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tact" sheetId="1" state="visible" r:id="rId3"/>
    <sheet name="Location" sheetId="2" state="visible" r:id="rId4"/>
    <sheet name="Owner" sheetId="3" state="visible" r:id="rId5"/>
    <sheet name="Alpha" sheetId="4" state="visible" r:id="rId6"/>
    <sheet name="Raptor_Non-Raptor" sheetId="5" state="visible" r:id="rId7"/>
  </sheets>
  <definedNames>
    <definedName function="false" hidden="false" localSheetId="3" name="_xlnm.Print_Area" vbProcedure="false">Alpha!$A$1:$Q$221</definedName>
    <definedName function="false" hidden="false" localSheetId="3" name="_xlnm.Print_Titles" vbProcedure="false">Alpha!$1:$10</definedName>
    <definedName function="false" hidden="false" localSheetId="0" name="_xlnm.Print_Area" vbProcedure="false">Contact!$A$1:$Q$257</definedName>
    <definedName function="false" hidden="false" localSheetId="0" name="_xlnm.Print_Titles" vbProcedure="false">Contact!$1:$10</definedName>
    <definedName function="false" hidden="false" localSheetId="1" name="_xlnm.Print_Area" vbProcedure="false">Location!$A$1:$Q$231</definedName>
    <definedName function="false" hidden="false" localSheetId="1" name="_xlnm.Print_Titles" vbProcedure="false">Location!$1:$10</definedName>
    <definedName function="false" hidden="false" localSheetId="2" name="_xlnm.Print_Area" vbProcedure="false">Owner!$A$1:$Q$267</definedName>
    <definedName function="false" hidden="false" localSheetId="2" name="_xlnm.Print_Titles" vbProcedure="false">Owner!$1:$9</definedName>
    <definedName function="false" hidden="false" localSheetId="4" name="_xlnm.Print_Area" vbProcedure="false">'Raptor_Non-Raptor'!$A$1:$Q$238</definedName>
    <definedName function="false" hidden="false" localSheetId="4" name="_xlnm.Print_Titles" vbProcedure="false">'Raptor_Non-Raptor'!$1:$10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54" authorId="0">
      <text>
        <r>
          <rPr>
            <b val="true"/>
            <sz val="8"/>
            <color rgb="FF000000"/>
            <rFont val="Tahoma"/>
            <family val="0"/>
          </rPr>
          <t xml:space="preserve">Lynna Kacal:
</t>
        </r>
        <r>
          <rPr>
            <sz val="8"/>
            <color rgb="FF000000"/>
            <rFont val="Tahoma"/>
            <family val="0"/>
          </rPr>
          <t xml:space="preserve">From Laynie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24</xdr:colOff>
                <xdr:row>52</xdr:row>
                <xdr:rowOff>7</xdr:rowOff>
              </xdr:from>
              <xdr:to>
                <xdr:col>10</xdr:col>
                <xdr:colOff>-133</xdr:colOff>
                <xdr:row>55</xdr:row>
                <xdr:rowOff>4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41" authorId="0">
      <text>
        <r>
          <rPr>
            <b val="true"/>
            <sz val="8"/>
            <color rgb="FF000000"/>
            <rFont val="Tahoma"/>
            <family val="0"/>
          </rPr>
          <t xml:space="preserve">Lynna Kacal:
</t>
        </r>
        <r>
          <rPr>
            <sz val="8"/>
            <color rgb="FF000000"/>
            <rFont val="Tahoma"/>
            <family val="0"/>
          </rPr>
          <t xml:space="preserve">From Laynie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76</xdr:colOff>
                <xdr:row>39</xdr:row>
                <xdr:rowOff>7</xdr:rowOff>
              </xdr:from>
              <xdr:to>
                <xdr:col>14</xdr:col>
                <xdr:colOff>-79</xdr:colOff>
                <xdr:row>42</xdr:row>
                <xdr:rowOff>4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1" authorId="0">
      <text>
        <r>
          <rPr>
            <b val="true"/>
            <sz val="8"/>
            <color rgb="FF000000"/>
            <rFont val="Tahoma"/>
            <family val="0"/>
          </rPr>
          <t xml:space="preserve">Lynna Kacal:
</t>
        </r>
        <r>
          <rPr>
            <sz val="8"/>
            <color rgb="FF000000"/>
            <rFont val="Tahoma"/>
            <family val="0"/>
          </rPr>
          <t xml:space="preserve">From Laynie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106</xdr:colOff>
                <xdr:row>9</xdr:row>
                <xdr:rowOff>7</xdr:rowOff>
              </xdr:from>
              <xdr:to>
                <xdr:col>14</xdr:col>
                <xdr:colOff>-36</xdr:colOff>
                <xdr:row>12</xdr:row>
                <xdr:rowOff>4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46" authorId="0">
      <text>
        <r>
          <rPr>
            <b val="true"/>
            <sz val="8"/>
            <color rgb="FF000000"/>
            <rFont val="Tahoma"/>
            <family val="0"/>
          </rPr>
          <t xml:space="preserve">Lynna Kacal:
</t>
        </r>
        <r>
          <rPr>
            <sz val="8"/>
            <color rgb="FF000000"/>
            <rFont val="Tahoma"/>
            <family val="0"/>
          </rPr>
          <t xml:space="preserve">From Laynie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50</xdr:colOff>
                <xdr:row>44</xdr:row>
                <xdr:rowOff>7</xdr:rowOff>
              </xdr:from>
              <xdr:to>
                <xdr:col>14</xdr:col>
                <xdr:colOff>-108</xdr:colOff>
                <xdr:row>47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<sst xmlns="http://schemas.openxmlformats.org/spreadsheetml/2006/main" count="5876" uniqueCount="316">
  <si>
    <t xml:space="preserve">Assets Sorted by Contact</t>
  </si>
  <si>
    <t xml:space="preserve">Actual</t>
  </si>
  <si>
    <t xml:space="preserve">Carry Value</t>
  </si>
  <si>
    <t xml:space="preserve">3/31/01 - 4/30/01</t>
  </si>
  <si>
    <t xml:space="preserve">Variance</t>
  </si>
  <si>
    <t xml:space="preserve">Assets</t>
  </si>
  <si>
    <t xml:space="preserve">Location</t>
  </si>
  <si>
    <t xml:space="preserve">Funding Vehicle</t>
  </si>
  <si>
    <t xml:space="preserve">Type</t>
  </si>
  <si>
    <t xml:space="preserve">Accountant</t>
  </si>
  <si>
    <t xml:space="preserve">Contact</t>
  </si>
  <si>
    <t xml:space="preserve">%</t>
  </si>
  <si>
    <t xml:space="preserve">Owner</t>
  </si>
  <si>
    <t xml:space="preserve">Balance Sheet</t>
  </si>
  <si>
    <t xml:space="preserve">Off-Balance Sheet</t>
  </si>
  <si>
    <t xml:space="preserve">4 Delta - LM6000</t>
  </si>
  <si>
    <t xml:space="preserve">Off-Balance</t>
  </si>
  <si>
    <t xml:space="preserve">Calger</t>
  </si>
  <si>
    <t xml:space="preserve">West Development</t>
  </si>
  <si>
    <t xml:space="preserve">Antelope (ERC's)</t>
  </si>
  <si>
    <t xml:space="preserve">PP&amp;E (Pwr Plant Projs - ND)</t>
  </si>
  <si>
    <t xml:space="preserve">Strategic</t>
  </si>
  <si>
    <t xml:space="preserve">Theresa Vos</t>
  </si>
  <si>
    <t xml:space="preserve">Bighorn</t>
  </si>
  <si>
    <t xml:space="preserve">Off-Balance (Condor)</t>
  </si>
  <si>
    <t xml:space="preserve">Condor</t>
  </si>
  <si>
    <t xml:space="preserve">Merchant</t>
  </si>
  <si>
    <t xml:space="preserve">Susan Rance</t>
  </si>
  <si>
    <t xml:space="preserve">Colombia/Longview</t>
  </si>
  <si>
    <t xml:space="preserve">Off-Balance </t>
  </si>
  <si>
    <t xml:space="preserve">E-NEXT</t>
  </si>
  <si>
    <t xml:space="preserve">Las Vegas Cogen Debt Equity</t>
  </si>
  <si>
    <t xml:space="preserve">Merchant Investments (NA)</t>
  </si>
  <si>
    <t xml:space="preserve">Off-Balance (JEDI II)</t>
  </si>
  <si>
    <t xml:space="preserve">JEDI II</t>
  </si>
  <si>
    <t xml:space="preserve">Las Vegas Cogen Equity</t>
  </si>
  <si>
    <t xml:space="preserve">Las Vegas Cogen Equity &amp; Commodity</t>
  </si>
  <si>
    <t xml:space="preserve">LV II</t>
  </si>
  <si>
    <t xml:space="preserve">PP&amp;E (Turbines/Dvlpmt Projs)</t>
  </si>
  <si>
    <t xml:space="preserve">Other West Development Projects</t>
  </si>
  <si>
    <t xml:space="preserve">Pastoria (ERC's)</t>
  </si>
  <si>
    <t xml:space="preserve">Pioneer Chlor (Cactus) Debt Equity</t>
  </si>
  <si>
    <t xml:space="preserve">Psco</t>
  </si>
  <si>
    <t xml:space="preserve">Roseville</t>
  </si>
  <si>
    <t xml:space="preserve">PP&amp;E (Power Plant Projects)</t>
  </si>
  <si>
    <t xml:space="preserve">Tri-Valley</t>
  </si>
  <si>
    <t xml:space="preserve">Leasehold Improvements (Canada)</t>
  </si>
  <si>
    <t xml:space="preserve">PP&amp;E (Canada)</t>
  </si>
  <si>
    <t xml:space="preserve">Stacey Aune</t>
  </si>
  <si>
    <t xml:space="preserve">Colwell</t>
  </si>
  <si>
    <t xml:space="preserve">BA&amp;R</t>
  </si>
  <si>
    <t xml:space="preserve">Leasehold Improvements (CWIP)</t>
  </si>
  <si>
    <t xml:space="preserve">PP&amp;E (Other Projects - ND)</t>
  </si>
  <si>
    <t xml:space="preserve">Leasehold Improvements (Depreciating)</t>
  </si>
  <si>
    <t xml:space="preserve">PP&amp;E (Other Assets - CD)</t>
  </si>
  <si>
    <t xml:space="preserve">Weather Alert</t>
  </si>
  <si>
    <t xml:space="preserve">AIG</t>
  </si>
  <si>
    <t xml:space="preserve">Paula Harris</t>
  </si>
  <si>
    <t xml:space="preserve">Deffner</t>
  </si>
  <si>
    <t xml:space="preserve">Southeast Originations</t>
  </si>
  <si>
    <t xml:space="preserve">Sithe Tracking Account</t>
  </si>
  <si>
    <t xml:space="preserve">Other Investments</t>
  </si>
  <si>
    <t xml:space="preserve">Jim Pond</t>
  </si>
  <si>
    <t xml:space="preserve">Detmering</t>
  </si>
  <si>
    <t xml:space="preserve">OOC</t>
  </si>
  <si>
    <t xml:space="preserve">Alamac Cogeneration</t>
  </si>
  <si>
    <t xml:space="preserve">Duran</t>
  </si>
  <si>
    <t xml:space="preserve">East Coast Power Common (Class A) NYMEX swap</t>
  </si>
  <si>
    <t xml:space="preserve">Angelic Davis</t>
  </si>
  <si>
    <t xml:space="preserve">Generation Investments</t>
  </si>
  <si>
    <t xml:space="preserve">East Coast Power Common (Contingent Pmt-Linden)</t>
  </si>
  <si>
    <t xml:space="preserve">East Coast Power Loan (ECM)</t>
  </si>
  <si>
    <t xml:space="preserve">Motown</t>
  </si>
  <si>
    <t xml:space="preserve">TRS</t>
  </si>
  <si>
    <t xml:space="preserve">(Note 1)</t>
  </si>
  <si>
    <t xml:space="preserve">Tenaska Equity</t>
  </si>
  <si>
    <t xml:space="preserve">Tenaska/Cornhusker</t>
  </si>
  <si>
    <t xml:space="preserve">Tex Mex</t>
  </si>
  <si>
    <t xml:space="preserve">Southeast / Mexico</t>
  </si>
  <si>
    <t xml:space="preserve">Fishtail</t>
  </si>
  <si>
    <t xml:space="preserve">EIM</t>
  </si>
  <si>
    <t xml:space="preserve">Enpower</t>
  </si>
  <si>
    <t xml:space="preserve">IT</t>
  </si>
  <si>
    <t xml:space="preserve">Networks</t>
  </si>
  <si>
    <t xml:space="preserve">EOL</t>
  </si>
  <si>
    <t xml:space="preserve">EOL - Depreciation Beginning 4/1/01</t>
  </si>
  <si>
    <t xml:space="preserve">Hardware</t>
  </si>
  <si>
    <t xml:space="preserve">Allison Millan</t>
  </si>
  <si>
    <t xml:space="preserve">Other (See Attached Detail)</t>
  </si>
  <si>
    <t xml:space="preserve">PP&amp;E (IT Projects - ND)</t>
  </si>
  <si>
    <t xml:space="preserve">Sitara</t>
  </si>
  <si>
    <t xml:space="preserve">Software</t>
  </si>
  <si>
    <t xml:space="preserve">2 ABB INI turbines</t>
  </si>
  <si>
    <t xml:space="preserve">Jacoby</t>
  </si>
  <si>
    <t xml:space="preserve">East Development</t>
  </si>
  <si>
    <t xml:space="preserve">2001 Development Sites</t>
  </si>
  <si>
    <t xml:space="preserve">Blue Dogs</t>
  </si>
  <si>
    <t xml:space="preserve">City of Austin</t>
  </si>
  <si>
    <t xml:space="preserve">Onondaga</t>
  </si>
  <si>
    <t xml:space="preserve">2 Cuiaba II MHI Turbines</t>
  </si>
  <si>
    <t xml:space="preserve">CAA</t>
  </si>
  <si>
    <t xml:space="preserve">Kishkill/Gonzales</t>
  </si>
  <si>
    <t xml:space="preserve">Enron SA</t>
  </si>
  <si>
    <t xml:space="preserve">2 Riogen MHI Turbines</t>
  </si>
  <si>
    <t xml:space="preserve">Arcor Power Plant</t>
  </si>
  <si>
    <t xml:space="preserve">PP&amp;E (South America)</t>
  </si>
  <si>
    <t xml:space="preserve">Dilma Lopes</t>
  </si>
  <si>
    <t xml:space="preserve">Argentina Leasehold Improvements</t>
  </si>
  <si>
    <t xml:space="preserve">Electrobolt Turbine</t>
  </si>
  <si>
    <t xml:space="preserve">Global Assets (Cuiaba &amp; BBPL) on EA's books</t>
  </si>
  <si>
    <t xml:space="preserve">Darryl Free</t>
  </si>
  <si>
    <t xml:space="preserve">Investment in COPEL</t>
  </si>
  <si>
    <t xml:space="preserve">Land and Other</t>
  </si>
  <si>
    <t xml:space="preserve">Sao Paulo Hardware</t>
  </si>
  <si>
    <t xml:space="preserve">Sao Paulo Leasehold Improvements</t>
  </si>
  <si>
    <t xml:space="preserve">Vehicles and Phone Systems</t>
  </si>
  <si>
    <t xml:space="preserve">Impact Energy</t>
  </si>
  <si>
    <t xml:space="preserve">Laynie East</t>
  </si>
  <si>
    <t xml:space="preserve">Kitagawa</t>
  </si>
  <si>
    <t xml:space="preserve">Canada (Finance)</t>
  </si>
  <si>
    <t xml:space="preserve">Impact Energy Canada</t>
  </si>
  <si>
    <t xml:space="preserve">Merchant Investments (CAN)</t>
  </si>
  <si>
    <t xml:space="preserve">Invasion ( R )</t>
  </si>
  <si>
    <t xml:space="preserve">Invasion Debt</t>
  </si>
  <si>
    <t xml:space="preserve">Invasion Energy Royalty Interest</t>
  </si>
  <si>
    <t xml:space="preserve">Papier Masson</t>
  </si>
  <si>
    <t xml:space="preserve">Papier Masson (EIM)</t>
  </si>
  <si>
    <t xml:space="preserve">Project Moore Development Costs</t>
  </si>
  <si>
    <t xml:space="preserve">3-TEC Warrants( R )</t>
  </si>
  <si>
    <t xml:space="preserve">Other Investments (JEDI I)</t>
  </si>
  <si>
    <t xml:space="preserve">JEDI I</t>
  </si>
  <si>
    <t xml:space="preserve">Rosalyn Lum</t>
  </si>
  <si>
    <t xml:space="preserve">Lydecker</t>
  </si>
  <si>
    <t xml:space="preserve">Restructuring</t>
  </si>
  <si>
    <t xml:space="preserve">Alpine Natural Gas Preferred</t>
  </si>
  <si>
    <t xml:space="preserve">Alpine Natural Gas Warrants</t>
  </si>
  <si>
    <t xml:space="preserve">Anson VPP Unwind</t>
  </si>
  <si>
    <t xml:space="preserve">Brian Dawson</t>
  </si>
  <si>
    <t xml:space="preserve">Basic Energy CFPC</t>
  </si>
  <si>
    <t xml:space="preserve">Carrizo Warrants ( R )</t>
  </si>
  <si>
    <t xml:space="preserve">Carrizzo Oil &amp; Gas Warrants ( R )</t>
  </si>
  <si>
    <t xml:space="preserve">Catalytica ( R )</t>
  </si>
  <si>
    <t xml:space="preserve">Chewco Loan</t>
  </si>
  <si>
    <t xml:space="preserve">Stacy Hardy</t>
  </si>
  <si>
    <t xml:space="preserve">City Forest Advisory</t>
  </si>
  <si>
    <t xml:space="preserve">Ecogas Tax Credit</t>
  </si>
  <si>
    <t xml:space="preserve">EnSerCo</t>
  </si>
  <si>
    <t xml:space="preserve">Kristi Voinis</t>
  </si>
  <si>
    <t xml:space="preserve">EnSerCo Offshore (Noram Rig)</t>
  </si>
  <si>
    <t xml:space="preserve">Off-Balance (EnSerCo)</t>
  </si>
  <si>
    <t xml:space="preserve">Hanover Compressor Common ( R )</t>
  </si>
  <si>
    <t xml:space="preserve">Heartland Industrial Partners</t>
  </si>
  <si>
    <t xml:space="preserve">Hornbeck-Leevac Warrants ( R )</t>
  </si>
  <si>
    <t xml:space="preserve">Industrial Holdings ( R )</t>
  </si>
  <si>
    <t xml:space="preserve">Linder Oil</t>
  </si>
  <si>
    <t xml:space="preserve">Masada Oxynol</t>
  </si>
  <si>
    <t xml:space="preserve">Paradigm Common ( R )</t>
  </si>
  <si>
    <t xml:space="preserve">Venoco Convertible ( R )</t>
  </si>
  <si>
    <t xml:space="preserve">Active Power Common ( R )</t>
  </si>
  <si>
    <t xml:space="preserve">Miller</t>
  </si>
  <si>
    <t xml:space="preserve">Principal Investments</t>
  </si>
  <si>
    <t xml:space="preserve">Active Power Warrants ( R )</t>
  </si>
  <si>
    <t xml:space="preserve">Byers Locate Services/Utiliquest</t>
  </si>
  <si>
    <t xml:space="preserve">CanGen</t>
  </si>
  <si>
    <t xml:space="preserve">Dais Analytics</t>
  </si>
  <si>
    <t xml:space="preserve">Destec</t>
  </si>
  <si>
    <t xml:space="preserve">ENCorp</t>
  </si>
  <si>
    <t xml:space="preserve">Merchant Investments (Trutta)</t>
  </si>
  <si>
    <t xml:space="preserve">First World </t>
  </si>
  <si>
    <t xml:space="preserve">Fuel Cell Energy</t>
  </si>
  <si>
    <t xml:space="preserve">iMedeon</t>
  </si>
  <si>
    <t xml:space="preserve">MTC Metering Technology Corp</t>
  </si>
  <si>
    <t xml:space="preserve">Silicon Power</t>
  </si>
  <si>
    <t xml:space="preserve">Solo Energy Convertible Bridge Loan</t>
  </si>
  <si>
    <t xml:space="preserve">Trutta</t>
  </si>
  <si>
    <t xml:space="preserve">Solo Energy Corporation</t>
  </si>
  <si>
    <t xml:space="preserve">Syntroleum Membership Interest</t>
  </si>
  <si>
    <t xml:space="preserve">Tridium Equity</t>
  </si>
  <si>
    <t xml:space="preserve">Bridgeline (does not include Pad Gas)</t>
  </si>
  <si>
    <t xml:space="preserve">Karen Gruesen</t>
  </si>
  <si>
    <t xml:space="preserve">Mrha</t>
  </si>
  <si>
    <t xml:space="preserve">Bridgeline</t>
  </si>
  <si>
    <t xml:space="preserve">Applied Terravision Warrants</t>
  </si>
  <si>
    <t xml:space="preserve">Amy Quirsfeld</t>
  </si>
  <si>
    <t xml:space="preserve">Upstream E- Commerce</t>
  </si>
  <si>
    <t xml:space="preserve">Investment in Enron Compressor Services (ECS), LLC - Retain</t>
  </si>
  <si>
    <t xml:space="preserve">Compression Services</t>
  </si>
  <si>
    <t xml:space="preserve">LRC (Mainly Enron I Cavern - to Bridgeline)</t>
  </si>
  <si>
    <t xml:space="preserve">PP&amp;E (Gas Assets)</t>
  </si>
  <si>
    <t xml:space="preserve">Susie Orsak</t>
  </si>
  <si>
    <t xml:space="preserve">MEGS (Metered Energy Gathering System)</t>
  </si>
  <si>
    <t xml:space="preserve">Yvette Miroballi</t>
  </si>
  <si>
    <t xml:space="preserve">Offshore</t>
  </si>
  <si>
    <t xml:space="preserve">Gleason</t>
  </si>
  <si>
    <t xml:space="preserve">PP&amp;E (Peakers)</t>
  </si>
  <si>
    <t xml:space="preserve">Sold Peakers</t>
  </si>
  <si>
    <t xml:space="preserve">Lincoln</t>
  </si>
  <si>
    <t xml:space="preserve">Wheatland</t>
  </si>
  <si>
    <t xml:space="preserve">Genco Remote Monitoring</t>
  </si>
  <si>
    <t xml:space="preserve">Presto</t>
  </si>
  <si>
    <t xml:space="preserve">East Power Mgmt Book</t>
  </si>
  <si>
    <t xml:space="preserve">New Albany</t>
  </si>
  <si>
    <t xml:space="preserve">Bammel Gas Trust - Lease to AEP</t>
  </si>
  <si>
    <t xml:space="preserve">Redmond</t>
  </si>
  <si>
    <t xml:space="preserve">Bam Lease Company</t>
  </si>
  <si>
    <t xml:space="preserve">Bammel Looper - Lease to AEP</t>
  </si>
  <si>
    <t xml:space="preserve">Bammel Pad Gas - Lease to AEP</t>
  </si>
  <si>
    <t xml:space="preserve">HPL - Lease to AEP</t>
  </si>
  <si>
    <t xml:space="preserve">PP&amp;E</t>
  </si>
  <si>
    <t xml:space="preserve">Meter Acquisition Company (MAC) PP&amp;E - Lease to AEP</t>
  </si>
  <si>
    <t xml:space="preserve">Off - Balance</t>
  </si>
  <si>
    <t xml:space="preserve">Enron Texoma - Retain</t>
  </si>
  <si>
    <t xml:space="preserve">HPL Retained Assets</t>
  </si>
  <si>
    <t xml:space="preserve">Hanover Measurment Services - Investment, Retain</t>
  </si>
  <si>
    <t xml:space="preserve">Hollywood Marine/Matagorda Terminal - Investment, Retain</t>
  </si>
  <si>
    <t xml:space="preserve">HPL - Environmental properties, Retain</t>
  </si>
  <si>
    <t xml:space="preserve">San Marco Pipe Line</t>
  </si>
  <si>
    <t xml:space="preserve">Enovate</t>
  </si>
  <si>
    <t xml:space="preserve">Troy Klussman</t>
  </si>
  <si>
    <t xml:space="preserve">Shively/Luce</t>
  </si>
  <si>
    <t xml:space="preserve">Midwest Gas</t>
  </si>
  <si>
    <t xml:space="preserve">Doyle (Insurance claim &amp; performance bonus)</t>
  </si>
  <si>
    <t xml:space="preserve">Tapscott/Jacoby</t>
  </si>
  <si>
    <t xml:space="preserve">Ameritex ( R )</t>
  </si>
  <si>
    <t xml:space="preserve">Thompson</t>
  </si>
  <si>
    <t xml:space="preserve">Energy Capital</t>
  </si>
  <si>
    <t xml:space="preserve">Crescendo Energy LLC (Investment in Entrada, LLC)</t>
  </si>
  <si>
    <t xml:space="preserve">Tammy Barta</t>
  </si>
  <si>
    <t xml:space="preserve">Crescendo VPP ( Investment in Entrada, LLC)</t>
  </si>
  <si>
    <t xml:space="preserve">Crescendo VPP (Investment in Entrada, LLC)</t>
  </si>
  <si>
    <t xml:space="preserve">Cypress Exploration</t>
  </si>
  <si>
    <t xml:space="preserve">Hanson Production</t>
  </si>
  <si>
    <t xml:space="preserve">Juniper Exploration ( R )</t>
  </si>
  <si>
    <t xml:space="preserve">KCS VPP</t>
  </si>
  <si>
    <t xml:space="preserve">Mariner Combined Debt</t>
  </si>
  <si>
    <t xml:space="preserve">Mariner Common</t>
  </si>
  <si>
    <t xml:space="preserve">Mariner Warrants</t>
  </si>
  <si>
    <t xml:space="preserve">McGarett K/CGAS (TRS)</t>
  </si>
  <si>
    <t xml:space="preserve">Off-Balance (JEDI I)</t>
  </si>
  <si>
    <t xml:space="preserve">Hawaii</t>
  </si>
  <si>
    <t xml:space="preserve">Nutech Energy</t>
  </si>
  <si>
    <t xml:space="preserve">-</t>
  </si>
  <si>
    <t xml:space="preserve">Preston I Equity</t>
  </si>
  <si>
    <t xml:space="preserve">Preston II Equity</t>
  </si>
  <si>
    <t xml:space="preserve">Sam Gary/Bonne Terre</t>
  </si>
  <si>
    <t xml:space="preserve">Texland ( R )</t>
  </si>
  <si>
    <t xml:space="preserve">Vastar ( R )</t>
  </si>
  <si>
    <t xml:space="preserve">Westwin Energy</t>
  </si>
  <si>
    <t xml:space="preserve">Vitro Development Costs</t>
  </si>
  <si>
    <t xml:space="preserve">PP&amp;E (Mexico)</t>
  </si>
  <si>
    <t xml:space="preserve">Jody Pierce</t>
  </si>
  <si>
    <t xml:space="preserve">Yzaguirre</t>
  </si>
  <si>
    <t xml:space="preserve">Mexico</t>
  </si>
  <si>
    <t xml:space="preserve">Vitro Turbines</t>
  </si>
  <si>
    <t xml:space="preserve">NYMEX seat</t>
  </si>
  <si>
    <t xml:space="preserve">Investment in JEDI II</t>
  </si>
  <si>
    <t xml:space="preserve">Other (rounding)</t>
  </si>
  <si>
    <t xml:space="preserve">Total (Excluding Sell to AEP)</t>
  </si>
  <si>
    <t xml:space="preserve">Gulf Star (Main Piper) - Investment, Unwind at close of AEP deal</t>
  </si>
  <si>
    <t xml:space="preserve">HPL to Sell to AEP</t>
  </si>
  <si>
    <t xml:space="preserve">HPL - Sell to AEP</t>
  </si>
  <si>
    <t xml:space="preserve">PP&amp;E (AEP)</t>
  </si>
  <si>
    <t xml:space="preserve">HPLR - Sell to AEP</t>
  </si>
  <si>
    <t xml:space="preserve">Investment in Teco-MidTexas Pipeline - Unwind at close of AEP deal</t>
  </si>
  <si>
    <t xml:space="preserve">Meter Acquisition Company (MAC) - Unwind at close of AEP deal</t>
  </si>
  <si>
    <t xml:space="preserve">Meter Acquisition Company (MAC) PP&amp;E - Sell to AEP</t>
  </si>
  <si>
    <t xml:space="preserve">Mid Texas - Sell to AEP</t>
  </si>
  <si>
    <t xml:space="preserve">Total Sell to AEP</t>
  </si>
  <si>
    <t xml:space="preserve">TOTAL</t>
  </si>
  <si>
    <t xml:space="preserve">Other Off-Balance Sheet Vehicles</t>
  </si>
  <si>
    <t xml:space="preserve">Crescendo VPP  (7/8th)</t>
  </si>
  <si>
    <t xml:space="preserve">Brazos VPP LP</t>
  </si>
  <si>
    <t xml:space="preserve">Preston I VPP</t>
  </si>
  <si>
    <t xml:space="preserve">Preston II VPP</t>
  </si>
  <si>
    <t xml:space="preserve">Crescendo VPP  (1/8th)</t>
  </si>
  <si>
    <t xml:space="preserve">Entrada, LLC</t>
  </si>
  <si>
    <r>
      <rPr>
        <sz val="10"/>
        <rFont val="Times New Roman"/>
        <family val="1"/>
      </rPr>
      <t xml:space="preserve">Oconto Falls Debt (</t>
    </r>
    <r>
      <rPr>
        <i val="true"/>
        <sz val="10"/>
        <rFont val="Times New Roman"/>
        <family val="1"/>
      </rPr>
      <t xml:space="preserve">transferred 3/31/01)</t>
    </r>
  </si>
  <si>
    <t xml:space="preserve">Merlin</t>
  </si>
  <si>
    <t xml:space="preserve">Helfrich</t>
  </si>
  <si>
    <t xml:space="preserve">East Coast Power Loan </t>
  </si>
  <si>
    <t xml:space="preserve">Bonus Resources Sub Debt</t>
  </si>
  <si>
    <t xml:space="preserve">Canfibre Riverside Taxable Debt</t>
  </si>
  <si>
    <t xml:space="preserve">Canfibre Riverside Sub Debt</t>
  </si>
  <si>
    <t xml:space="preserve">City Forest Jr Sub</t>
  </si>
  <si>
    <t xml:space="preserve">City Forest Sr. Debt</t>
  </si>
  <si>
    <t xml:space="preserve">Heartland Steel Loan </t>
  </si>
  <si>
    <t xml:space="preserve">Hornbeck-Leevac Sub Debt C ( R )</t>
  </si>
  <si>
    <t xml:space="preserve">Kafus Environmental Bridge Loan ( R )</t>
  </si>
  <si>
    <t xml:space="preserve">LSI Debt</t>
  </si>
  <si>
    <t xml:space="preserve">Transcoastal Sub Loan</t>
  </si>
  <si>
    <t xml:space="preserve">Notes</t>
  </si>
  <si>
    <t xml:space="preserve">1)</t>
  </si>
  <si>
    <t xml:space="preserve">Represents cumulative marks and notional value on TRS.</t>
  </si>
  <si>
    <t xml:space="preserve">Per Rollforward</t>
  </si>
  <si>
    <t xml:space="preserve">Alamac (Unconsolidated Subs)</t>
  </si>
  <si>
    <t xml:space="preserve">Invasion ORRI (PP&amp;E)</t>
  </si>
  <si>
    <t xml:space="preserve">Per Hyperion</t>
  </si>
  <si>
    <t xml:space="preserve">Difference</t>
  </si>
  <si>
    <t xml:space="preserve">Assets Sorted by Location</t>
  </si>
  <si>
    <t xml:space="preserve">Total Merchant Investments</t>
  </si>
  <si>
    <t xml:space="preserve">Total Off-Balance Sheet</t>
  </si>
  <si>
    <t xml:space="preserve">Total Other Investments</t>
  </si>
  <si>
    <t xml:space="preserve">Total PP&amp;E</t>
  </si>
  <si>
    <t xml:space="preserve">Total TRS</t>
  </si>
  <si>
    <t xml:space="preserve">Total  (Excluding Sell to AEP)</t>
  </si>
  <si>
    <t xml:space="preserve">by contact</t>
  </si>
  <si>
    <t xml:space="preserve">difference</t>
  </si>
  <si>
    <t xml:space="preserve">Assets Sorted by Owner</t>
  </si>
  <si>
    <t xml:space="preserve">Assets Sorted Alphabetically</t>
  </si>
  <si>
    <t xml:space="preserve">Assets Sorted by Raptor/Non-Raptor</t>
  </si>
  <si>
    <t xml:space="preserve">North America</t>
  </si>
  <si>
    <t xml:space="preserve">Canada</t>
  </si>
  <si>
    <t xml:space="preserve">Enserco</t>
  </si>
  <si>
    <t xml:space="preserve">Total Raptor</t>
  </si>
  <si>
    <t xml:space="preserve">Total Non-Raptor</t>
  </si>
  <si>
    <t xml:space="preserve">Total  Sell to AEP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</si>
</sst>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\$* #,##0.00_);_(\$* \(#,##0.00\);_(\$* \-??_);_(@_)"/>
    <numFmt numFmtId="166" formatCode="_(* #,##0_);_(* \(#,##0\);_(* \-_);_(@_)"/>
    <numFmt numFmtId="167" formatCode="[$-409]mmm\-yy"/>
    <numFmt numFmtId="168" formatCode="[$-409]m/d/yyyy"/>
    <numFmt numFmtId="169" formatCode="mm/dd/yy"/>
    <numFmt numFmtId="170" formatCode="_(* #,##0.00_);_(* \(#,##0.00\);_(* \-??_);_(@_)"/>
    <numFmt numFmtId="171" formatCode="0%"/>
    <numFmt numFmtId="172" formatCode="_(\$* #,##0_);_(\$* \(#,##0\);_(\$* \-??_);_(@_)"/>
    <numFmt numFmtId="173" formatCode="[$-409]m/d/yyyy\ h:mm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u val="single"/>
      <sz val="10"/>
      <name val="Times New Roman"/>
      <family val="1"/>
    </font>
    <font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10"/>
      <name val="Times New Roman"/>
      <family val="1"/>
    </font>
    <font>
      <b val="true"/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9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3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84"/>
    <col collapsed="false" customWidth="true" hidden="false" outlineLevel="0" max="2" min="2" style="2" width="52.56"/>
    <col collapsed="false" customWidth="true" hidden="true" outlineLevel="0" max="3" min="3" style="3" width="27.56"/>
    <col collapsed="false" customWidth="true" hidden="false" outlineLevel="0" max="4" min="4" style="4" width="13.99"/>
    <col collapsed="false" customWidth="true" hidden="true" outlineLevel="0" max="5" min="5" style="3" width="9.99"/>
    <col collapsed="false" customWidth="true" hidden="true" outlineLevel="0" max="6" min="6" style="3" width="14.99"/>
    <col collapsed="false" customWidth="true" hidden="false" outlineLevel="0" max="7" min="7" style="3" width="16.13"/>
    <col collapsed="false" customWidth="true" hidden="false" outlineLevel="0" max="8" min="8" style="3" width="6.28"/>
    <col collapsed="false" customWidth="true" hidden="false" outlineLevel="0" max="9" min="9" style="3" width="22.28"/>
    <col collapsed="false" customWidth="true" hidden="false" outlineLevel="0" max="10" min="10" style="5" width="17.42"/>
    <col collapsed="false" customWidth="true" hidden="false" outlineLevel="0" max="11" min="11" style="5" width="1.99"/>
    <col collapsed="false" customWidth="true" hidden="false" outlineLevel="0" max="12" min="12" style="5" width="15.7"/>
    <col collapsed="false" customWidth="true" hidden="false" outlineLevel="0" max="13" min="13" style="5" width="1.99"/>
    <col collapsed="false" customWidth="true" hidden="false" outlineLevel="0" max="14" min="14" style="5" width="17.56"/>
    <col collapsed="false" customWidth="true" hidden="false" outlineLevel="0" max="15" min="15" style="5" width="2.28"/>
    <col collapsed="false" customWidth="true" hidden="false" outlineLevel="0" max="16" min="16" style="5" width="15.7"/>
    <col collapsed="false" customWidth="true" hidden="false" outlineLevel="0" max="17" min="17" style="3" width="8.14"/>
    <col collapsed="false" customWidth="true" hidden="false" outlineLevel="0" max="18" min="18" style="3" width="19.28"/>
    <col collapsed="false" customWidth="true" hidden="false" outlineLevel="0" max="19" min="19" style="3" width="2.7"/>
    <col collapsed="false" customWidth="true" hidden="false" outlineLevel="0" max="20" min="20" style="3" width="17.7"/>
    <col collapsed="false" customWidth="false" hidden="false" outlineLevel="0" max="21" min="21" style="3" width="9.14"/>
    <col collapsed="false" customWidth="true" hidden="false" outlineLevel="0" max="22" min="22" style="3" width="9.28"/>
    <col collapsed="false" customWidth="true" hidden="false" outlineLevel="0" max="23" min="23" style="3" width="13.7"/>
    <col collapsed="false" customWidth="false" hidden="false" outlineLevel="0" max="257" min="24" style="3" width="9.14"/>
  </cols>
  <sheetData>
    <row r="1" customFormat="false" ht="12.75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customFormat="false" ht="12.75" hidden="false" customHeight="false" outlineLevel="0" collapsed="false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customFormat="false" ht="12.75" hidden="false" customHeight="false" outlineLevel="0" collapsed="false">
      <c r="B3" s="4"/>
      <c r="C3" s="7"/>
      <c r="E3" s="7"/>
      <c r="F3" s="7"/>
      <c r="G3" s="7"/>
      <c r="H3" s="7"/>
      <c r="I3" s="7"/>
      <c r="J3" s="8"/>
      <c r="K3" s="8"/>
      <c r="L3" s="8"/>
      <c r="M3" s="9"/>
      <c r="N3" s="8"/>
      <c r="O3" s="8"/>
      <c r="P3" s="8"/>
    </row>
    <row r="4" customFormat="false" ht="12.75" hidden="false" customHeight="false" outlineLevel="0" collapsed="false">
      <c r="B4" s="10"/>
    </row>
    <row r="5" customFormat="false" ht="12.75" hidden="false" customHeight="false" outlineLevel="0" collapsed="false">
      <c r="J5" s="11"/>
      <c r="K5" s="11"/>
      <c r="L5" s="11"/>
      <c r="M5" s="11"/>
      <c r="N5" s="11"/>
      <c r="O5" s="11"/>
      <c r="P5" s="11"/>
    </row>
    <row r="6" customFormat="false" ht="12.75" hidden="false" customHeight="false" outlineLevel="0" collapsed="false">
      <c r="C6" s="7"/>
      <c r="F6" s="7"/>
      <c r="G6" s="7"/>
      <c r="H6" s="7"/>
      <c r="J6" s="4" t="s">
        <v>1</v>
      </c>
      <c r="K6" s="4"/>
      <c r="L6" s="4" t="s">
        <v>1</v>
      </c>
      <c r="M6" s="7"/>
      <c r="N6" s="4" t="s">
        <v>1</v>
      </c>
      <c r="O6" s="4"/>
      <c r="P6" s="4" t="s">
        <v>1</v>
      </c>
    </row>
    <row r="7" customFormat="false" ht="12.75" hidden="false" customHeight="false" outlineLevel="0" collapsed="false">
      <c r="C7" s="7"/>
      <c r="F7" s="7"/>
      <c r="G7" s="7"/>
      <c r="H7" s="7"/>
      <c r="J7" s="4" t="s">
        <v>2</v>
      </c>
      <c r="K7" s="4"/>
      <c r="L7" s="4" t="s">
        <v>2</v>
      </c>
      <c r="M7" s="7"/>
      <c r="N7" s="4" t="s">
        <v>2</v>
      </c>
      <c r="O7" s="4"/>
      <c r="P7" s="4" t="s">
        <v>2</v>
      </c>
      <c r="R7" s="7" t="s">
        <v>3</v>
      </c>
      <c r="T7" s="7" t="s">
        <v>3</v>
      </c>
    </row>
    <row r="8" customFormat="false" ht="12.75" hidden="false" customHeight="false" outlineLevel="0" collapsed="false">
      <c r="C8" s="7"/>
      <c r="E8" s="7"/>
      <c r="F8" s="7"/>
      <c r="G8" s="7"/>
      <c r="H8" s="7"/>
      <c r="I8" s="7"/>
      <c r="J8" s="12" t="n">
        <v>37011</v>
      </c>
      <c r="K8" s="13"/>
      <c r="L8" s="12" t="n">
        <v>37011</v>
      </c>
      <c r="M8" s="14"/>
      <c r="N8" s="12" t="n">
        <v>36981</v>
      </c>
      <c r="O8" s="13"/>
      <c r="P8" s="12" t="n">
        <v>36981</v>
      </c>
      <c r="R8" s="7" t="s">
        <v>4</v>
      </c>
      <c r="T8" s="7" t="s">
        <v>4</v>
      </c>
    </row>
    <row r="9" customFormat="false" ht="12.75" hidden="false" customHeight="false" outlineLevel="0" collapsed="false">
      <c r="A9" s="15" t="s">
        <v>5</v>
      </c>
      <c r="B9" s="16"/>
      <c r="C9" s="17" t="s">
        <v>6</v>
      </c>
      <c r="D9" s="17" t="s">
        <v>7</v>
      </c>
      <c r="E9" s="17" t="s">
        <v>8</v>
      </c>
      <c r="F9" s="17" t="s">
        <v>9</v>
      </c>
      <c r="G9" s="17" t="s">
        <v>10</v>
      </c>
      <c r="H9" s="17" t="s">
        <v>11</v>
      </c>
      <c r="I9" s="17" t="s">
        <v>12</v>
      </c>
      <c r="J9" s="16" t="s">
        <v>13</v>
      </c>
      <c r="K9" s="16"/>
      <c r="L9" s="16" t="s">
        <v>14</v>
      </c>
      <c r="M9" s="17"/>
      <c r="N9" s="16" t="s">
        <v>13</v>
      </c>
      <c r="O9" s="16"/>
      <c r="P9" s="16" t="s">
        <v>14</v>
      </c>
      <c r="R9" s="16" t="s">
        <v>13</v>
      </c>
      <c r="T9" s="16" t="s">
        <v>14</v>
      </c>
    </row>
    <row r="10" customFormat="false" ht="12.75" hidden="false" customHeight="false" outlineLevel="0" collapsed="false">
      <c r="A10" s="15"/>
      <c r="B10" s="16"/>
      <c r="C10" s="16"/>
      <c r="D10" s="17"/>
      <c r="E10" s="17"/>
      <c r="F10" s="16"/>
      <c r="G10" s="16"/>
      <c r="H10" s="16"/>
      <c r="I10" s="17"/>
      <c r="J10" s="18"/>
      <c r="K10" s="18"/>
      <c r="L10" s="18"/>
      <c r="M10" s="18"/>
      <c r="N10" s="18"/>
      <c r="O10" s="18"/>
      <c r="P10" s="18"/>
    </row>
    <row r="11" customFormat="false" ht="12.75" hidden="false" customHeight="false" outlineLevel="0" collapsed="false">
      <c r="A11" s="19" t="s">
        <v>15</v>
      </c>
      <c r="C11" s="19" t="s">
        <v>16</v>
      </c>
      <c r="D11" s="20"/>
      <c r="E11" s="19"/>
      <c r="F11" s="19"/>
      <c r="G11" s="19" t="s">
        <v>17</v>
      </c>
      <c r="H11" s="21"/>
      <c r="I11" s="5" t="s">
        <v>18</v>
      </c>
      <c r="J11" s="20"/>
      <c r="L11" s="20" t="n">
        <v>6559600</v>
      </c>
      <c r="N11" s="20"/>
      <c r="P11" s="20" t="n">
        <v>8050000</v>
      </c>
      <c r="Q11" s="2"/>
      <c r="R11" s="10" t="n">
        <f aca="false">N11-J11</f>
        <v>0</v>
      </c>
      <c r="S11" s="2"/>
      <c r="T11" s="10" t="n">
        <f aca="false">P11-L11</f>
        <v>1490400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12.75" hidden="false" customHeight="false" outlineLevel="0" collapsed="false">
      <c r="A12" s="19" t="s">
        <v>19</v>
      </c>
      <c r="C12" s="19" t="s">
        <v>20</v>
      </c>
      <c r="D12" s="20" t="n">
        <v>0</v>
      </c>
      <c r="E12" s="19" t="s">
        <v>21</v>
      </c>
      <c r="F12" s="19" t="s">
        <v>22</v>
      </c>
      <c r="G12" s="19" t="s">
        <v>17</v>
      </c>
      <c r="H12" s="21"/>
      <c r="I12" s="5" t="s">
        <v>18</v>
      </c>
      <c r="J12" s="20" t="n">
        <v>1813724</v>
      </c>
      <c r="L12" s="20"/>
      <c r="N12" s="20" t="n">
        <v>10773072</v>
      </c>
      <c r="P12" s="20" t="n">
        <v>0</v>
      </c>
      <c r="Q12" s="2"/>
      <c r="R12" s="10" t="n">
        <f aca="false">N12-J12</f>
        <v>8959348</v>
      </c>
      <c r="S12" s="2"/>
      <c r="T12" s="10" t="n">
        <f aca="false">P12-L12</f>
        <v>0</v>
      </c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12.75" hidden="false" customHeight="false" outlineLevel="0" collapsed="false">
      <c r="A13" s="22" t="s">
        <v>23</v>
      </c>
      <c r="B13" s="22"/>
      <c r="C13" s="22" t="s">
        <v>24</v>
      </c>
      <c r="D13" s="11" t="s">
        <v>25</v>
      </c>
      <c r="E13" s="22" t="s">
        <v>26</v>
      </c>
      <c r="F13" s="22" t="s">
        <v>27</v>
      </c>
      <c r="G13" s="22" t="s">
        <v>17</v>
      </c>
      <c r="H13" s="21" t="n">
        <v>1</v>
      </c>
      <c r="I13" s="5" t="s">
        <v>18</v>
      </c>
      <c r="J13" s="5" t="n">
        <v>0</v>
      </c>
      <c r="L13" s="5" t="n">
        <v>27369630</v>
      </c>
      <c r="N13" s="5" t="n">
        <v>0</v>
      </c>
      <c r="P13" s="5" t="n">
        <v>27880000</v>
      </c>
      <c r="R13" s="10" t="n">
        <f aca="false">N13-J13</f>
        <v>0</v>
      </c>
      <c r="T13" s="10" t="n">
        <f aca="false">P13-L13</f>
        <v>510370</v>
      </c>
    </row>
    <row r="14" customFormat="false" ht="12.75" hidden="false" customHeight="false" outlineLevel="0" collapsed="false">
      <c r="A14" s="22" t="s">
        <v>28</v>
      </c>
      <c r="C14" s="22" t="s">
        <v>29</v>
      </c>
      <c r="D14" s="11" t="s">
        <v>30</v>
      </c>
      <c r="E14" s="22"/>
      <c r="F14" s="22"/>
      <c r="G14" s="22" t="s">
        <v>17</v>
      </c>
      <c r="H14" s="23"/>
      <c r="I14" s="5" t="s">
        <v>18</v>
      </c>
      <c r="L14" s="5" t="n">
        <v>6331400</v>
      </c>
      <c r="P14" s="5" t="n">
        <v>5116000</v>
      </c>
      <c r="R14" s="10" t="n">
        <f aca="false">N14-J14</f>
        <v>0</v>
      </c>
      <c r="T14" s="10" t="n">
        <f aca="false">P14-L14</f>
        <v>-1215400</v>
      </c>
    </row>
    <row r="15" customFormat="false" ht="12.75" hidden="false" customHeight="false" outlineLevel="0" collapsed="false">
      <c r="A15" s="5" t="s">
        <v>31</v>
      </c>
      <c r="B15" s="5"/>
      <c r="C15" s="22" t="s">
        <v>32</v>
      </c>
      <c r="D15" s="11" t="n">
        <v>0</v>
      </c>
      <c r="E15" s="22" t="s">
        <v>26</v>
      </c>
      <c r="F15" s="22" t="s">
        <v>27</v>
      </c>
      <c r="G15" s="22" t="s">
        <v>17</v>
      </c>
      <c r="H15" s="21" t="n">
        <v>1</v>
      </c>
      <c r="I15" s="5" t="s">
        <v>18</v>
      </c>
      <c r="J15" s="5" t="n">
        <v>7393823</v>
      </c>
      <c r="L15" s="5" t="n">
        <v>0</v>
      </c>
      <c r="N15" s="5" t="n">
        <v>7393823</v>
      </c>
      <c r="P15" s="5" t="n">
        <v>0</v>
      </c>
      <c r="R15" s="10" t="n">
        <f aca="false">N15-J15</f>
        <v>0</v>
      </c>
      <c r="T15" s="10" t="n">
        <f aca="false">P15-L15</f>
        <v>0</v>
      </c>
    </row>
    <row r="16" customFormat="false" ht="12.75" hidden="false" customHeight="false" outlineLevel="0" collapsed="false">
      <c r="A16" s="5" t="s">
        <v>31</v>
      </c>
      <c r="C16" s="5" t="s">
        <v>33</v>
      </c>
      <c r="D16" s="11" t="s">
        <v>34</v>
      </c>
      <c r="E16" s="5" t="s">
        <v>26</v>
      </c>
      <c r="F16" s="5" t="s">
        <v>27</v>
      </c>
      <c r="G16" s="5" t="s">
        <v>17</v>
      </c>
      <c r="H16" s="21" t="n">
        <v>0.5</v>
      </c>
      <c r="I16" s="5" t="s">
        <v>18</v>
      </c>
      <c r="J16" s="5" t="n">
        <v>0</v>
      </c>
      <c r="L16" s="5" t="n">
        <v>3696911</v>
      </c>
      <c r="N16" s="5" t="n">
        <v>0</v>
      </c>
      <c r="P16" s="5" t="n">
        <v>3696911</v>
      </c>
      <c r="R16" s="10" t="n">
        <f aca="false">N16-J16</f>
        <v>0</v>
      </c>
      <c r="T16" s="10" t="n">
        <f aca="false">P16-L16</f>
        <v>0</v>
      </c>
    </row>
    <row r="17" customFormat="false" ht="12.75" hidden="false" customHeight="false" outlineLevel="0" collapsed="false">
      <c r="A17" s="5" t="s">
        <v>35</v>
      </c>
      <c r="C17" s="5" t="s">
        <v>33</v>
      </c>
      <c r="D17" s="11" t="s">
        <v>34</v>
      </c>
      <c r="E17" s="5" t="s">
        <v>26</v>
      </c>
      <c r="F17" s="5" t="s">
        <v>27</v>
      </c>
      <c r="G17" s="5" t="s">
        <v>17</v>
      </c>
      <c r="H17" s="21" t="n">
        <v>0.5</v>
      </c>
      <c r="I17" s="5" t="s">
        <v>18</v>
      </c>
      <c r="J17" s="5" t="n">
        <v>0</v>
      </c>
      <c r="K17" s="24"/>
      <c r="L17" s="5" t="n">
        <v>3629375</v>
      </c>
      <c r="M17" s="24"/>
      <c r="N17" s="5" t="n">
        <v>0</v>
      </c>
      <c r="O17" s="24"/>
      <c r="P17" s="5" t="n">
        <v>3629375</v>
      </c>
      <c r="R17" s="10" t="n">
        <f aca="false">N17-J17</f>
        <v>0</v>
      </c>
      <c r="T17" s="10" t="n">
        <f aca="false">P17-L17</f>
        <v>0</v>
      </c>
    </row>
    <row r="18" customFormat="false" ht="12.75" hidden="false" customHeight="false" outlineLevel="0" collapsed="false">
      <c r="A18" s="5" t="s">
        <v>36</v>
      </c>
      <c r="B18" s="5"/>
      <c r="C18" s="5" t="s">
        <v>32</v>
      </c>
      <c r="D18" s="11" t="n">
        <v>0</v>
      </c>
      <c r="E18" s="5" t="s">
        <v>26</v>
      </c>
      <c r="F18" s="5" t="s">
        <v>27</v>
      </c>
      <c r="G18" s="5" t="s">
        <v>17</v>
      </c>
      <c r="H18" s="21" t="n">
        <v>1</v>
      </c>
      <c r="I18" s="5" t="s">
        <v>18</v>
      </c>
      <c r="J18" s="5" t="n">
        <v>7258750</v>
      </c>
      <c r="L18" s="5" t="n">
        <v>0</v>
      </c>
      <c r="N18" s="5" t="n">
        <v>7258750</v>
      </c>
      <c r="P18" s="5" t="n">
        <v>0</v>
      </c>
      <c r="Q18" s="2"/>
      <c r="R18" s="10" t="n">
        <f aca="false">N18-J18</f>
        <v>0</v>
      </c>
      <c r="S18" s="2"/>
      <c r="T18" s="10" t="n">
        <f aca="false">P18-L18</f>
        <v>0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12.75" hidden="false" customHeight="false" outlineLevel="0" collapsed="false">
      <c r="A19" s="5" t="s">
        <v>37</v>
      </c>
      <c r="B19" s="5"/>
      <c r="C19" s="5" t="s">
        <v>38</v>
      </c>
      <c r="D19" s="11" t="s">
        <v>30</v>
      </c>
      <c r="E19" s="5" t="s">
        <v>26</v>
      </c>
      <c r="F19" s="5" t="s">
        <v>22</v>
      </c>
      <c r="G19" s="5" t="s">
        <v>17</v>
      </c>
      <c r="H19" s="21"/>
      <c r="I19" s="5" t="s">
        <v>18</v>
      </c>
      <c r="J19" s="5" t="n">
        <v>4787359</v>
      </c>
      <c r="L19" s="5" t="n">
        <v>17440900</v>
      </c>
      <c r="N19" s="5" t="n">
        <v>3865138</v>
      </c>
      <c r="P19" s="5" t="n">
        <v>9464000</v>
      </c>
      <c r="R19" s="10" t="n">
        <f aca="false">N19-J19</f>
        <v>-922221</v>
      </c>
      <c r="T19" s="10" t="n">
        <f aca="false">P19-L19</f>
        <v>-7976900</v>
      </c>
    </row>
    <row r="20" customFormat="false" ht="12.75" hidden="false" customHeight="false" outlineLevel="0" collapsed="false">
      <c r="A20" s="5" t="s">
        <v>39</v>
      </c>
      <c r="B20" s="5"/>
      <c r="C20" s="5" t="s">
        <v>16</v>
      </c>
      <c r="D20" s="11" t="s">
        <v>30</v>
      </c>
      <c r="E20" s="5"/>
      <c r="F20" s="5"/>
      <c r="G20" s="5" t="s">
        <v>17</v>
      </c>
      <c r="H20" s="21"/>
      <c r="I20" s="5" t="s">
        <v>18</v>
      </c>
      <c r="J20" s="5" t="n">
        <v>0</v>
      </c>
      <c r="L20" s="5" t="n">
        <v>7958800</v>
      </c>
      <c r="N20" s="5" t="n">
        <v>0</v>
      </c>
      <c r="P20" s="5" t="n">
        <v>0</v>
      </c>
      <c r="R20" s="10" t="n">
        <f aca="false">N20-J20</f>
        <v>0</v>
      </c>
      <c r="T20" s="10" t="n">
        <f aca="false">P20-L20</f>
        <v>-7958800</v>
      </c>
    </row>
    <row r="21" customFormat="false" ht="12.75" hidden="false" customHeight="false" outlineLevel="0" collapsed="false">
      <c r="A21" s="22" t="s">
        <v>40</v>
      </c>
      <c r="B21" s="5"/>
      <c r="C21" s="5" t="s">
        <v>38</v>
      </c>
      <c r="D21" s="11" t="n">
        <v>0</v>
      </c>
      <c r="E21" s="5" t="s">
        <v>26</v>
      </c>
      <c r="F21" s="5" t="s">
        <v>22</v>
      </c>
      <c r="G21" s="5" t="s">
        <v>17</v>
      </c>
      <c r="H21" s="21"/>
      <c r="I21" s="5" t="s">
        <v>18</v>
      </c>
      <c r="J21" s="5" t="n">
        <v>6598438</v>
      </c>
      <c r="N21" s="5" t="n">
        <v>45087808</v>
      </c>
      <c r="R21" s="10" t="n">
        <f aca="false">N21-J21</f>
        <v>38489370</v>
      </c>
      <c r="T21" s="10" t="n">
        <f aca="false">P21-L21</f>
        <v>0</v>
      </c>
    </row>
    <row r="22" customFormat="false" ht="12.75" hidden="false" customHeight="false" outlineLevel="0" collapsed="false">
      <c r="A22" s="5" t="s">
        <v>41</v>
      </c>
      <c r="B22" s="5"/>
      <c r="C22" s="5" t="s">
        <v>24</v>
      </c>
      <c r="D22" s="11" t="s">
        <v>25</v>
      </c>
      <c r="E22" s="5" t="s">
        <v>26</v>
      </c>
      <c r="F22" s="5" t="s">
        <v>27</v>
      </c>
      <c r="G22" s="5" t="s">
        <v>17</v>
      </c>
      <c r="H22" s="21" t="n">
        <v>1</v>
      </c>
      <c r="I22" s="5" t="s">
        <v>18</v>
      </c>
      <c r="J22" s="5" t="n">
        <v>0</v>
      </c>
      <c r="L22" s="5" t="n">
        <v>10004500</v>
      </c>
      <c r="N22" s="5" t="n">
        <v>0</v>
      </c>
      <c r="P22" s="5" t="n">
        <v>10004500</v>
      </c>
      <c r="R22" s="10" t="n">
        <f aca="false">N22-J22</f>
        <v>0</v>
      </c>
      <c r="T22" s="10" t="n">
        <f aca="false">P22-L22</f>
        <v>0</v>
      </c>
    </row>
    <row r="23" customFormat="false" ht="12.75" hidden="false" customHeight="false" outlineLevel="0" collapsed="false">
      <c r="A23" s="5" t="s">
        <v>41</v>
      </c>
      <c r="C23" s="5" t="s">
        <v>33</v>
      </c>
      <c r="D23" s="11" t="s">
        <v>34</v>
      </c>
      <c r="E23" s="5" t="s">
        <v>26</v>
      </c>
      <c r="F23" s="5" t="s">
        <v>27</v>
      </c>
      <c r="G23" s="5" t="s">
        <v>17</v>
      </c>
      <c r="H23" s="21" t="n">
        <v>0.5</v>
      </c>
      <c r="I23" s="5" t="s">
        <v>18</v>
      </c>
      <c r="J23" s="5" t="n">
        <v>0</v>
      </c>
      <c r="L23" s="5" t="n">
        <v>5002250</v>
      </c>
      <c r="N23" s="5" t="n">
        <v>0</v>
      </c>
      <c r="P23" s="5" t="n">
        <v>5002250</v>
      </c>
      <c r="R23" s="10" t="n">
        <f aca="false">N23-J23</f>
        <v>0</v>
      </c>
      <c r="T23" s="10" t="n">
        <f aca="false">P23-L23</f>
        <v>0</v>
      </c>
    </row>
    <row r="24" customFormat="false" ht="12.75" hidden="false" customHeight="false" outlineLevel="0" collapsed="false">
      <c r="A24" s="5" t="s">
        <v>42</v>
      </c>
      <c r="C24" s="5" t="s">
        <v>38</v>
      </c>
      <c r="D24" s="11" t="s">
        <v>30</v>
      </c>
      <c r="E24" s="5" t="s">
        <v>26</v>
      </c>
      <c r="F24" s="5" t="s">
        <v>22</v>
      </c>
      <c r="G24" s="5" t="s">
        <v>17</v>
      </c>
      <c r="H24" s="21"/>
      <c r="I24" s="5" t="s">
        <v>18</v>
      </c>
      <c r="L24" s="5" t="n">
        <v>0</v>
      </c>
      <c r="N24" s="5" t="n">
        <v>0</v>
      </c>
      <c r="P24" s="5" t="n">
        <v>115634000</v>
      </c>
      <c r="Q24" s="2"/>
      <c r="R24" s="10" t="n">
        <f aca="false">N24-J24</f>
        <v>0</v>
      </c>
      <c r="S24" s="2"/>
      <c r="T24" s="10" t="n">
        <f aca="false">P24-L24</f>
        <v>115634000</v>
      </c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  <row r="25" customFormat="false" ht="12.75" hidden="false" customHeight="false" outlineLevel="0" collapsed="false">
      <c r="A25" s="5" t="s">
        <v>43</v>
      </c>
      <c r="C25" s="22" t="s">
        <v>44</v>
      </c>
      <c r="D25" s="11"/>
      <c r="E25" s="5"/>
      <c r="F25" s="5"/>
      <c r="G25" s="5" t="s">
        <v>17</v>
      </c>
      <c r="H25" s="21" t="n">
        <v>1</v>
      </c>
      <c r="I25" s="5" t="s">
        <v>18</v>
      </c>
      <c r="J25" s="5" t="n">
        <v>1267140</v>
      </c>
      <c r="Q25" s="2"/>
      <c r="R25" s="10" t="n">
        <f aca="false">N25-J25</f>
        <v>-1267140</v>
      </c>
      <c r="S25" s="2"/>
      <c r="T25" s="10" t="n">
        <f aca="false">P25-L25</f>
        <v>0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9" t="s">
        <v>45</v>
      </c>
      <c r="C26" s="19" t="s">
        <v>20</v>
      </c>
      <c r="D26" s="20" t="n">
        <v>0</v>
      </c>
      <c r="E26" s="19" t="s">
        <v>21</v>
      </c>
      <c r="F26" s="19" t="s">
        <v>22</v>
      </c>
      <c r="G26" s="19" t="s">
        <v>17</v>
      </c>
      <c r="H26" s="21"/>
      <c r="I26" s="5" t="s">
        <v>18</v>
      </c>
      <c r="J26" s="25"/>
      <c r="L26" s="25"/>
      <c r="N26" s="25" t="n">
        <v>1242448</v>
      </c>
      <c r="P26" s="25" t="n">
        <v>0</v>
      </c>
      <c r="Q26" s="2"/>
      <c r="R26" s="25" t="n">
        <f aca="false">N26-J26</f>
        <v>1242448</v>
      </c>
      <c r="S26" s="2"/>
      <c r="T26" s="25" t="n">
        <f aca="false">P26-L26</f>
        <v>0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5"/>
      <c r="C27" s="5"/>
      <c r="D27" s="11"/>
      <c r="E27" s="5"/>
      <c r="F27" s="5"/>
      <c r="G27" s="5"/>
      <c r="H27" s="21"/>
      <c r="I27" s="5"/>
      <c r="J27" s="5" t="n">
        <f aca="false">SUM(J11:J26)</f>
        <v>29119234</v>
      </c>
      <c r="L27" s="5" t="n">
        <f aca="false">SUM(L11:L26)</f>
        <v>87993366</v>
      </c>
      <c r="N27" s="5" t="n">
        <f aca="false">SUM(N11:N26)</f>
        <v>75621039</v>
      </c>
      <c r="P27" s="5" t="n">
        <f aca="false">SUM(P11:P26)</f>
        <v>188477036</v>
      </c>
      <c r="R27" s="5" t="n">
        <f aca="false">SUM(R11:R26)</f>
        <v>46501805</v>
      </c>
      <c r="T27" s="5" t="n">
        <f aca="false">SUM(T11:T26)</f>
        <v>100483670</v>
      </c>
    </row>
    <row r="28" customFormat="false" ht="12.75" hidden="false" customHeight="false" outlineLevel="0" collapsed="false">
      <c r="A28" s="5"/>
      <c r="C28" s="5"/>
      <c r="D28" s="11"/>
      <c r="E28" s="5"/>
      <c r="F28" s="5"/>
      <c r="G28" s="5"/>
      <c r="H28" s="21"/>
      <c r="I28" s="5"/>
      <c r="R28" s="26"/>
      <c r="T28" s="26"/>
    </row>
    <row r="29" customFormat="false" ht="12.75" hidden="false" customHeight="false" outlineLevel="0" collapsed="false">
      <c r="A29" s="19" t="s">
        <v>46</v>
      </c>
      <c r="C29" s="19" t="s">
        <v>47</v>
      </c>
      <c r="D29" s="20" t="n">
        <v>0</v>
      </c>
      <c r="E29" s="19" t="s">
        <v>21</v>
      </c>
      <c r="F29" s="19" t="s">
        <v>48</v>
      </c>
      <c r="G29" s="19" t="s">
        <v>49</v>
      </c>
      <c r="H29" s="21"/>
      <c r="I29" s="19" t="s">
        <v>50</v>
      </c>
      <c r="J29" s="20" t="n">
        <v>1623053</v>
      </c>
      <c r="L29" s="20" t="n">
        <v>0</v>
      </c>
      <c r="N29" s="20" t="n">
        <v>2594714</v>
      </c>
      <c r="P29" s="20" t="n">
        <v>0</v>
      </c>
      <c r="R29" s="10" t="n">
        <f aca="false">N29-J29</f>
        <v>971661</v>
      </c>
      <c r="T29" s="10" t="n">
        <f aca="false">P29-L29</f>
        <v>0</v>
      </c>
    </row>
    <row r="30" customFormat="false" ht="12.75" hidden="false" customHeight="false" outlineLevel="0" collapsed="false">
      <c r="A30" s="19" t="s">
        <v>51</v>
      </c>
      <c r="B30" s="20"/>
      <c r="C30" s="19" t="s">
        <v>52</v>
      </c>
      <c r="D30" s="20" t="n">
        <v>0</v>
      </c>
      <c r="E30" s="19" t="s">
        <v>21</v>
      </c>
      <c r="F30" s="19" t="s">
        <v>48</v>
      </c>
      <c r="G30" s="19" t="s">
        <v>49</v>
      </c>
      <c r="H30" s="21"/>
      <c r="I30" s="19" t="s">
        <v>50</v>
      </c>
      <c r="J30" s="20" t="n">
        <v>2966385</v>
      </c>
      <c r="L30" s="20" t="n">
        <v>0</v>
      </c>
      <c r="N30" s="20" t="n">
        <v>10435826</v>
      </c>
      <c r="P30" s="20" t="n">
        <v>0</v>
      </c>
      <c r="R30" s="10" t="n">
        <f aca="false">N30-J30</f>
        <v>7469441</v>
      </c>
      <c r="T30" s="10" t="n">
        <f aca="false">P30-L30</f>
        <v>0</v>
      </c>
    </row>
    <row r="31" customFormat="false" ht="12.75" hidden="false" customHeight="false" outlineLevel="0" collapsed="false">
      <c r="A31" s="19" t="s">
        <v>53</v>
      </c>
      <c r="C31" s="19" t="s">
        <v>54</v>
      </c>
      <c r="D31" s="20" t="n">
        <v>0</v>
      </c>
      <c r="E31" s="19" t="s">
        <v>21</v>
      </c>
      <c r="F31" s="19" t="s">
        <v>48</v>
      </c>
      <c r="G31" s="19" t="s">
        <v>49</v>
      </c>
      <c r="H31" s="21"/>
      <c r="I31" s="19" t="s">
        <v>50</v>
      </c>
      <c r="J31" s="20" t="n">
        <v>29092154</v>
      </c>
      <c r="L31" s="20" t="n">
        <v>0</v>
      </c>
      <c r="N31" s="20" t="n">
        <v>19687468</v>
      </c>
      <c r="P31" s="20" t="n">
        <v>0</v>
      </c>
      <c r="Q31" s="2"/>
      <c r="R31" s="10" t="n">
        <f aca="false">N31-J31</f>
        <v>-9404686</v>
      </c>
      <c r="S31" s="2"/>
      <c r="T31" s="10" t="n">
        <f aca="false">P31-L31</f>
        <v>0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9" t="s">
        <v>55</v>
      </c>
      <c r="C32" s="19" t="s">
        <v>54</v>
      </c>
      <c r="D32" s="20" t="n">
        <v>0</v>
      </c>
      <c r="E32" s="19" t="s">
        <v>21</v>
      </c>
      <c r="F32" s="19" t="s">
        <v>48</v>
      </c>
      <c r="G32" s="19" t="s">
        <v>49</v>
      </c>
      <c r="H32" s="21"/>
      <c r="I32" s="19" t="s">
        <v>50</v>
      </c>
      <c r="J32" s="27" t="n">
        <v>4403254</v>
      </c>
      <c r="L32" s="27" t="n">
        <v>0</v>
      </c>
      <c r="N32" s="27" t="n">
        <v>4481883</v>
      </c>
      <c r="P32" s="27" t="n">
        <v>0</v>
      </c>
      <c r="Q32" s="2"/>
      <c r="R32" s="25" t="n">
        <f aca="false">N32-J32</f>
        <v>78629</v>
      </c>
      <c r="S32" s="2"/>
      <c r="T32" s="25" t="n">
        <f aca="false">P32-L32</f>
        <v>0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9"/>
      <c r="C33" s="19"/>
      <c r="D33" s="20"/>
      <c r="E33" s="19"/>
      <c r="F33" s="19"/>
      <c r="G33" s="19"/>
      <c r="H33" s="21"/>
      <c r="I33" s="19"/>
      <c r="J33" s="20" t="n">
        <f aca="false">SUM(J29:J32)</f>
        <v>38084846</v>
      </c>
      <c r="L33" s="20" t="n">
        <f aca="false">SUM(L29:L32)</f>
        <v>0</v>
      </c>
      <c r="N33" s="20" t="n">
        <f aca="false">SUM(N29:N32)</f>
        <v>37199891</v>
      </c>
      <c r="P33" s="20" t="n">
        <f aca="false">SUM(P29:P32)</f>
        <v>0</v>
      </c>
      <c r="Q33" s="2"/>
      <c r="R33" s="20" t="n">
        <f aca="false">SUM(R29:R32)</f>
        <v>-884955</v>
      </c>
      <c r="S33" s="2"/>
      <c r="T33" s="20" t="n">
        <f aca="false">SUM(T29:T32)</f>
        <v>0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9"/>
      <c r="C34" s="19"/>
      <c r="D34" s="20"/>
      <c r="E34" s="19"/>
      <c r="F34" s="19"/>
      <c r="G34" s="19"/>
      <c r="H34" s="21"/>
      <c r="I34" s="19"/>
      <c r="J34" s="20"/>
      <c r="L34" s="20"/>
      <c r="N34" s="20"/>
      <c r="P34" s="20"/>
      <c r="Q34" s="2"/>
      <c r="R34" s="10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5" t="s">
        <v>56</v>
      </c>
      <c r="B35" s="5"/>
      <c r="C35" s="5" t="s">
        <v>32</v>
      </c>
      <c r="D35" s="11" t="n">
        <v>0</v>
      </c>
      <c r="E35" s="5" t="s">
        <v>26</v>
      </c>
      <c r="F35" s="5" t="s">
        <v>57</v>
      </c>
      <c r="G35" s="5" t="s">
        <v>58</v>
      </c>
      <c r="H35" s="21" t="n">
        <v>1</v>
      </c>
      <c r="I35" s="5" t="s">
        <v>59</v>
      </c>
      <c r="J35" s="5" t="n">
        <v>914107</v>
      </c>
      <c r="L35" s="5" t="n">
        <v>0</v>
      </c>
      <c r="N35" s="5" t="n">
        <v>914107</v>
      </c>
      <c r="P35" s="5" t="n">
        <v>0</v>
      </c>
      <c r="R35" s="10" t="n">
        <f aca="false">N35-J35</f>
        <v>0</v>
      </c>
      <c r="T35" s="10" t="n">
        <f aca="false">P35-L35</f>
        <v>0</v>
      </c>
    </row>
    <row r="36" customFormat="false" ht="12.75" hidden="false" customHeight="false" outlineLevel="0" collapsed="false">
      <c r="A36" s="5"/>
      <c r="B36" s="5"/>
      <c r="C36" s="5"/>
      <c r="D36" s="11"/>
      <c r="E36" s="5"/>
      <c r="F36" s="5"/>
      <c r="G36" s="5"/>
      <c r="H36" s="21"/>
      <c r="I36" s="5"/>
      <c r="R36" s="10" t="n">
        <f aca="false">N36-J36</f>
        <v>0</v>
      </c>
      <c r="T36" s="10" t="n">
        <f aca="false">P36-L36</f>
        <v>0</v>
      </c>
    </row>
    <row r="37" customFormat="false" ht="12.75" hidden="false" customHeight="false" outlineLevel="0" collapsed="false">
      <c r="A37" s="5" t="s">
        <v>60</v>
      </c>
      <c r="B37" s="5"/>
      <c r="C37" s="5" t="s">
        <v>61</v>
      </c>
      <c r="D37" s="11" t="n">
        <v>0</v>
      </c>
      <c r="E37" s="5" t="s">
        <v>26</v>
      </c>
      <c r="F37" s="5" t="s">
        <v>62</v>
      </c>
      <c r="G37" s="5" t="s">
        <v>63</v>
      </c>
      <c r="H37" s="21"/>
      <c r="I37" s="5" t="s">
        <v>64</v>
      </c>
      <c r="J37" s="5" t="n">
        <v>378248101</v>
      </c>
      <c r="N37" s="5" t="n">
        <v>351580739</v>
      </c>
      <c r="P37" s="5" t="n">
        <v>0</v>
      </c>
      <c r="R37" s="10" t="n">
        <f aca="false">N37-J37</f>
        <v>-26667362</v>
      </c>
      <c r="T37" s="10" t="n">
        <f aca="false">P37-L37</f>
        <v>0</v>
      </c>
    </row>
    <row r="38" customFormat="false" ht="12.75" hidden="false" customHeight="false" outlineLevel="0" collapsed="false">
      <c r="A38" s="5"/>
      <c r="B38" s="5"/>
      <c r="C38" s="5"/>
      <c r="D38" s="11"/>
      <c r="E38" s="5"/>
      <c r="F38" s="5"/>
      <c r="G38" s="5"/>
      <c r="H38" s="21"/>
      <c r="I38" s="5"/>
      <c r="R38" s="10" t="n">
        <f aca="false">N38-J38</f>
        <v>0</v>
      </c>
      <c r="T38" s="10" t="n">
        <f aca="false">P38-L38</f>
        <v>0</v>
      </c>
    </row>
    <row r="39" customFormat="false" ht="12.75" hidden="false" customHeight="false" outlineLevel="0" collapsed="false">
      <c r="A39" s="5" t="s">
        <v>65</v>
      </c>
      <c r="B39" s="5"/>
      <c r="C39" s="5" t="s">
        <v>61</v>
      </c>
      <c r="D39" s="11" t="n">
        <v>0</v>
      </c>
      <c r="E39" s="5" t="s">
        <v>26</v>
      </c>
      <c r="F39" s="5" t="s">
        <v>57</v>
      </c>
      <c r="G39" s="5" t="s">
        <v>66</v>
      </c>
      <c r="H39" s="21" t="n">
        <v>1</v>
      </c>
      <c r="I39" s="5" t="s">
        <v>59</v>
      </c>
      <c r="J39" s="5" t="n">
        <v>22000000</v>
      </c>
      <c r="L39" s="5" t="n">
        <v>0</v>
      </c>
      <c r="N39" s="5" t="n">
        <v>22000000</v>
      </c>
      <c r="P39" s="5" t="n">
        <v>0</v>
      </c>
      <c r="Q39" s="2"/>
      <c r="R39" s="10" t="n">
        <f aca="false">N39-J39</f>
        <v>0</v>
      </c>
      <c r="S39" s="2"/>
      <c r="T39" s="10" t="n">
        <f aca="false">P39-L39</f>
        <v>0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5" t="s">
        <v>67</v>
      </c>
      <c r="C40" s="5" t="s">
        <v>33</v>
      </c>
      <c r="D40" s="11" t="s">
        <v>34</v>
      </c>
      <c r="E40" s="5" t="s">
        <v>26</v>
      </c>
      <c r="F40" s="5" t="s">
        <v>68</v>
      </c>
      <c r="G40" s="5" t="s">
        <v>66</v>
      </c>
      <c r="H40" s="21" t="n">
        <v>0.5</v>
      </c>
      <c r="I40" s="5" t="s">
        <v>69</v>
      </c>
      <c r="J40" s="5" t="n">
        <v>0</v>
      </c>
      <c r="L40" s="5" t="n">
        <v>99356000</v>
      </c>
      <c r="N40" s="5" t="n">
        <v>0</v>
      </c>
      <c r="P40" s="5" t="n">
        <v>99356000</v>
      </c>
      <c r="Q40" s="2"/>
      <c r="R40" s="10" t="n">
        <f aca="false">N40-J40</f>
        <v>0</v>
      </c>
      <c r="S40" s="2"/>
      <c r="T40" s="10" t="n">
        <f aca="false">P40-L40</f>
        <v>0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9" t="s">
        <v>70</v>
      </c>
      <c r="C41" s="5" t="s">
        <v>33</v>
      </c>
      <c r="D41" s="11" t="s">
        <v>34</v>
      </c>
      <c r="E41" s="5" t="s">
        <v>26</v>
      </c>
      <c r="F41" s="5" t="s">
        <v>68</v>
      </c>
      <c r="G41" s="5" t="s">
        <v>66</v>
      </c>
      <c r="H41" s="21" t="n">
        <v>0.5</v>
      </c>
      <c r="I41" s="5" t="s">
        <v>69</v>
      </c>
      <c r="J41" s="5" t="n">
        <v>0</v>
      </c>
      <c r="L41" s="5" t="n">
        <v>11758000</v>
      </c>
      <c r="N41" s="5" t="n">
        <v>0</v>
      </c>
      <c r="P41" s="5" t="n">
        <v>11758000</v>
      </c>
      <c r="R41" s="10" t="n">
        <f aca="false">N41-J41</f>
        <v>0</v>
      </c>
      <c r="T41" s="10" t="n">
        <f aca="false">P41-L41</f>
        <v>0</v>
      </c>
    </row>
    <row r="42" customFormat="false" ht="12.75" hidden="false" customHeight="false" outlineLevel="0" collapsed="false">
      <c r="A42" s="10" t="s">
        <v>71</v>
      </c>
      <c r="B42" s="10"/>
      <c r="C42" s="10" t="s">
        <v>24</v>
      </c>
      <c r="D42" s="8" t="s">
        <v>25</v>
      </c>
      <c r="E42" s="10" t="s">
        <v>26</v>
      </c>
      <c r="F42" s="10" t="s">
        <v>68</v>
      </c>
      <c r="G42" s="10" t="s">
        <v>66</v>
      </c>
      <c r="H42" s="21" t="n">
        <v>1</v>
      </c>
      <c r="I42" s="10" t="s">
        <v>69</v>
      </c>
      <c r="J42" s="10" t="n">
        <v>0</v>
      </c>
      <c r="L42" s="10" t="n">
        <v>162030000</v>
      </c>
      <c r="N42" s="10" t="n">
        <v>0</v>
      </c>
      <c r="P42" s="10" t="n">
        <v>162030000</v>
      </c>
      <c r="R42" s="10" t="n">
        <f aca="false">N42-J42</f>
        <v>0</v>
      </c>
      <c r="T42" s="10" t="n">
        <f aca="false">P42-L42</f>
        <v>0</v>
      </c>
    </row>
    <row r="43" customFormat="false" ht="12.75" hidden="false" customHeight="false" outlineLevel="0" collapsed="false">
      <c r="A43" s="19" t="s">
        <v>72</v>
      </c>
      <c r="C43" s="19" t="s">
        <v>73</v>
      </c>
      <c r="D43" s="20" t="n">
        <v>0</v>
      </c>
      <c r="E43" s="19" t="s">
        <v>26</v>
      </c>
      <c r="F43" s="19" t="s">
        <v>68</v>
      </c>
      <c r="G43" s="19" t="s">
        <v>66</v>
      </c>
      <c r="H43" s="21" t="n">
        <v>0</v>
      </c>
      <c r="I43" s="19" t="s">
        <v>69</v>
      </c>
      <c r="J43" s="28"/>
      <c r="L43" s="28" t="n">
        <v>59120695</v>
      </c>
      <c r="N43" s="28"/>
      <c r="P43" s="28" t="n">
        <v>59120695</v>
      </c>
      <c r="Q43" s="2" t="s">
        <v>74</v>
      </c>
      <c r="R43" s="10" t="n">
        <f aca="false">N43-J43</f>
        <v>0</v>
      </c>
      <c r="S43" s="2"/>
      <c r="T43" s="10" t="n">
        <f aca="false">P43-L43</f>
        <v>0</v>
      </c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12.75" hidden="false" customHeight="false" outlineLevel="0" collapsed="false">
      <c r="A44" s="5" t="s">
        <v>75</v>
      </c>
      <c r="B44" s="5"/>
      <c r="C44" s="5" t="s">
        <v>32</v>
      </c>
      <c r="D44" s="11" t="n">
        <v>0</v>
      </c>
      <c r="E44" s="5" t="s">
        <v>26</v>
      </c>
      <c r="F44" s="5" t="s">
        <v>68</v>
      </c>
      <c r="G44" s="5" t="s">
        <v>66</v>
      </c>
      <c r="H44" s="21" t="n">
        <v>1</v>
      </c>
      <c r="I44" s="5" t="s">
        <v>69</v>
      </c>
      <c r="J44" s="5" t="n">
        <v>3652000</v>
      </c>
      <c r="K44" s="20"/>
      <c r="L44" s="5" t="n">
        <v>0</v>
      </c>
      <c r="M44" s="20"/>
      <c r="N44" s="5" t="n">
        <v>3652000</v>
      </c>
      <c r="O44" s="20"/>
      <c r="P44" s="5" t="n">
        <v>0</v>
      </c>
      <c r="R44" s="10" t="n">
        <f aca="false">N44-J44</f>
        <v>0</v>
      </c>
      <c r="T44" s="10" t="n">
        <f aca="false">P44-L44</f>
        <v>0</v>
      </c>
    </row>
    <row r="45" customFormat="false" ht="12.75" hidden="false" customHeight="false" outlineLevel="0" collapsed="false">
      <c r="A45" s="19" t="s">
        <v>76</v>
      </c>
      <c r="C45" s="19" t="s">
        <v>73</v>
      </c>
      <c r="D45" s="20" t="n">
        <v>0</v>
      </c>
      <c r="E45" s="19" t="s">
        <v>26</v>
      </c>
      <c r="F45" s="19" t="s">
        <v>68</v>
      </c>
      <c r="G45" s="19" t="s">
        <v>66</v>
      </c>
      <c r="H45" s="21" t="n">
        <v>0</v>
      </c>
      <c r="I45" s="19" t="s">
        <v>69</v>
      </c>
      <c r="L45" s="5" t="n">
        <v>215200000</v>
      </c>
      <c r="P45" s="5" t="n">
        <v>215200000</v>
      </c>
      <c r="Q45" s="2" t="s">
        <v>74</v>
      </c>
      <c r="R45" s="10" t="n">
        <f aca="false">N45-J45</f>
        <v>0</v>
      </c>
      <c r="S45" s="2"/>
      <c r="T45" s="10" t="n">
        <f aca="false">P45-L45</f>
        <v>0</v>
      </c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12.75" hidden="false" customHeight="false" outlineLevel="0" collapsed="false">
      <c r="A46" s="5" t="s">
        <v>77</v>
      </c>
      <c r="C46" s="5" t="s">
        <v>20</v>
      </c>
      <c r="D46" s="11" t="n">
        <v>0</v>
      </c>
      <c r="E46" s="5" t="s">
        <v>21</v>
      </c>
      <c r="F46" s="5" t="s">
        <v>22</v>
      </c>
      <c r="G46" s="5" t="s">
        <v>66</v>
      </c>
      <c r="H46" s="21"/>
      <c r="I46" s="5" t="s">
        <v>78</v>
      </c>
      <c r="J46" s="27" t="n">
        <v>3822187</v>
      </c>
      <c r="L46" s="27"/>
      <c r="N46" s="27" t="n">
        <v>3815058</v>
      </c>
      <c r="P46" s="27" t="n">
        <v>0</v>
      </c>
      <c r="Q46" s="2"/>
      <c r="R46" s="25" t="n">
        <f aca="false">N46-J46</f>
        <v>-7129</v>
      </c>
      <c r="S46" s="2"/>
      <c r="T46" s="25" t="n">
        <f aca="false">P46-L46</f>
        <v>0</v>
      </c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5"/>
      <c r="B47" s="5"/>
      <c r="C47" s="5"/>
      <c r="D47" s="11"/>
      <c r="E47" s="5"/>
      <c r="F47" s="5"/>
      <c r="G47" s="5"/>
      <c r="H47" s="21"/>
      <c r="I47" s="5"/>
      <c r="J47" s="5" t="n">
        <f aca="false">SUM(J39:J46)</f>
        <v>29474187</v>
      </c>
      <c r="L47" s="5" t="n">
        <f aca="false">SUM(L39:L46)</f>
        <v>547464695</v>
      </c>
      <c r="N47" s="5" t="n">
        <f aca="false">SUM(N39:N46)</f>
        <v>29467058</v>
      </c>
      <c r="P47" s="5" t="n">
        <f aca="false">SUM(P39:P46)</f>
        <v>547464695</v>
      </c>
      <c r="R47" s="5" t="n">
        <f aca="false">SUM(R39:R46)</f>
        <v>-7129</v>
      </c>
      <c r="T47" s="5" t="n">
        <f aca="false">SUM(T39:T46)</f>
        <v>0</v>
      </c>
    </row>
    <row r="48" customFormat="false" ht="12.75" hidden="false" customHeight="false" outlineLevel="0" collapsed="false">
      <c r="A48" s="5"/>
      <c r="B48" s="5"/>
      <c r="C48" s="5"/>
      <c r="D48" s="11"/>
      <c r="E48" s="5"/>
      <c r="F48" s="5"/>
      <c r="G48" s="5"/>
      <c r="H48" s="21"/>
      <c r="I48" s="5"/>
    </row>
    <row r="49" customFormat="false" ht="12.75" hidden="false" customHeight="false" outlineLevel="0" collapsed="false">
      <c r="A49" s="5" t="s">
        <v>79</v>
      </c>
      <c r="B49" s="5"/>
      <c r="C49" s="5" t="s">
        <v>61</v>
      </c>
      <c r="D49" s="11" t="n">
        <v>0</v>
      </c>
      <c r="E49" s="5"/>
      <c r="F49" s="5"/>
      <c r="G49" s="5"/>
      <c r="H49" s="21"/>
      <c r="I49" s="5" t="s">
        <v>80</v>
      </c>
      <c r="J49" s="5" t="n">
        <v>1000</v>
      </c>
      <c r="N49" s="5" t="n">
        <v>1000</v>
      </c>
      <c r="P49" s="5" t="n">
        <v>0</v>
      </c>
      <c r="Q49" s="2"/>
      <c r="R49" s="10" t="n">
        <f aca="false">N49-J49</f>
        <v>0</v>
      </c>
      <c r="S49" s="2"/>
      <c r="T49" s="10" t="n">
        <f aca="false">P49-L49</f>
        <v>0</v>
      </c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9"/>
      <c r="C50" s="19"/>
      <c r="D50" s="20"/>
      <c r="E50" s="19"/>
      <c r="F50" s="19"/>
      <c r="G50" s="19"/>
      <c r="H50" s="21"/>
      <c r="I50" s="19"/>
      <c r="J50" s="28"/>
      <c r="L50" s="28"/>
      <c r="N50" s="28"/>
      <c r="P50" s="28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9" t="s">
        <v>81</v>
      </c>
      <c r="C51" s="19" t="s">
        <v>54</v>
      </c>
      <c r="D51" s="20" t="n">
        <v>0</v>
      </c>
      <c r="E51" s="19" t="s">
        <v>21</v>
      </c>
      <c r="F51" s="19" t="s">
        <v>48</v>
      </c>
      <c r="G51" s="19" t="s">
        <v>82</v>
      </c>
      <c r="H51" s="21"/>
      <c r="I51" s="19" t="s">
        <v>83</v>
      </c>
      <c r="J51" s="20" t="n">
        <v>3482826</v>
      </c>
      <c r="L51" s="20"/>
      <c r="N51" s="20" t="n">
        <v>3482826</v>
      </c>
      <c r="P51" s="20" t="n">
        <v>0</v>
      </c>
      <c r="R51" s="10" t="n">
        <f aca="false">N51-J51</f>
        <v>0</v>
      </c>
      <c r="T51" s="10" t="n">
        <f aca="false">P51-L51</f>
        <v>0</v>
      </c>
    </row>
    <row r="52" customFormat="false" ht="12.75" hidden="false" customHeight="false" outlineLevel="0" collapsed="false">
      <c r="A52" s="19" t="s">
        <v>84</v>
      </c>
      <c r="C52" s="19" t="s">
        <v>47</v>
      </c>
      <c r="D52" s="20" t="n">
        <v>0</v>
      </c>
      <c r="E52" s="19" t="s">
        <v>21</v>
      </c>
      <c r="F52" s="19" t="s">
        <v>48</v>
      </c>
      <c r="G52" s="19" t="s">
        <v>82</v>
      </c>
      <c r="H52" s="21"/>
      <c r="I52" s="19" t="s">
        <v>83</v>
      </c>
      <c r="J52" s="20" t="n">
        <v>2171349</v>
      </c>
      <c r="L52" s="20"/>
      <c r="N52" s="20" t="n">
        <v>2382091</v>
      </c>
      <c r="P52" s="20" t="n">
        <v>0</v>
      </c>
      <c r="R52" s="10" t="n">
        <f aca="false">N52-J52</f>
        <v>210742</v>
      </c>
      <c r="T52" s="10" t="n">
        <f aca="false">P52-L52</f>
        <v>0</v>
      </c>
    </row>
    <row r="53" customFormat="false" ht="12.75" hidden="false" customHeight="false" outlineLevel="0" collapsed="false">
      <c r="A53" s="19" t="s">
        <v>85</v>
      </c>
      <c r="C53" s="19" t="s">
        <v>54</v>
      </c>
      <c r="D53" s="20" t="n">
        <v>0</v>
      </c>
      <c r="E53" s="19" t="s">
        <v>21</v>
      </c>
      <c r="F53" s="19" t="s">
        <v>48</v>
      </c>
      <c r="G53" s="19" t="s">
        <v>82</v>
      </c>
      <c r="H53" s="21"/>
      <c r="I53" s="19" t="s">
        <v>83</v>
      </c>
      <c r="J53" s="20" t="n">
        <v>4546992</v>
      </c>
      <c r="K53" s="20"/>
      <c r="L53" s="20"/>
      <c r="M53" s="20"/>
      <c r="N53" s="20" t="n">
        <v>4624060</v>
      </c>
      <c r="O53" s="20"/>
      <c r="P53" s="20" t="n">
        <v>0</v>
      </c>
      <c r="R53" s="10" t="n">
        <f aca="false">N53-J53</f>
        <v>77068</v>
      </c>
      <c r="T53" s="10" t="n">
        <f aca="false">P53-L53</f>
        <v>0</v>
      </c>
    </row>
    <row r="54" customFormat="false" ht="12.75" hidden="false" customHeight="false" outlineLevel="0" collapsed="false">
      <c r="A54" s="22" t="s">
        <v>86</v>
      </c>
      <c r="C54" s="19" t="s">
        <v>54</v>
      </c>
      <c r="D54" s="11" t="n">
        <v>0</v>
      </c>
      <c r="E54" s="5" t="s">
        <v>21</v>
      </c>
      <c r="F54" s="5" t="s">
        <v>87</v>
      </c>
      <c r="G54" s="5" t="s">
        <v>82</v>
      </c>
      <c r="H54" s="29"/>
      <c r="I54" s="5" t="s">
        <v>83</v>
      </c>
      <c r="J54" s="5" t="n">
        <v>1359897</v>
      </c>
      <c r="N54" s="5" t="n">
        <v>2043460</v>
      </c>
      <c r="P54" s="5" t="n">
        <v>0</v>
      </c>
      <c r="R54" s="10" t="n">
        <f aca="false">N54-J54</f>
        <v>683563</v>
      </c>
      <c r="T54" s="10" t="n">
        <f aca="false">P54-L54</f>
        <v>0</v>
      </c>
    </row>
    <row r="55" customFormat="false" ht="12.75" hidden="false" customHeight="false" outlineLevel="0" collapsed="false">
      <c r="A55" s="19" t="s">
        <v>86</v>
      </c>
      <c r="C55" s="19" t="s">
        <v>47</v>
      </c>
      <c r="D55" s="20" t="n">
        <v>0</v>
      </c>
      <c r="E55" s="19" t="s">
        <v>21</v>
      </c>
      <c r="F55" s="19" t="s">
        <v>48</v>
      </c>
      <c r="G55" s="19" t="s">
        <v>82</v>
      </c>
      <c r="H55" s="21"/>
      <c r="I55" s="19" t="s">
        <v>83</v>
      </c>
      <c r="J55" s="20" t="n">
        <v>921172</v>
      </c>
      <c r="L55" s="20"/>
      <c r="N55" s="20" t="n">
        <v>881999</v>
      </c>
      <c r="P55" s="20" t="n">
        <v>0</v>
      </c>
      <c r="Q55" s="2"/>
      <c r="R55" s="10" t="n">
        <f aca="false">N55-J55</f>
        <v>-39173</v>
      </c>
      <c r="S55" s="2"/>
      <c r="T55" s="10" t="n">
        <f aca="false">P55-L55</f>
        <v>0</v>
      </c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</row>
    <row r="56" customFormat="false" ht="12.75" hidden="false" customHeight="false" outlineLevel="0" collapsed="false">
      <c r="A56" s="19" t="s">
        <v>88</v>
      </c>
      <c r="C56" s="19" t="s">
        <v>89</v>
      </c>
      <c r="D56" s="20" t="n">
        <v>0</v>
      </c>
      <c r="E56" s="19" t="s">
        <v>21</v>
      </c>
      <c r="F56" s="19" t="s">
        <v>48</v>
      </c>
      <c r="G56" s="19" t="s">
        <v>82</v>
      </c>
      <c r="H56" s="21"/>
      <c r="I56" s="19" t="s">
        <v>83</v>
      </c>
      <c r="J56" s="20"/>
      <c r="L56" s="20"/>
      <c r="N56" s="20" t="n">
        <v>6784610.41</v>
      </c>
      <c r="P56" s="20" t="n">
        <v>0</v>
      </c>
      <c r="Q56" s="2"/>
      <c r="R56" s="10" t="n">
        <f aca="false">N56-J56</f>
        <v>6784610.41</v>
      </c>
      <c r="S56" s="2"/>
      <c r="T56" s="10" t="n">
        <f aca="false">P56-L56</f>
        <v>0</v>
      </c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12.75" hidden="false" customHeight="false" outlineLevel="0" collapsed="false">
      <c r="A57" s="19" t="s">
        <v>88</v>
      </c>
      <c r="C57" s="19" t="s">
        <v>54</v>
      </c>
      <c r="D57" s="20" t="n">
        <v>0</v>
      </c>
      <c r="E57" s="19" t="s">
        <v>21</v>
      </c>
      <c r="F57" s="19" t="s">
        <v>48</v>
      </c>
      <c r="G57" s="19" t="s">
        <v>82</v>
      </c>
      <c r="H57" s="21"/>
      <c r="I57" s="19" t="s">
        <v>83</v>
      </c>
      <c r="J57" s="20" t="n">
        <v>3924954</v>
      </c>
      <c r="K57" s="20"/>
      <c r="L57" s="20"/>
      <c r="M57" s="20"/>
      <c r="N57" s="20" t="n">
        <v>6604932</v>
      </c>
      <c r="O57" s="20"/>
      <c r="P57" s="20" t="n">
        <v>0</v>
      </c>
      <c r="Q57" s="2"/>
      <c r="R57" s="10" t="n">
        <f aca="false">N57-J57</f>
        <v>2679978</v>
      </c>
      <c r="S57" s="2"/>
      <c r="T57" s="10" t="n">
        <f aca="false">P57-L57</f>
        <v>0</v>
      </c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12.75" hidden="false" customHeight="false" outlineLevel="0" collapsed="false">
      <c r="A58" s="19" t="s">
        <v>90</v>
      </c>
      <c r="C58" s="19" t="s">
        <v>54</v>
      </c>
      <c r="D58" s="20" t="n">
        <v>0</v>
      </c>
      <c r="E58" s="19" t="s">
        <v>21</v>
      </c>
      <c r="F58" s="19" t="s">
        <v>48</v>
      </c>
      <c r="G58" s="19" t="s">
        <v>82</v>
      </c>
      <c r="H58" s="21"/>
      <c r="I58" s="19" t="s">
        <v>83</v>
      </c>
      <c r="J58" s="20" t="n">
        <v>3722693</v>
      </c>
      <c r="K58" s="20"/>
      <c r="L58" s="20"/>
      <c r="M58" s="20"/>
      <c r="N58" s="20" t="n">
        <v>3722693</v>
      </c>
      <c r="O58" s="20"/>
      <c r="P58" s="20" t="n">
        <v>0</v>
      </c>
      <c r="Q58" s="2"/>
      <c r="R58" s="10" t="n">
        <f aca="false">N58-J58</f>
        <v>0</v>
      </c>
      <c r="S58" s="2"/>
      <c r="T58" s="10" t="n">
        <f aca="false">P58-L58</f>
        <v>0</v>
      </c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12.75" hidden="false" customHeight="false" outlineLevel="0" collapsed="false">
      <c r="A59" s="19" t="s">
        <v>91</v>
      </c>
      <c r="C59" s="19" t="s">
        <v>47</v>
      </c>
      <c r="D59" s="20" t="n">
        <v>0</v>
      </c>
      <c r="E59" s="19" t="s">
        <v>21</v>
      </c>
      <c r="F59" s="19" t="s">
        <v>48</v>
      </c>
      <c r="G59" s="19" t="s">
        <v>82</v>
      </c>
      <c r="H59" s="21"/>
      <c r="I59" s="19" t="s">
        <v>83</v>
      </c>
      <c r="J59" s="27" t="n">
        <v>2111934</v>
      </c>
      <c r="L59" s="27"/>
      <c r="N59" s="27" t="n">
        <v>919927</v>
      </c>
      <c r="P59" s="27" t="n">
        <v>0</v>
      </c>
      <c r="Q59" s="2"/>
      <c r="R59" s="25" t="n">
        <f aca="false">N59-J59</f>
        <v>-1192007</v>
      </c>
      <c r="S59" s="2"/>
      <c r="T59" s="25" t="n">
        <f aca="false">P59-L59</f>
        <v>0</v>
      </c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customFormat="false" ht="12.75" hidden="false" customHeight="false" outlineLevel="0" collapsed="false">
      <c r="A60" s="19"/>
      <c r="C60" s="19"/>
      <c r="D60" s="20"/>
      <c r="E60" s="19"/>
      <c r="F60" s="19"/>
      <c r="G60" s="19"/>
      <c r="H60" s="21"/>
      <c r="I60" s="19"/>
      <c r="J60" s="20" t="n">
        <f aca="false">SUM(J51:J59)</f>
        <v>22241817</v>
      </c>
      <c r="L60" s="20" t="n">
        <f aca="false">SUM(L51:L59)</f>
        <v>0</v>
      </c>
      <c r="N60" s="20" t="n">
        <f aca="false">SUM(N51:N59)</f>
        <v>31446598.41</v>
      </c>
      <c r="P60" s="20" t="n">
        <f aca="false">SUM(P51:P59)</f>
        <v>0</v>
      </c>
      <c r="R60" s="20" t="n">
        <f aca="false">SUM(R51:R59)</f>
        <v>9204781.41</v>
      </c>
      <c r="T60" s="20" t="n">
        <f aca="false">SUM(T51:T59)</f>
        <v>0</v>
      </c>
    </row>
    <row r="61" customFormat="false" ht="12.75" hidden="false" customHeight="false" outlineLevel="0" collapsed="false">
      <c r="A61" s="19"/>
      <c r="C61" s="19"/>
      <c r="D61" s="20"/>
      <c r="E61" s="19"/>
      <c r="F61" s="19"/>
      <c r="G61" s="19"/>
      <c r="H61" s="21"/>
      <c r="I61" s="19"/>
      <c r="J61" s="20"/>
      <c r="L61" s="20"/>
      <c r="N61" s="20"/>
      <c r="P61" s="20"/>
      <c r="R61" s="26"/>
    </row>
    <row r="62" customFormat="false" ht="12.75" hidden="false" customHeight="false" outlineLevel="0" collapsed="false">
      <c r="A62" s="22" t="s">
        <v>92</v>
      </c>
      <c r="B62" s="5"/>
      <c r="C62" s="22" t="s">
        <v>16</v>
      </c>
      <c r="D62" s="11" t="s">
        <v>25</v>
      </c>
      <c r="E62" s="5" t="s">
        <v>21</v>
      </c>
      <c r="F62" s="5" t="s">
        <v>22</v>
      </c>
      <c r="G62" s="22" t="s">
        <v>93</v>
      </c>
      <c r="H62" s="21"/>
      <c r="I62" s="19" t="s">
        <v>94</v>
      </c>
      <c r="L62" s="5" t="n">
        <v>37723333</v>
      </c>
      <c r="P62" s="5" t="n">
        <v>36000000</v>
      </c>
      <c r="Q62" s="2"/>
      <c r="R62" s="10" t="n">
        <f aca="false">N62-J62</f>
        <v>0</v>
      </c>
      <c r="S62" s="2"/>
      <c r="T62" s="10" t="n">
        <f aca="false">P62-L62</f>
        <v>-1723333</v>
      </c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</row>
    <row r="63" customFormat="false" ht="12.75" hidden="false" customHeight="false" outlineLevel="0" collapsed="false">
      <c r="A63" s="5" t="s">
        <v>95</v>
      </c>
      <c r="B63" s="5"/>
      <c r="C63" s="5" t="s">
        <v>38</v>
      </c>
      <c r="D63" s="11" t="n">
        <v>0</v>
      </c>
      <c r="E63" s="5" t="s">
        <v>21</v>
      </c>
      <c r="F63" s="5" t="s">
        <v>22</v>
      </c>
      <c r="G63" s="5" t="s">
        <v>93</v>
      </c>
      <c r="H63" s="21"/>
      <c r="I63" s="5" t="s">
        <v>94</v>
      </c>
      <c r="J63" s="5" t="n">
        <v>7800604</v>
      </c>
      <c r="L63" s="5" t="n">
        <v>308100</v>
      </c>
      <c r="N63" s="5" t="n">
        <v>6669764</v>
      </c>
      <c r="P63" s="5" t="n">
        <v>0</v>
      </c>
      <c r="R63" s="10" t="n">
        <f aca="false">N63-J63</f>
        <v>-1130840</v>
      </c>
      <c r="T63" s="10" t="n">
        <f aca="false">P63-L63</f>
        <v>-308100</v>
      </c>
    </row>
    <row r="64" customFormat="false" ht="12.75" hidden="false" customHeight="false" outlineLevel="0" collapsed="false">
      <c r="A64" s="19" t="s">
        <v>96</v>
      </c>
      <c r="C64" s="19" t="s">
        <v>38</v>
      </c>
      <c r="D64" s="20" t="s">
        <v>30</v>
      </c>
      <c r="E64" s="19" t="s">
        <v>26</v>
      </c>
      <c r="F64" s="19" t="s">
        <v>22</v>
      </c>
      <c r="G64" s="19" t="s">
        <v>93</v>
      </c>
      <c r="H64" s="21"/>
      <c r="I64" s="19" t="s">
        <v>94</v>
      </c>
      <c r="L64" s="5" t="n">
        <v>28901500</v>
      </c>
      <c r="N64" s="5" t="n">
        <v>0</v>
      </c>
      <c r="P64" s="5" t="n">
        <v>26300000</v>
      </c>
      <c r="Q64" s="2"/>
      <c r="R64" s="10" t="n">
        <f aca="false">N64-J64</f>
        <v>0</v>
      </c>
      <c r="S64" s="2"/>
      <c r="T64" s="10" t="n">
        <f aca="false">P64-L64</f>
        <v>-2601500</v>
      </c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</row>
    <row r="65" customFormat="false" ht="12.75" hidden="false" customHeight="false" outlineLevel="0" collapsed="false">
      <c r="A65" s="19" t="s">
        <v>97</v>
      </c>
      <c r="C65" s="19" t="s">
        <v>20</v>
      </c>
      <c r="D65" s="20" t="n">
        <v>0</v>
      </c>
      <c r="E65" s="19" t="s">
        <v>21</v>
      </c>
      <c r="F65" s="19" t="s">
        <v>22</v>
      </c>
      <c r="G65" s="19" t="s">
        <v>93</v>
      </c>
      <c r="H65" s="21"/>
      <c r="I65" s="19" t="s">
        <v>94</v>
      </c>
      <c r="J65" s="20" t="n">
        <v>-384108</v>
      </c>
      <c r="L65" s="20"/>
      <c r="N65" s="20" t="n">
        <v>968920</v>
      </c>
      <c r="P65" s="20" t="n">
        <v>0</v>
      </c>
      <c r="Q65" s="2"/>
      <c r="R65" s="10" t="n">
        <f aca="false">N65-J65</f>
        <v>1353028</v>
      </c>
      <c r="S65" s="2"/>
      <c r="T65" s="10" t="n">
        <f aca="false">P65-L65</f>
        <v>0</v>
      </c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</row>
    <row r="66" customFormat="false" ht="12.75" hidden="false" customHeight="false" outlineLevel="0" collapsed="false">
      <c r="A66" s="19" t="s">
        <v>98</v>
      </c>
      <c r="C66" s="19" t="s">
        <v>61</v>
      </c>
      <c r="D66" s="20" t="n">
        <v>0</v>
      </c>
      <c r="E66" s="19" t="s">
        <v>26</v>
      </c>
      <c r="F66" s="19" t="s">
        <v>62</v>
      </c>
      <c r="G66" s="19" t="s">
        <v>93</v>
      </c>
      <c r="H66" s="21"/>
      <c r="I66" s="19" t="s">
        <v>94</v>
      </c>
      <c r="J66" s="27" t="n">
        <v>7985416</v>
      </c>
      <c r="L66" s="27"/>
      <c r="N66" s="27" t="n">
        <v>7985416.17</v>
      </c>
      <c r="P66" s="27" t="n">
        <v>0</v>
      </c>
      <c r="Q66" s="2"/>
      <c r="R66" s="25" t="n">
        <f aca="false">N66-J66</f>
        <v>0.169999999925494</v>
      </c>
      <c r="S66" s="2"/>
      <c r="T66" s="25" t="n">
        <f aca="false">P66-L66</f>
        <v>0</v>
      </c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</row>
    <row r="67" customFormat="false" ht="12.75" hidden="false" customHeight="false" outlineLevel="0" collapsed="false">
      <c r="A67" s="19"/>
      <c r="C67" s="19"/>
      <c r="D67" s="20"/>
      <c r="E67" s="19"/>
      <c r="F67" s="19"/>
      <c r="G67" s="19"/>
      <c r="H67" s="21"/>
      <c r="I67" s="19"/>
      <c r="J67" s="28" t="n">
        <f aca="false">SUM(J62:J66)</f>
        <v>15401912</v>
      </c>
      <c r="L67" s="28" t="n">
        <f aca="false">SUM(L62:L66)</f>
        <v>66932933</v>
      </c>
      <c r="N67" s="28" t="n">
        <f aca="false">SUM(N62:N66)</f>
        <v>15624100.17</v>
      </c>
      <c r="P67" s="28" t="n">
        <f aca="false">SUM(P62:P66)</f>
        <v>62300000</v>
      </c>
      <c r="Q67" s="2"/>
      <c r="R67" s="28" t="n">
        <f aca="false">SUM(R62:R66)</f>
        <v>222188.17</v>
      </c>
      <c r="S67" s="2"/>
      <c r="T67" s="28" t="n">
        <f aca="false">SUM(T62:T66)</f>
        <v>-4632933</v>
      </c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</row>
    <row r="68" customFormat="false" ht="12.75" hidden="false" customHeight="false" outlineLevel="0" collapsed="false">
      <c r="A68" s="19"/>
      <c r="C68" s="19"/>
      <c r="D68" s="20"/>
      <c r="E68" s="19"/>
      <c r="F68" s="19"/>
      <c r="G68" s="19"/>
      <c r="H68" s="21"/>
      <c r="I68" s="19"/>
      <c r="J68" s="28"/>
      <c r="L68" s="28"/>
      <c r="N68" s="28"/>
      <c r="P68" s="28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</row>
    <row r="69" customFormat="false" ht="12.75" hidden="false" customHeight="false" outlineLevel="0" collapsed="false">
      <c r="A69" s="19" t="s">
        <v>99</v>
      </c>
      <c r="C69" s="19" t="s">
        <v>16</v>
      </c>
      <c r="D69" s="20" t="s">
        <v>100</v>
      </c>
      <c r="E69" s="19"/>
      <c r="F69" s="19"/>
      <c r="G69" s="19" t="s">
        <v>101</v>
      </c>
      <c r="H69" s="21"/>
      <c r="I69" s="19" t="s">
        <v>102</v>
      </c>
      <c r="J69" s="28"/>
      <c r="L69" s="28" t="n">
        <v>17222680</v>
      </c>
      <c r="N69" s="28" t="n">
        <v>0</v>
      </c>
      <c r="P69" s="28" t="n">
        <v>17222680</v>
      </c>
      <c r="Q69" s="2"/>
      <c r="R69" s="10" t="n">
        <f aca="false">N69-J69</f>
        <v>0</v>
      </c>
      <c r="S69" s="2"/>
      <c r="T69" s="10" t="n">
        <f aca="false">P69-L69</f>
        <v>0</v>
      </c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</row>
    <row r="70" customFormat="false" ht="12.75" hidden="false" customHeight="false" outlineLevel="0" collapsed="false">
      <c r="A70" s="19" t="s">
        <v>103</v>
      </c>
      <c r="C70" s="19" t="s">
        <v>16</v>
      </c>
      <c r="D70" s="20" t="s">
        <v>100</v>
      </c>
      <c r="E70" s="19"/>
      <c r="F70" s="19"/>
      <c r="G70" s="19" t="s">
        <v>101</v>
      </c>
      <c r="H70" s="21"/>
      <c r="I70" s="19" t="s">
        <v>102</v>
      </c>
      <c r="J70" s="28"/>
      <c r="L70" s="28" t="n">
        <v>28076391</v>
      </c>
      <c r="N70" s="28" t="n">
        <v>0</v>
      </c>
      <c r="P70" s="28" t="n">
        <v>28076391</v>
      </c>
      <c r="Q70" s="2"/>
      <c r="R70" s="10" t="n">
        <f aca="false">N70-J70</f>
        <v>0</v>
      </c>
      <c r="S70" s="2"/>
      <c r="T70" s="10" t="n">
        <f aca="false">P70-L70</f>
        <v>0</v>
      </c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</row>
    <row r="71" customFormat="false" ht="12.75" hidden="false" customHeight="false" outlineLevel="0" collapsed="false">
      <c r="A71" s="19" t="s">
        <v>104</v>
      </c>
      <c r="B71" s="1"/>
      <c r="C71" s="19" t="s">
        <v>105</v>
      </c>
      <c r="D71" s="20" t="n">
        <v>0</v>
      </c>
      <c r="E71" s="19" t="s">
        <v>21</v>
      </c>
      <c r="F71" s="19" t="s">
        <v>106</v>
      </c>
      <c r="G71" s="19" t="s">
        <v>101</v>
      </c>
      <c r="H71" s="21"/>
      <c r="I71" s="19" t="s">
        <v>102</v>
      </c>
      <c r="J71" s="20" t="n">
        <v>8654796</v>
      </c>
      <c r="L71" s="20"/>
      <c r="N71" s="20" t="n">
        <v>8654797</v>
      </c>
      <c r="P71" s="20" t="n">
        <v>0</v>
      </c>
      <c r="R71" s="10" t="n">
        <f aca="false">N71-J71</f>
        <v>1</v>
      </c>
      <c r="T71" s="10" t="n">
        <f aca="false">P71-L71</f>
        <v>0</v>
      </c>
    </row>
    <row r="72" customFormat="false" ht="12.75" hidden="false" customHeight="false" outlineLevel="0" collapsed="false">
      <c r="A72" s="19" t="s">
        <v>107</v>
      </c>
      <c r="B72" s="1"/>
      <c r="C72" s="19" t="s">
        <v>105</v>
      </c>
      <c r="D72" s="20" t="n">
        <v>0</v>
      </c>
      <c r="E72" s="19" t="s">
        <v>21</v>
      </c>
      <c r="F72" s="19" t="s">
        <v>106</v>
      </c>
      <c r="G72" s="19" t="s">
        <v>101</v>
      </c>
      <c r="H72" s="21"/>
      <c r="I72" s="19" t="s">
        <v>102</v>
      </c>
      <c r="J72" s="20" t="n">
        <v>3207769</v>
      </c>
      <c r="L72" s="20"/>
      <c r="N72" s="20" t="n">
        <v>3224089</v>
      </c>
      <c r="P72" s="20" t="n">
        <v>0</v>
      </c>
      <c r="R72" s="10" t="n">
        <f aca="false">N72-J72</f>
        <v>16320</v>
      </c>
      <c r="T72" s="10" t="n">
        <f aca="false">P72-L72</f>
        <v>0</v>
      </c>
    </row>
    <row r="73" customFormat="false" ht="12.75" hidden="false" customHeight="false" outlineLevel="0" collapsed="false">
      <c r="A73" s="19" t="s">
        <v>108</v>
      </c>
      <c r="C73" s="19" t="s">
        <v>16</v>
      </c>
      <c r="D73" s="20" t="s">
        <v>100</v>
      </c>
      <c r="E73" s="19"/>
      <c r="F73" s="19"/>
      <c r="G73" s="19" t="s">
        <v>101</v>
      </c>
      <c r="H73" s="21"/>
      <c r="I73" s="19" t="s">
        <v>102</v>
      </c>
      <c r="J73" s="28"/>
      <c r="L73" s="28" t="n">
        <v>137653981</v>
      </c>
      <c r="N73" s="28" t="n">
        <v>0</v>
      </c>
      <c r="P73" s="28" t="n">
        <v>136903497</v>
      </c>
      <c r="Q73" s="2"/>
      <c r="R73" s="10" t="n">
        <f aca="false">N73-J73</f>
        <v>0</v>
      </c>
      <c r="S73" s="2"/>
      <c r="T73" s="10" t="n">
        <f aca="false">P73-L73</f>
        <v>-750484</v>
      </c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</row>
    <row r="74" customFormat="false" ht="12.75" hidden="false" customHeight="false" outlineLevel="0" collapsed="false">
      <c r="A74" s="19" t="s">
        <v>109</v>
      </c>
      <c r="C74" s="19" t="s">
        <v>61</v>
      </c>
      <c r="D74" s="20" t="n">
        <v>0</v>
      </c>
      <c r="E74" s="19" t="s">
        <v>21</v>
      </c>
      <c r="F74" s="19" t="s">
        <v>110</v>
      </c>
      <c r="G74" s="19" t="s">
        <v>101</v>
      </c>
      <c r="H74" s="21"/>
      <c r="I74" s="19" t="s">
        <v>102</v>
      </c>
      <c r="J74" s="28" t="n">
        <v>-464481</v>
      </c>
      <c r="L74" s="28"/>
      <c r="N74" s="28" t="n">
        <v>11511016</v>
      </c>
      <c r="P74" s="28" t="n">
        <v>0</v>
      </c>
      <c r="Q74" s="2"/>
      <c r="R74" s="10" t="n">
        <f aca="false">N74-J74</f>
        <v>11975497</v>
      </c>
      <c r="S74" s="2"/>
      <c r="T74" s="10" t="n">
        <f aca="false">P74-L74</f>
        <v>0</v>
      </c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2.75" hidden="false" customHeight="false" outlineLevel="0" collapsed="false">
      <c r="A75" s="5" t="s">
        <v>111</v>
      </c>
      <c r="B75" s="5"/>
      <c r="C75" s="5" t="s">
        <v>61</v>
      </c>
      <c r="D75" s="11" t="n">
        <v>0</v>
      </c>
      <c r="E75" s="5" t="s">
        <v>21</v>
      </c>
      <c r="F75" s="5" t="s">
        <v>110</v>
      </c>
      <c r="G75" s="5" t="s">
        <v>101</v>
      </c>
      <c r="H75" s="21"/>
      <c r="I75" s="5" t="s">
        <v>102</v>
      </c>
      <c r="J75" s="5" t="n">
        <v>119393407</v>
      </c>
      <c r="N75" s="5" t="n">
        <v>121493407</v>
      </c>
      <c r="P75" s="5" t="n">
        <v>0</v>
      </c>
      <c r="R75" s="10" t="n">
        <f aca="false">N75-J75</f>
        <v>2100000</v>
      </c>
      <c r="T75" s="10" t="n">
        <f aca="false">P75-L75</f>
        <v>0</v>
      </c>
    </row>
    <row r="76" customFormat="false" ht="12.75" hidden="false" customHeight="false" outlineLevel="0" collapsed="false">
      <c r="A76" s="19" t="s">
        <v>112</v>
      </c>
      <c r="C76" s="19" t="s">
        <v>16</v>
      </c>
      <c r="D76" s="20" t="s">
        <v>100</v>
      </c>
      <c r="E76" s="19"/>
      <c r="F76" s="19"/>
      <c r="G76" s="19" t="s">
        <v>101</v>
      </c>
      <c r="H76" s="21"/>
      <c r="I76" s="19" t="s">
        <v>102</v>
      </c>
      <c r="J76" s="28"/>
      <c r="L76" s="28" t="n">
        <v>22467954</v>
      </c>
      <c r="N76" s="28" t="n">
        <v>0</v>
      </c>
      <c r="P76" s="28" t="n">
        <v>18140450</v>
      </c>
      <c r="Q76" s="2"/>
      <c r="R76" s="10" t="n">
        <f aca="false">N76-J76</f>
        <v>0</v>
      </c>
      <c r="S76" s="2"/>
      <c r="T76" s="10" t="n">
        <f aca="false">P76-L76</f>
        <v>-4327504</v>
      </c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2.75" hidden="false" customHeight="false" outlineLevel="0" collapsed="false">
      <c r="A77" s="19" t="s">
        <v>113</v>
      </c>
      <c r="B77" s="1"/>
      <c r="C77" s="19" t="s">
        <v>105</v>
      </c>
      <c r="D77" s="20" t="n">
        <v>0</v>
      </c>
      <c r="E77" s="19" t="s">
        <v>21</v>
      </c>
      <c r="F77" s="19" t="s">
        <v>106</v>
      </c>
      <c r="G77" s="19" t="s">
        <v>101</v>
      </c>
      <c r="H77" s="21"/>
      <c r="I77" s="19" t="s">
        <v>102</v>
      </c>
      <c r="J77" s="20" t="n">
        <v>634736</v>
      </c>
      <c r="L77" s="20"/>
      <c r="N77" s="20" t="n">
        <v>599628</v>
      </c>
      <c r="P77" s="20" t="n">
        <v>0</v>
      </c>
      <c r="R77" s="10" t="n">
        <f aca="false">N77-J77</f>
        <v>-35108</v>
      </c>
      <c r="T77" s="10" t="n">
        <f aca="false">P77-L77</f>
        <v>0</v>
      </c>
    </row>
    <row r="78" customFormat="false" ht="12.75" hidden="false" customHeight="false" outlineLevel="0" collapsed="false">
      <c r="A78" s="19" t="s">
        <v>114</v>
      </c>
      <c r="B78" s="1"/>
      <c r="C78" s="19" t="s">
        <v>105</v>
      </c>
      <c r="D78" s="20" t="n">
        <v>0</v>
      </c>
      <c r="E78" s="19" t="s">
        <v>21</v>
      </c>
      <c r="F78" s="19" t="s">
        <v>106</v>
      </c>
      <c r="G78" s="19" t="s">
        <v>101</v>
      </c>
      <c r="H78" s="21"/>
      <c r="I78" s="19" t="s">
        <v>102</v>
      </c>
      <c r="J78" s="20" t="n">
        <v>2328912</v>
      </c>
      <c r="L78" s="20"/>
      <c r="N78" s="20" t="n">
        <v>2340280</v>
      </c>
      <c r="P78" s="20" t="n">
        <v>0</v>
      </c>
      <c r="R78" s="10" t="n">
        <f aca="false">N78-J78</f>
        <v>11368</v>
      </c>
      <c r="T78" s="10" t="n">
        <f aca="false">P78-L78</f>
        <v>0</v>
      </c>
    </row>
    <row r="79" customFormat="false" ht="12.75" hidden="false" customHeight="false" outlineLevel="0" collapsed="false">
      <c r="A79" s="19" t="s">
        <v>115</v>
      </c>
      <c r="B79" s="1"/>
      <c r="C79" s="19" t="s">
        <v>105</v>
      </c>
      <c r="D79" s="20" t="n">
        <v>0</v>
      </c>
      <c r="E79" s="19" t="s">
        <v>21</v>
      </c>
      <c r="F79" s="19" t="s">
        <v>106</v>
      </c>
      <c r="G79" s="19" t="s">
        <v>101</v>
      </c>
      <c r="H79" s="21"/>
      <c r="I79" s="19" t="s">
        <v>102</v>
      </c>
      <c r="J79" s="27" t="n">
        <v>382432</v>
      </c>
      <c r="L79" s="27"/>
      <c r="N79" s="27" t="n">
        <v>552717</v>
      </c>
      <c r="P79" s="27" t="n">
        <v>0</v>
      </c>
      <c r="R79" s="25" t="n">
        <f aca="false">N79-J79</f>
        <v>170285</v>
      </c>
      <c r="S79" s="2"/>
      <c r="T79" s="25" t="n">
        <f aca="false">P79-L79</f>
        <v>0</v>
      </c>
    </row>
    <row r="80" customFormat="false" ht="12.75" hidden="false" customHeight="false" outlineLevel="0" collapsed="false">
      <c r="A80" s="19"/>
      <c r="B80" s="1"/>
      <c r="C80" s="19"/>
      <c r="D80" s="20"/>
      <c r="E80" s="19"/>
      <c r="F80" s="19"/>
      <c r="G80" s="19"/>
      <c r="H80" s="21"/>
      <c r="I80" s="19"/>
      <c r="J80" s="20" t="n">
        <f aca="false">SUM(J69:J79)</f>
        <v>134137571</v>
      </c>
      <c r="K80" s="30"/>
      <c r="L80" s="20" t="n">
        <f aca="false">SUM(L69:L79)</f>
        <v>205421006</v>
      </c>
      <c r="M80" s="30"/>
      <c r="N80" s="20" t="n">
        <f aca="false">SUM(N69:N79)</f>
        <v>148375934</v>
      </c>
      <c r="O80" s="30"/>
      <c r="P80" s="20" t="n">
        <f aca="false">SUM(P69:P79)</f>
        <v>200343018</v>
      </c>
      <c r="R80" s="20" t="n">
        <f aca="false">SUM(R69:R79)</f>
        <v>14238363</v>
      </c>
      <c r="T80" s="20" t="n">
        <f aca="false">SUM(T69:T79)</f>
        <v>-5077988</v>
      </c>
    </row>
    <row r="81" customFormat="false" ht="12.75" hidden="false" customHeight="false" outlineLevel="0" collapsed="false">
      <c r="A81" s="19"/>
      <c r="B81" s="1"/>
      <c r="C81" s="19"/>
      <c r="D81" s="20"/>
      <c r="E81" s="19"/>
      <c r="F81" s="19"/>
      <c r="G81" s="19"/>
      <c r="H81" s="21"/>
      <c r="I81" s="19"/>
      <c r="J81" s="20"/>
      <c r="K81" s="30"/>
      <c r="L81" s="20"/>
      <c r="M81" s="30"/>
      <c r="N81" s="20"/>
      <c r="O81" s="30"/>
      <c r="P81" s="20"/>
    </row>
    <row r="82" customFormat="false" ht="12.75" hidden="false" customHeight="false" outlineLevel="0" collapsed="false">
      <c r="A82" s="19" t="s">
        <v>116</v>
      </c>
      <c r="C82" s="19" t="s">
        <v>33</v>
      </c>
      <c r="D82" s="20" t="s">
        <v>34</v>
      </c>
      <c r="E82" s="19" t="s">
        <v>26</v>
      </c>
      <c r="F82" s="19" t="s">
        <v>117</v>
      </c>
      <c r="G82" s="19" t="s">
        <v>118</v>
      </c>
      <c r="H82" s="21" t="n">
        <v>0.5</v>
      </c>
      <c r="I82" s="19" t="s">
        <v>119</v>
      </c>
      <c r="J82" s="28" t="n">
        <v>0</v>
      </c>
      <c r="L82" s="28" t="n">
        <v>400646</v>
      </c>
      <c r="N82" s="28" t="n">
        <v>0</v>
      </c>
      <c r="P82" s="28" t="n">
        <v>358678</v>
      </c>
      <c r="Q82" s="2"/>
      <c r="R82" s="10" t="n">
        <f aca="false">N82-J82</f>
        <v>0</v>
      </c>
      <c r="S82" s="2"/>
      <c r="T82" s="10" t="n">
        <f aca="false">P82-L82</f>
        <v>-41968</v>
      </c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</row>
    <row r="83" customFormat="false" ht="12.75" hidden="false" customHeight="false" outlineLevel="0" collapsed="false">
      <c r="A83" s="19" t="s">
        <v>120</v>
      </c>
      <c r="C83" s="19" t="s">
        <v>121</v>
      </c>
      <c r="D83" s="20" t="n">
        <v>0</v>
      </c>
      <c r="E83" s="19" t="s">
        <v>26</v>
      </c>
      <c r="F83" s="19" t="s">
        <v>117</v>
      </c>
      <c r="G83" s="19" t="s">
        <v>118</v>
      </c>
      <c r="H83" s="21" t="n">
        <v>1</v>
      </c>
      <c r="I83" s="19" t="s">
        <v>119</v>
      </c>
      <c r="J83" s="28" t="n">
        <v>708175</v>
      </c>
      <c r="L83" s="28" t="n">
        <v>0</v>
      </c>
      <c r="N83" s="28" t="n">
        <v>617672</v>
      </c>
      <c r="P83" s="28" t="n">
        <v>0</v>
      </c>
      <c r="Q83" s="2"/>
      <c r="R83" s="10" t="n">
        <f aca="false">N83-J83</f>
        <v>-90503</v>
      </c>
      <c r="S83" s="2"/>
      <c r="T83" s="10" t="n">
        <f aca="false">P83-L83</f>
        <v>0</v>
      </c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</row>
    <row r="84" customFormat="false" ht="12.75" hidden="false" customHeight="false" outlineLevel="0" collapsed="false">
      <c r="A84" s="19" t="s">
        <v>122</v>
      </c>
      <c r="C84" s="19" t="s">
        <v>121</v>
      </c>
      <c r="D84" s="20" t="n">
        <v>0</v>
      </c>
      <c r="E84" s="19" t="s">
        <v>26</v>
      </c>
      <c r="F84" s="19" t="s">
        <v>117</v>
      </c>
      <c r="G84" s="19" t="s">
        <v>118</v>
      </c>
      <c r="H84" s="21" t="n">
        <v>1</v>
      </c>
      <c r="I84" s="19" t="s">
        <v>119</v>
      </c>
      <c r="J84" s="28" t="n">
        <v>5404891</v>
      </c>
      <c r="L84" s="28" t="n">
        <v>0</v>
      </c>
      <c r="N84" s="28" t="n">
        <v>5268766</v>
      </c>
      <c r="P84" s="28" t="n">
        <v>0</v>
      </c>
      <c r="Q84" s="2"/>
      <c r="R84" s="10" t="n">
        <f aca="false">N84-J84</f>
        <v>-136125</v>
      </c>
      <c r="S84" s="2"/>
      <c r="T84" s="10" t="n">
        <f aca="false">P84-L84</f>
        <v>0</v>
      </c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</row>
    <row r="85" customFormat="false" ht="12.75" hidden="false" customHeight="false" outlineLevel="0" collapsed="false">
      <c r="A85" s="5" t="s">
        <v>123</v>
      </c>
      <c r="B85" s="5"/>
      <c r="C85" s="5" t="s">
        <v>121</v>
      </c>
      <c r="D85" s="11" t="n">
        <v>0</v>
      </c>
      <c r="E85" s="5" t="s">
        <v>26</v>
      </c>
      <c r="F85" s="5" t="s">
        <v>117</v>
      </c>
      <c r="G85" s="5" t="s">
        <v>118</v>
      </c>
      <c r="H85" s="21" t="n">
        <v>1</v>
      </c>
      <c r="I85" s="5" t="s">
        <v>119</v>
      </c>
      <c r="J85" s="5" t="n">
        <v>15010332</v>
      </c>
      <c r="K85" s="28"/>
      <c r="L85" s="5" t="n">
        <v>0</v>
      </c>
      <c r="M85" s="28"/>
      <c r="N85" s="5" t="n">
        <v>14632288</v>
      </c>
      <c r="O85" s="28"/>
      <c r="P85" s="5" t="n">
        <v>0</v>
      </c>
      <c r="R85" s="10" t="n">
        <f aca="false">N85-J85</f>
        <v>-378044</v>
      </c>
      <c r="T85" s="10" t="n">
        <f aca="false">P85-L85</f>
        <v>0</v>
      </c>
    </row>
    <row r="86" customFormat="false" ht="12.75" hidden="false" customHeight="false" outlineLevel="0" collapsed="false">
      <c r="A86" s="5" t="s">
        <v>124</v>
      </c>
      <c r="B86" s="3"/>
      <c r="C86" s="5" t="s">
        <v>47</v>
      </c>
      <c r="D86" s="11" t="n">
        <v>0</v>
      </c>
      <c r="E86" s="5" t="s">
        <v>26</v>
      </c>
      <c r="F86" s="5" t="s">
        <v>117</v>
      </c>
      <c r="G86" s="5" t="s">
        <v>118</v>
      </c>
      <c r="H86" s="21" t="n">
        <v>1</v>
      </c>
      <c r="I86" s="5" t="s">
        <v>119</v>
      </c>
      <c r="J86" s="5" t="n">
        <v>1538587</v>
      </c>
      <c r="K86" s="20"/>
      <c r="L86" s="5" t="n">
        <v>0</v>
      </c>
      <c r="M86" s="20"/>
      <c r="N86" s="5" t="n">
        <v>1373762</v>
      </c>
      <c r="O86" s="20"/>
      <c r="P86" s="5" t="n">
        <v>0</v>
      </c>
      <c r="R86" s="10" t="n">
        <f aca="false">N86-J86</f>
        <v>-164825</v>
      </c>
      <c r="T86" s="10" t="n">
        <f aca="false">P86-L86</f>
        <v>0</v>
      </c>
    </row>
    <row r="87" customFormat="false" ht="12.75" hidden="false" customHeight="false" outlineLevel="0" collapsed="false">
      <c r="A87" s="5" t="s">
        <v>125</v>
      </c>
      <c r="B87" s="5"/>
      <c r="C87" s="5" t="s">
        <v>121</v>
      </c>
      <c r="D87" s="11" t="n">
        <v>0</v>
      </c>
      <c r="E87" s="5" t="s">
        <v>26</v>
      </c>
      <c r="F87" s="5" t="s">
        <v>117</v>
      </c>
      <c r="G87" s="5" t="s">
        <v>118</v>
      </c>
      <c r="H87" s="21" t="n">
        <v>1</v>
      </c>
      <c r="I87" s="5" t="s">
        <v>119</v>
      </c>
      <c r="J87" s="5" t="n">
        <v>0</v>
      </c>
      <c r="L87" s="5" t="n">
        <v>0</v>
      </c>
      <c r="N87" s="5" t="n">
        <v>12132163</v>
      </c>
      <c r="P87" s="5" t="n">
        <v>0</v>
      </c>
      <c r="R87" s="10" t="n">
        <f aca="false">N87-J87</f>
        <v>12132163</v>
      </c>
      <c r="T87" s="10" t="n">
        <f aca="false">P87-L87</f>
        <v>0</v>
      </c>
    </row>
    <row r="88" customFormat="false" ht="12.75" hidden="false" customHeight="false" outlineLevel="0" collapsed="false">
      <c r="A88" s="5" t="s">
        <v>126</v>
      </c>
      <c r="B88" s="5"/>
      <c r="C88" s="5" t="s">
        <v>121</v>
      </c>
      <c r="D88" s="11" t="n">
        <v>0</v>
      </c>
      <c r="E88" s="5" t="s">
        <v>26</v>
      </c>
      <c r="F88" s="5" t="s">
        <v>117</v>
      </c>
      <c r="G88" s="5" t="s">
        <v>118</v>
      </c>
      <c r="H88" s="21" t="n">
        <v>1</v>
      </c>
      <c r="I88" s="5" t="s">
        <v>119</v>
      </c>
      <c r="J88" s="5" t="n">
        <v>0</v>
      </c>
      <c r="K88" s="20"/>
      <c r="L88" s="5" t="n">
        <v>0</v>
      </c>
      <c r="M88" s="20"/>
      <c r="N88" s="5" t="n">
        <v>12132163</v>
      </c>
      <c r="O88" s="20"/>
      <c r="P88" s="5" t="n">
        <v>0</v>
      </c>
      <c r="R88" s="10" t="n">
        <f aca="false">N88-J88</f>
        <v>12132163</v>
      </c>
      <c r="T88" s="10" t="n">
        <f aca="false">P88-L88</f>
        <v>0</v>
      </c>
    </row>
    <row r="89" customFormat="false" ht="12.75" hidden="false" customHeight="false" outlineLevel="0" collapsed="false">
      <c r="A89" s="19" t="s">
        <v>127</v>
      </c>
      <c r="B89" s="1"/>
      <c r="C89" s="19" t="s">
        <v>47</v>
      </c>
      <c r="D89" s="20" t="n">
        <v>0</v>
      </c>
      <c r="E89" s="19" t="s">
        <v>21</v>
      </c>
      <c r="F89" s="19" t="s">
        <v>117</v>
      </c>
      <c r="G89" s="19" t="s">
        <v>118</v>
      </c>
      <c r="H89" s="21"/>
      <c r="I89" s="5" t="s">
        <v>119</v>
      </c>
      <c r="J89" s="27" t="n">
        <v>2670886</v>
      </c>
      <c r="L89" s="27" t="n">
        <v>0</v>
      </c>
      <c r="N89" s="27" t="n">
        <v>2558245</v>
      </c>
      <c r="P89" s="27" t="n">
        <v>0</v>
      </c>
      <c r="R89" s="25" t="n">
        <f aca="false">N89-J89</f>
        <v>-112641</v>
      </c>
      <c r="S89" s="2"/>
      <c r="T89" s="25" t="n">
        <f aca="false">P89-L89</f>
        <v>0</v>
      </c>
    </row>
    <row r="90" customFormat="false" ht="12.75" hidden="false" customHeight="false" outlineLevel="0" collapsed="false">
      <c r="A90" s="5"/>
      <c r="C90" s="5"/>
      <c r="D90" s="11"/>
      <c r="E90" s="5"/>
      <c r="F90" s="5"/>
      <c r="G90" s="5"/>
      <c r="H90" s="21"/>
      <c r="I90" s="5"/>
      <c r="J90" s="20" t="n">
        <f aca="false">SUM(J82:J89)</f>
        <v>25332871</v>
      </c>
      <c r="L90" s="20" t="n">
        <f aca="false">SUM(L82:L89)</f>
        <v>400646</v>
      </c>
      <c r="N90" s="20" t="n">
        <f aca="false">SUM(N82:N89)</f>
        <v>48715059</v>
      </c>
      <c r="P90" s="20" t="n">
        <f aca="false">SUM(P82:P89)</f>
        <v>358678</v>
      </c>
      <c r="Q90" s="2"/>
      <c r="R90" s="20" t="n">
        <f aca="false">SUM(R82:R89)</f>
        <v>23382188</v>
      </c>
      <c r="S90" s="2"/>
      <c r="T90" s="20" t="n">
        <f aca="false">SUM(T82:T89)</f>
        <v>-41968</v>
      </c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</row>
    <row r="91" customFormat="false" ht="12.75" hidden="false" customHeight="false" outlineLevel="0" collapsed="false">
      <c r="A91" s="5"/>
      <c r="C91" s="5"/>
      <c r="D91" s="11"/>
      <c r="E91" s="5"/>
      <c r="F91" s="5"/>
      <c r="G91" s="5"/>
      <c r="H91" s="21"/>
      <c r="I91" s="5"/>
      <c r="J91" s="20"/>
      <c r="L91" s="20"/>
      <c r="N91" s="20"/>
      <c r="P91" s="20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</row>
    <row r="92" customFormat="false" ht="12.75" hidden="false" customHeight="false" outlineLevel="0" collapsed="false">
      <c r="A92" s="22" t="s">
        <v>128</v>
      </c>
      <c r="B92" s="22"/>
      <c r="C92" s="22" t="s">
        <v>129</v>
      </c>
      <c r="D92" s="11" t="s">
        <v>130</v>
      </c>
      <c r="E92" s="22" t="s">
        <v>26</v>
      </c>
      <c r="F92" s="22" t="s">
        <v>131</v>
      </c>
      <c r="G92" s="22" t="s">
        <v>132</v>
      </c>
      <c r="H92" s="21" t="n">
        <v>1</v>
      </c>
      <c r="I92" s="22" t="s">
        <v>133</v>
      </c>
      <c r="J92" s="5" t="n">
        <v>236362</v>
      </c>
      <c r="L92" s="5" t="n">
        <v>0</v>
      </c>
      <c r="N92" s="5" t="n">
        <v>236362</v>
      </c>
      <c r="P92" s="5" t="n">
        <v>0</v>
      </c>
      <c r="R92" s="10" t="n">
        <f aca="false">N92-J92</f>
        <v>0</v>
      </c>
      <c r="T92" s="10" t="n">
        <f aca="false">P92-L92</f>
        <v>0</v>
      </c>
    </row>
    <row r="93" customFormat="false" ht="12.75" hidden="false" customHeight="false" outlineLevel="0" collapsed="false">
      <c r="A93" s="5" t="s">
        <v>134</v>
      </c>
      <c r="B93" s="5"/>
      <c r="C93" s="5" t="s">
        <v>24</v>
      </c>
      <c r="D93" s="11" t="s">
        <v>25</v>
      </c>
      <c r="E93" s="5" t="s">
        <v>26</v>
      </c>
      <c r="F93" s="5" t="s">
        <v>27</v>
      </c>
      <c r="G93" s="5" t="s">
        <v>132</v>
      </c>
      <c r="H93" s="21" t="n">
        <v>1</v>
      </c>
      <c r="I93" s="5" t="s">
        <v>133</v>
      </c>
      <c r="J93" s="5" t="n">
        <v>0</v>
      </c>
      <c r="L93" s="5" t="n">
        <v>2850000</v>
      </c>
      <c r="N93" s="5" t="n">
        <v>0</v>
      </c>
      <c r="P93" s="5" t="n">
        <v>2850000</v>
      </c>
      <c r="Q93" s="2"/>
      <c r="R93" s="10" t="n">
        <f aca="false">N93-J93</f>
        <v>0</v>
      </c>
      <c r="S93" s="2"/>
      <c r="T93" s="10" t="n">
        <f aca="false">P93-L93</f>
        <v>0</v>
      </c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</row>
    <row r="94" customFormat="false" ht="12.75" hidden="false" customHeight="false" outlineLevel="0" collapsed="false">
      <c r="A94" s="19" t="s">
        <v>135</v>
      </c>
      <c r="C94" s="19" t="s">
        <v>24</v>
      </c>
      <c r="D94" s="20" t="s">
        <v>25</v>
      </c>
      <c r="E94" s="19" t="s">
        <v>26</v>
      </c>
      <c r="F94" s="19" t="s">
        <v>27</v>
      </c>
      <c r="G94" s="19" t="s">
        <v>132</v>
      </c>
      <c r="H94" s="21" t="n">
        <v>1</v>
      </c>
      <c r="I94" s="19" t="s">
        <v>133</v>
      </c>
      <c r="J94" s="28" t="n">
        <v>0</v>
      </c>
      <c r="L94" s="28" t="n">
        <v>98263</v>
      </c>
      <c r="N94" s="28" t="n">
        <v>0</v>
      </c>
      <c r="P94" s="28" t="n">
        <v>98263</v>
      </c>
      <c r="Q94" s="2"/>
      <c r="R94" s="10" t="n">
        <f aca="false">N94-J94</f>
        <v>0</v>
      </c>
      <c r="S94" s="2"/>
      <c r="T94" s="10" t="n">
        <f aca="false">P94-L94</f>
        <v>0</v>
      </c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</row>
    <row r="95" customFormat="false" ht="12.75" hidden="false" customHeight="false" outlineLevel="0" collapsed="false">
      <c r="A95" s="22" t="s">
        <v>136</v>
      </c>
      <c r="B95" s="22"/>
      <c r="C95" s="22" t="s">
        <v>32</v>
      </c>
      <c r="D95" s="11" t="n">
        <v>0</v>
      </c>
      <c r="E95" s="22" t="s">
        <v>26</v>
      </c>
      <c r="F95" s="22" t="s">
        <v>137</v>
      </c>
      <c r="G95" s="22" t="s">
        <v>132</v>
      </c>
      <c r="H95" s="21" t="n">
        <v>1</v>
      </c>
      <c r="I95" s="22" t="s">
        <v>133</v>
      </c>
      <c r="J95" s="5" t="n">
        <v>481525</v>
      </c>
      <c r="L95" s="5" t="n">
        <v>0</v>
      </c>
      <c r="N95" s="5" t="n">
        <v>550778</v>
      </c>
      <c r="P95" s="5" t="n">
        <v>0</v>
      </c>
      <c r="R95" s="10" t="n">
        <f aca="false">N95-J95</f>
        <v>69253</v>
      </c>
      <c r="T95" s="10" t="n">
        <f aca="false">P95-L95</f>
        <v>0</v>
      </c>
    </row>
    <row r="96" customFormat="false" ht="12.75" hidden="false" customHeight="false" outlineLevel="0" collapsed="false">
      <c r="A96" s="5" t="s">
        <v>138</v>
      </c>
      <c r="C96" s="5" t="s">
        <v>33</v>
      </c>
      <c r="D96" s="11" t="s">
        <v>34</v>
      </c>
      <c r="E96" s="5" t="s">
        <v>26</v>
      </c>
      <c r="F96" s="5" t="s">
        <v>131</v>
      </c>
      <c r="G96" s="5" t="s">
        <v>132</v>
      </c>
      <c r="H96" s="21" t="n">
        <v>0.5</v>
      </c>
      <c r="I96" s="5" t="s">
        <v>133</v>
      </c>
      <c r="J96" s="5" t="n">
        <v>0</v>
      </c>
      <c r="L96" s="5" t="n">
        <v>770245</v>
      </c>
      <c r="N96" s="5" t="n">
        <v>0</v>
      </c>
      <c r="P96" s="5" t="n">
        <v>770245</v>
      </c>
      <c r="Q96" s="2"/>
      <c r="R96" s="10" t="n">
        <f aca="false">N96-J96</f>
        <v>0</v>
      </c>
      <c r="S96" s="2"/>
      <c r="T96" s="10" t="n">
        <f aca="false">P96-L96</f>
        <v>0</v>
      </c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</row>
    <row r="97" customFormat="false" ht="12.75" hidden="false" customHeight="false" outlineLevel="0" collapsed="false">
      <c r="A97" s="22" t="s">
        <v>139</v>
      </c>
      <c r="B97" s="22"/>
      <c r="C97" s="22" t="s">
        <v>32</v>
      </c>
      <c r="D97" s="11" t="n">
        <v>0</v>
      </c>
      <c r="E97" s="22" t="s">
        <v>26</v>
      </c>
      <c r="F97" s="22" t="s">
        <v>27</v>
      </c>
      <c r="G97" s="22" t="s">
        <v>132</v>
      </c>
      <c r="H97" s="21" t="n">
        <v>1</v>
      </c>
      <c r="I97" s="22" t="s">
        <v>133</v>
      </c>
      <c r="J97" s="5" t="n">
        <v>218939</v>
      </c>
      <c r="K97" s="10"/>
      <c r="L97" s="5" t="n">
        <v>0</v>
      </c>
      <c r="M97" s="10"/>
      <c r="N97" s="5" t="n">
        <v>218939</v>
      </c>
      <c r="O97" s="10"/>
      <c r="P97" s="5" t="n">
        <v>0</v>
      </c>
      <c r="R97" s="10" t="n">
        <f aca="false">N97-J97</f>
        <v>0</v>
      </c>
      <c r="T97" s="10" t="n">
        <f aca="false">P97-L97</f>
        <v>0</v>
      </c>
    </row>
    <row r="98" customFormat="false" ht="12.75" hidden="false" customHeight="false" outlineLevel="0" collapsed="false">
      <c r="A98" s="5" t="s">
        <v>140</v>
      </c>
      <c r="C98" s="5" t="s">
        <v>33</v>
      </c>
      <c r="D98" s="11" t="s">
        <v>34</v>
      </c>
      <c r="E98" s="5" t="s">
        <v>26</v>
      </c>
      <c r="F98" s="5" t="s">
        <v>27</v>
      </c>
      <c r="G98" s="5" t="s">
        <v>132</v>
      </c>
      <c r="H98" s="21" t="n">
        <v>0.5</v>
      </c>
      <c r="I98" s="5" t="s">
        <v>133</v>
      </c>
      <c r="J98" s="5" t="n">
        <v>0</v>
      </c>
      <c r="L98" s="5" t="n">
        <v>328409</v>
      </c>
      <c r="N98" s="5" t="n">
        <v>0</v>
      </c>
      <c r="P98" s="5" t="n">
        <v>328409</v>
      </c>
      <c r="Q98" s="2"/>
      <c r="R98" s="10" t="n">
        <f aca="false">N98-J98</f>
        <v>0</v>
      </c>
      <c r="S98" s="2"/>
      <c r="T98" s="10" t="n">
        <f aca="false">P98-L98</f>
        <v>0</v>
      </c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</row>
    <row r="99" customFormat="false" ht="12.75" hidden="false" customHeight="false" outlineLevel="0" collapsed="false">
      <c r="A99" s="22" t="s">
        <v>141</v>
      </c>
      <c r="B99" s="22"/>
      <c r="C99" s="22" t="s">
        <v>32</v>
      </c>
      <c r="D99" s="11" t="n">
        <v>0</v>
      </c>
      <c r="E99" s="22" t="s">
        <v>26</v>
      </c>
      <c r="F99" s="22" t="s">
        <v>27</v>
      </c>
      <c r="G99" s="22" t="s">
        <v>132</v>
      </c>
      <c r="H99" s="21" t="n">
        <v>1</v>
      </c>
      <c r="I99" s="22" t="s">
        <v>133</v>
      </c>
      <c r="J99" s="5" t="n">
        <f aca="false">28041301-5883632.5</f>
        <v>22157668.5</v>
      </c>
      <c r="L99" s="5" t="n">
        <v>0</v>
      </c>
      <c r="N99" s="5" t="n">
        <v>28041301</v>
      </c>
      <c r="P99" s="5" t="n">
        <v>0</v>
      </c>
      <c r="R99" s="10" t="n">
        <f aca="false">N99-J99</f>
        <v>5883632.5</v>
      </c>
      <c r="T99" s="10" t="n">
        <f aca="false">P99-L99</f>
        <v>0</v>
      </c>
    </row>
    <row r="100" customFormat="false" ht="12.75" hidden="false" customHeight="false" outlineLevel="0" collapsed="false">
      <c r="A100" s="5" t="s">
        <v>142</v>
      </c>
      <c r="B100" s="5"/>
      <c r="C100" s="5" t="s">
        <v>32</v>
      </c>
      <c r="D100" s="11" t="s">
        <v>130</v>
      </c>
      <c r="E100" s="5" t="s">
        <v>26</v>
      </c>
      <c r="F100" s="5" t="s">
        <v>143</v>
      </c>
      <c r="G100" s="5" t="s">
        <v>132</v>
      </c>
      <c r="H100" s="21" t="n">
        <v>1</v>
      </c>
      <c r="I100" s="5" t="s">
        <v>133</v>
      </c>
      <c r="J100" s="5" t="n">
        <v>15000000</v>
      </c>
      <c r="K100" s="20"/>
      <c r="L100" s="5" t="n">
        <v>0</v>
      </c>
      <c r="M100" s="20"/>
      <c r="N100" s="5" t="n">
        <v>15000000</v>
      </c>
      <c r="O100" s="20"/>
      <c r="P100" s="5" t="n">
        <v>0</v>
      </c>
      <c r="Q100" s="2"/>
      <c r="R100" s="10" t="n">
        <f aca="false">N100-J100</f>
        <v>0</v>
      </c>
      <c r="S100" s="2"/>
      <c r="T100" s="10" t="n">
        <f aca="false">P100-L100</f>
        <v>0</v>
      </c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</row>
    <row r="101" customFormat="false" ht="12.75" hidden="false" customHeight="false" outlineLevel="0" collapsed="false">
      <c r="A101" s="5" t="s">
        <v>144</v>
      </c>
      <c r="B101" s="5"/>
      <c r="C101" s="22" t="s">
        <v>32</v>
      </c>
      <c r="D101" s="11" t="n">
        <v>0</v>
      </c>
      <c r="E101" s="22" t="s">
        <v>26</v>
      </c>
      <c r="F101" s="22" t="s">
        <v>131</v>
      </c>
      <c r="G101" s="22" t="s">
        <v>132</v>
      </c>
      <c r="H101" s="21" t="n">
        <v>1</v>
      </c>
      <c r="I101" s="22" t="s">
        <v>133</v>
      </c>
      <c r="J101" s="5" t="n">
        <v>604222</v>
      </c>
      <c r="L101" s="5" t="n">
        <v>0</v>
      </c>
      <c r="N101" s="5" t="n">
        <v>622198</v>
      </c>
      <c r="P101" s="5" t="n">
        <v>0</v>
      </c>
      <c r="R101" s="10" t="n">
        <f aca="false">N101-J101</f>
        <v>17976</v>
      </c>
      <c r="T101" s="10" t="n">
        <f aca="false">P101-L101</f>
        <v>0</v>
      </c>
    </row>
    <row r="102" customFormat="false" ht="12.75" hidden="false" customHeight="false" outlineLevel="0" collapsed="false">
      <c r="A102" s="19" t="s">
        <v>145</v>
      </c>
      <c r="C102" s="19" t="s">
        <v>32</v>
      </c>
      <c r="D102" s="20" t="n">
        <v>0</v>
      </c>
      <c r="E102" s="19" t="s">
        <v>26</v>
      </c>
      <c r="F102" s="19" t="s">
        <v>131</v>
      </c>
      <c r="G102" s="19" t="s">
        <v>132</v>
      </c>
      <c r="H102" s="21" t="n">
        <v>1</v>
      </c>
      <c r="I102" s="19" t="s">
        <v>133</v>
      </c>
      <c r="J102" s="28" t="n">
        <v>4899386</v>
      </c>
      <c r="L102" s="28" t="n">
        <v>0</v>
      </c>
      <c r="N102" s="28" t="n">
        <v>4899386</v>
      </c>
      <c r="P102" s="28" t="n">
        <v>0</v>
      </c>
      <c r="Q102" s="2"/>
      <c r="R102" s="10" t="n">
        <f aca="false">N102-J102</f>
        <v>0</v>
      </c>
      <c r="S102" s="2"/>
      <c r="T102" s="10" t="n">
        <f aca="false">P102-L102</f>
        <v>0</v>
      </c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</row>
    <row r="103" customFormat="false" ht="12.75" hidden="false" customHeight="false" outlineLevel="0" collapsed="false">
      <c r="A103" s="19" t="s">
        <v>146</v>
      </c>
      <c r="C103" s="19" t="s">
        <v>61</v>
      </c>
      <c r="D103" s="11" t="s">
        <v>146</v>
      </c>
      <c r="E103" s="22" t="s">
        <v>26</v>
      </c>
      <c r="F103" s="22" t="s">
        <v>147</v>
      </c>
      <c r="G103" s="22" t="s">
        <v>132</v>
      </c>
      <c r="H103" s="21" t="n">
        <v>0.5</v>
      </c>
      <c r="I103" s="22" t="s">
        <v>133</v>
      </c>
      <c r="J103" s="28" t="n">
        <v>-778232</v>
      </c>
      <c r="L103" s="28"/>
      <c r="N103" s="28"/>
      <c r="P103" s="28"/>
      <c r="Q103" s="2"/>
      <c r="R103" s="10" t="n">
        <f aca="false">N103-J103</f>
        <v>778232</v>
      </c>
      <c r="S103" s="2"/>
      <c r="T103" s="10" t="n">
        <f aca="false">P103-L103</f>
        <v>0</v>
      </c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</row>
    <row r="104" customFormat="false" ht="12.75" hidden="false" customHeight="false" outlineLevel="0" collapsed="false">
      <c r="A104" s="22" t="s">
        <v>148</v>
      </c>
      <c r="B104" s="22"/>
      <c r="C104" s="22" t="s">
        <v>149</v>
      </c>
      <c r="D104" s="11" t="s">
        <v>146</v>
      </c>
      <c r="E104" s="22" t="s">
        <v>26</v>
      </c>
      <c r="F104" s="22" t="s">
        <v>147</v>
      </c>
      <c r="G104" s="22" t="s">
        <v>132</v>
      </c>
      <c r="H104" s="21" t="n">
        <v>0.5</v>
      </c>
      <c r="I104" s="22" t="s">
        <v>133</v>
      </c>
      <c r="J104" s="5" t="n">
        <v>0</v>
      </c>
      <c r="K104" s="10"/>
      <c r="L104" s="5" t="n">
        <v>0</v>
      </c>
      <c r="M104" s="10"/>
      <c r="N104" s="5" t="n">
        <v>0</v>
      </c>
      <c r="O104" s="10"/>
      <c r="P104" s="5" t="n">
        <v>4387500</v>
      </c>
      <c r="R104" s="10" t="n">
        <f aca="false">N104-J104</f>
        <v>0</v>
      </c>
      <c r="T104" s="10" t="n">
        <f aca="false">P104-L104</f>
        <v>4387500</v>
      </c>
    </row>
    <row r="105" customFormat="false" ht="12.75" hidden="false" customHeight="false" outlineLevel="0" collapsed="false">
      <c r="A105" s="5" t="s">
        <v>150</v>
      </c>
      <c r="C105" s="5" t="s">
        <v>32</v>
      </c>
      <c r="D105" s="11" t="s">
        <v>130</v>
      </c>
      <c r="E105" s="5" t="s">
        <v>26</v>
      </c>
      <c r="F105" s="5" t="s">
        <v>131</v>
      </c>
      <c r="G105" s="5" t="s">
        <v>132</v>
      </c>
      <c r="H105" s="21" t="n">
        <v>1</v>
      </c>
      <c r="I105" s="5" t="s">
        <v>133</v>
      </c>
      <c r="J105" s="5" t="n">
        <f aca="false">137912625+20447637</f>
        <v>158360262</v>
      </c>
      <c r="L105" s="5" t="n">
        <v>0</v>
      </c>
      <c r="N105" s="5" t="n">
        <v>137912625</v>
      </c>
      <c r="P105" s="5" t="n">
        <v>0</v>
      </c>
      <c r="Q105" s="2"/>
      <c r="R105" s="10" t="n">
        <f aca="false">N105-J105</f>
        <v>-20447637</v>
      </c>
      <c r="S105" s="2"/>
      <c r="T105" s="10" t="n">
        <f aca="false">P105-L105</f>
        <v>0</v>
      </c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</row>
    <row r="106" customFormat="false" ht="12.75" hidden="false" customHeight="false" outlineLevel="0" collapsed="false">
      <c r="A106" s="5" t="s">
        <v>151</v>
      </c>
      <c r="B106" s="5"/>
      <c r="C106" s="5" t="s">
        <v>32</v>
      </c>
      <c r="D106" s="11" t="n">
        <v>0</v>
      </c>
      <c r="E106" s="5" t="s">
        <v>26</v>
      </c>
      <c r="F106" s="5" t="s">
        <v>131</v>
      </c>
      <c r="G106" s="5" t="s">
        <v>132</v>
      </c>
      <c r="H106" s="21" t="n">
        <v>1</v>
      </c>
      <c r="I106" s="5" t="s">
        <v>133</v>
      </c>
      <c r="J106" s="5" t="n">
        <v>0</v>
      </c>
      <c r="L106" s="5" t="n">
        <v>0</v>
      </c>
      <c r="N106" s="5" t="n">
        <v>11481947</v>
      </c>
      <c r="P106" s="5" t="n">
        <v>0</v>
      </c>
      <c r="R106" s="10" t="n">
        <f aca="false">N106-J106</f>
        <v>11481947</v>
      </c>
      <c r="T106" s="10" t="n">
        <f aca="false">P106-L106</f>
        <v>0</v>
      </c>
    </row>
    <row r="107" customFormat="false" ht="12.75" hidden="false" customHeight="false" outlineLevel="0" collapsed="false">
      <c r="A107" s="22" t="s">
        <v>152</v>
      </c>
      <c r="B107" s="22"/>
      <c r="C107" s="22" t="s">
        <v>24</v>
      </c>
      <c r="D107" s="11" t="s">
        <v>25</v>
      </c>
      <c r="E107" s="22" t="s">
        <v>26</v>
      </c>
      <c r="F107" s="22" t="s">
        <v>27</v>
      </c>
      <c r="G107" s="22" t="s">
        <v>132</v>
      </c>
      <c r="H107" s="21" t="n">
        <v>1</v>
      </c>
      <c r="I107" s="22" t="s">
        <v>133</v>
      </c>
      <c r="J107" s="5" t="n">
        <v>0</v>
      </c>
      <c r="L107" s="5" t="n">
        <v>15675623</v>
      </c>
      <c r="N107" s="5" t="n">
        <v>0</v>
      </c>
      <c r="P107" s="5" t="n">
        <v>15675623</v>
      </c>
      <c r="R107" s="10" t="n">
        <f aca="false">N107-J107</f>
        <v>0</v>
      </c>
      <c r="T107" s="10" t="n">
        <f aca="false">P107-L107</f>
        <v>0</v>
      </c>
    </row>
    <row r="108" customFormat="false" ht="12.75" hidden="false" customHeight="false" outlineLevel="0" collapsed="false">
      <c r="A108" s="5" t="s">
        <v>152</v>
      </c>
      <c r="C108" s="5" t="s">
        <v>33</v>
      </c>
      <c r="D108" s="11" t="s">
        <v>34</v>
      </c>
      <c r="E108" s="5" t="s">
        <v>26</v>
      </c>
      <c r="F108" s="5" t="s">
        <v>27</v>
      </c>
      <c r="G108" s="5" t="s">
        <v>132</v>
      </c>
      <c r="H108" s="21" t="n">
        <v>0.5</v>
      </c>
      <c r="I108" s="5" t="s">
        <v>133</v>
      </c>
      <c r="J108" s="5" t="n">
        <v>0</v>
      </c>
      <c r="K108" s="20"/>
      <c r="L108" s="5" t="n">
        <v>7837812</v>
      </c>
      <c r="M108" s="20"/>
      <c r="N108" s="5" t="n">
        <v>0</v>
      </c>
      <c r="O108" s="20"/>
      <c r="P108" s="5" t="n">
        <v>7837812</v>
      </c>
      <c r="R108" s="10" t="n">
        <f aca="false">N108-J108</f>
        <v>0</v>
      </c>
      <c r="T108" s="10" t="n">
        <f aca="false">P108-L108</f>
        <v>0</v>
      </c>
    </row>
    <row r="109" customFormat="false" ht="12.75" hidden="false" customHeight="false" outlineLevel="0" collapsed="false">
      <c r="A109" s="22" t="s">
        <v>153</v>
      </c>
      <c r="B109" s="22"/>
      <c r="C109" s="22" t="s">
        <v>149</v>
      </c>
      <c r="D109" s="11" t="s">
        <v>146</v>
      </c>
      <c r="E109" s="22" t="s">
        <v>26</v>
      </c>
      <c r="F109" s="22" t="s">
        <v>147</v>
      </c>
      <c r="G109" s="22" t="s">
        <v>132</v>
      </c>
      <c r="H109" s="21" t="n">
        <v>0.5</v>
      </c>
      <c r="I109" s="22" t="s">
        <v>133</v>
      </c>
      <c r="J109" s="5" t="n">
        <v>0</v>
      </c>
      <c r="K109" s="20"/>
      <c r="L109" s="5" t="n">
        <v>7121810</v>
      </c>
      <c r="M109" s="20"/>
      <c r="N109" s="5" t="n">
        <v>0</v>
      </c>
      <c r="O109" s="20"/>
      <c r="P109" s="5" t="n">
        <v>7121810</v>
      </c>
      <c r="R109" s="10" t="n">
        <f aca="false">N109-J109</f>
        <v>0</v>
      </c>
      <c r="T109" s="10" t="n">
        <f aca="false">P109-L109</f>
        <v>0</v>
      </c>
    </row>
    <row r="110" customFormat="false" ht="12.75" hidden="false" customHeight="false" outlineLevel="0" collapsed="false">
      <c r="A110" s="10" t="s">
        <v>154</v>
      </c>
      <c r="B110" s="10"/>
      <c r="C110" s="10" t="s">
        <v>24</v>
      </c>
      <c r="D110" s="8" t="s">
        <v>25</v>
      </c>
      <c r="E110" s="10" t="s">
        <v>26</v>
      </c>
      <c r="F110" s="10" t="s">
        <v>137</v>
      </c>
      <c r="G110" s="10" t="s">
        <v>132</v>
      </c>
      <c r="H110" s="21" t="n">
        <v>1</v>
      </c>
      <c r="I110" s="10" t="s">
        <v>133</v>
      </c>
      <c r="J110" s="10" t="n">
        <v>0</v>
      </c>
      <c r="K110" s="20"/>
      <c r="L110" s="10" t="n">
        <v>5629273</v>
      </c>
      <c r="M110" s="20"/>
      <c r="N110" s="10" t="n">
        <v>0</v>
      </c>
      <c r="O110" s="20"/>
      <c r="P110" s="10" t="n">
        <v>5795637</v>
      </c>
      <c r="Q110" s="2"/>
      <c r="R110" s="10" t="n">
        <f aca="false">N110-J110</f>
        <v>0</v>
      </c>
      <c r="S110" s="2"/>
      <c r="T110" s="10" t="n">
        <f aca="false">P110-L110</f>
        <v>166364</v>
      </c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</row>
    <row r="111" customFormat="false" ht="12.75" hidden="false" customHeight="false" outlineLevel="0" collapsed="false">
      <c r="A111" s="5" t="s">
        <v>154</v>
      </c>
      <c r="C111" s="5" t="s">
        <v>33</v>
      </c>
      <c r="D111" s="11" t="s">
        <v>34</v>
      </c>
      <c r="E111" s="5" t="s">
        <v>26</v>
      </c>
      <c r="F111" s="5" t="s">
        <v>137</v>
      </c>
      <c r="G111" s="5" t="s">
        <v>132</v>
      </c>
      <c r="H111" s="21" t="n">
        <v>0.5</v>
      </c>
      <c r="I111" s="5" t="s">
        <v>133</v>
      </c>
      <c r="J111" s="5" t="n">
        <v>0</v>
      </c>
      <c r="L111" s="5" t="n">
        <v>8443910</v>
      </c>
      <c r="N111" s="5" t="n">
        <v>0</v>
      </c>
      <c r="P111" s="5" t="n">
        <v>8693455</v>
      </c>
      <c r="R111" s="10" t="n">
        <f aca="false">N111-J111</f>
        <v>0</v>
      </c>
      <c r="T111" s="10" t="n">
        <f aca="false">P111-L111</f>
        <v>249545</v>
      </c>
    </row>
    <row r="112" customFormat="false" ht="12.75" hidden="false" customHeight="false" outlineLevel="0" collapsed="false">
      <c r="A112" s="22" t="s">
        <v>155</v>
      </c>
      <c r="B112" s="22"/>
      <c r="C112" s="22" t="s">
        <v>24</v>
      </c>
      <c r="D112" s="11" t="s">
        <v>25</v>
      </c>
      <c r="E112" s="22" t="s">
        <v>26</v>
      </c>
      <c r="F112" s="22" t="s">
        <v>27</v>
      </c>
      <c r="G112" s="22" t="s">
        <v>132</v>
      </c>
      <c r="H112" s="21" t="n">
        <v>1</v>
      </c>
      <c r="I112" s="22" t="s">
        <v>133</v>
      </c>
      <c r="J112" s="5" t="n">
        <v>0</v>
      </c>
      <c r="L112" s="5" t="n">
        <v>3896000</v>
      </c>
      <c r="N112" s="5" t="n">
        <v>0</v>
      </c>
      <c r="P112" s="5" t="n">
        <v>3896000</v>
      </c>
      <c r="R112" s="10" t="n">
        <f aca="false">N112-J112</f>
        <v>0</v>
      </c>
      <c r="T112" s="10" t="n">
        <f aca="false">P112-L112</f>
        <v>0</v>
      </c>
    </row>
    <row r="113" customFormat="false" ht="12.75" hidden="false" customHeight="false" outlineLevel="0" collapsed="false">
      <c r="A113" s="22" t="s">
        <v>156</v>
      </c>
      <c r="B113" s="22"/>
      <c r="C113" s="22" t="s">
        <v>149</v>
      </c>
      <c r="D113" s="11" t="s">
        <v>146</v>
      </c>
      <c r="E113" s="22" t="s">
        <v>26</v>
      </c>
      <c r="F113" s="22" t="s">
        <v>147</v>
      </c>
      <c r="G113" s="22" t="s">
        <v>132</v>
      </c>
      <c r="H113" s="21" t="n">
        <v>0.5</v>
      </c>
      <c r="I113" s="22" t="s">
        <v>133</v>
      </c>
      <c r="J113" s="5" t="n">
        <v>0</v>
      </c>
      <c r="K113" s="20"/>
      <c r="L113" s="5" t="n">
        <v>313836</v>
      </c>
      <c r="M113" s="20"/>
      <c r="N113" s="5" t="n">
        <v>0</v>
      </c>
      <c r="O113" s="20"/>
      <c r="P113" s="5" t="n">
        <v>314428</v>
      </c>
      <c r="R113" s="10" t="n">
        <f aca="false">N113-J113</f>
        <v>0</v>
      </c>
      <c r="T113" s="10" t="n">
        <f aca="false">P113-L113</f>
        <v>592</v>
      </c>
    </row>
    <row r="114" customFormat="false" ht="12.75" hidden="false" customHeight="false" outlineLevel="0" collapsed="false">
      <c r="A114" s="5" t="s">
        <v>157</v>
      </c>
      <c r="C114" s="5" t="s">
        <v>33</v>
      </c>
      <c r="D114" s="11" t="s">
        <v>34</v>
      </c>
      <c r="E114" s="5" t="s">
        <v>26</v>
      </c>
      <c r="F114" s="5" t="s">
        <v>137</v>
      </c>
      <c r="G114" s="5" t="s">
        <v>132</v>
      </c>
      <c r="H114" s="21" t="n">
        <v>0.5</v>
      </c>
      <c r="I114" s="5" t="s">
        <v>133</v>
      </c>
      <c r="J114" s="5" t="n">
        <v>0</v>
      </c>
      <c r="L114" s="5" t="n">
        <v>28757409</v>
      </c>
      <c r="N114" s="5" t="n">
        <v>0</v>
      </c>
      <c r="P114" s="5" t="n">
        <v>28125000</v>
      </c>
      <c r="Q114" s="2"/>
      <c r="R114" s="10" t="n">
        <f aca="false">N114-J114</f>
        <v>0</v>
      </c>
      <c r="S114" s="2"/>
      <c r="T114" s="10" t="n">
        <f aca="false">P114-L114</f>
        <v>-632409</v>
      </c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</row>
    <row r="115" customFormat="false" ht="12.75" hidden="false" customHeight="false" outlineLevel="0" collapsed="false">
      <c r="A115" s="19" t="s">
        <v>157</v>
      </c>
      <c r="B115" s="1"/>
      <c r="C115" s="19" t="s">
        <v>24</v>
      </c>
      <c r="D115" s="20" t="s">
        <v>25</v>
      </c>
      <c r="E115" s="19" t="s">
        <v>26</v>
      </c>
      <c r="F115" s="19" t="s">
        <v>137</v>
      </c>
      <c r="G115" s="19" t="s">
        <v>132</v>
      </c>
      <c r="H115" s="21" t="n">
        <v>1</v>
      </c>
      <c r="I115" s="19" t="s">
        <v>133</v>
      </c>
      <c r="J115" s="27" t="n">
        <v>0</v>
      </c>
      <c r="L115" s="27" t="n">
        <v>19171606</v>
      </c>
      <c r="N115" s="27" t="n">
        <v>0</v>
      </c>
      <c r="P115" s="27" t="n">
        <v>18750000</v>
      </c>
      <c r="R115" s="27" t="n">
        <f aca="false">N115-J115</f>
        <v>0</v>
      </c>
      <c r="S115" s="5"/>
      <c r="T115" s="27" t="n">
        <f aca="false">P115-L115</f>
        <v>-421606</v>
      </c>
    </row>
    <row r="116" customFormat="false" ht="12.75" hidden="false" customHeight="false" outlineLevel="0" collapsed="false">
      <c r="A116" s="5"/>
      <c r="B116" s="5"/>
      <c r="C116" s="5"/>
      <c r="D116" s="11"/>
      <c r="E116" s="5"/>
      <c r="F116" s="5"/>
      <c r="G116" s="5"/>
      <c r="H116" s="21"/>
      <c r="I116" s="5"/>
      <c r="J116" s="5" t="n">
        <f aca="false">SUM(J92:J115)</f>
        <v>201180132.5</v>
      </c>
      <c r="L116" s="5" t="n">
        <f aca="false">SUM(L92:L115)</f>
        <v>100894196</v>
      </c>
      <c r="N116" s="5" t="n">
        <f aca="false">SUM(N92:N115)</f>
        <v>198963536</v>
      </c>
      <c r="P116" s="5" t="n">
        <f aca="false">SUM(P92:P115)</f>
        <v>104644182</v>
      </c>
      <c r="R116" s="5" t="n">
        <f aca="false">SUM(R92:R115)</f>
        <v>-2216596.5</v>
      </c>
      <c r="T116" s="5" t="n">
        <f aca="false">SUM(T92:T115)</f>
        <v>3749986</v>
      </c>
    </row>
    <row r="117" customFormat="false" ht="12.75" hidden="false" customHeight="false" outlineLevel="0" collapsed="false">
      <c r="A117" s="5"/>
      <c r="B117" s="5"/>
      <c r="C117" s="5"/>
      <c r="D117" s="11"/>
      <c r="E117" s="5"/>
      <c r="F117" s="5"/>
      <c r="G117" s="5"/>
      <c r="H117" s="21"/>
      <c r="I117" s="5"/>
    </row>
    <row r="118" customFormat="false" ht="12.75" hidden="false" customHeight="false" outlineLevel="0" collapsed="false">
      <c r="A118" s="5" t="s">
        <v>158</v>
      </c>
      <c r="B118" s="5"/>
      <c r="C118" s="5" t="s">
        <v>24</v>
      </c>
      <c r="D118" s="11" t="s">
        <v>25</v>
      </c>
      <c r="E118" s="5" t="s">
        <v>26</v>
      </c>
      <c r="F118" s="5" t="s">
        <v>147</v>
      </c>
      <c r="G118" s="5" t="s">
        <v>159</v>
      </c>
      <c r="H118" s="21" t="n">
        <v>1</v>
      </c>
      <c r="I118" s="5" t="s">
        <v>160</v>
      </c>
      <c r="J118" s="5" t="n">
        <v>0</v>
      </c>
      <c r="K118" s="20"/>
      <c r="L118" s="5" t="n">
        <v>8875341</v>
      </c>
      <c r="M118" s="20"/>
      <c r="N118" s="5" t="n">
        <v>0</v>
      </c>
      <c r="O118" s="20"/>
      <c r="P118" s="5" t="n">
        <v>14158243</v>
      </c>
      <c r="Q118" s="2"/>
      <c r="R118" s="10" t="n">
        <f aca="false">N118-J118</f>
        <v>0</v>
      </c>
      <c r="S118" s="2"/>
      <c r="T118" s="10" t="n">
        <f aca="false">P118-L118</f>
        <v>5282902</v>
      </c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</row>
    <row r="119" customFormat="false" ht="12.75" hidden="false" customHeight="false" outlineLevel="0" collapsed="false">
      <c r="A119" s="5" t="s">
        <v>161</v>
      </c>
      <c r="B119" s="5"/>
      <c r="C119" s="5" t="s">
        <v>24</v>
      </c>
      <c r="D119" s="11" t="s">
        <v>25</v>
      </c>
      <c r="E119" s="5" t="s">
        <v>26</v>
      </c>
      <c r="F119" s="5" t="s">
        <v>147</v>
      </c>
      <c r="G119" s="5" t="s">
        <v>159</v>
      </c>
      <c r="H119" s="21" t="n">
        <v>1</v>
      </c>
      <c r="I119" s="5" t="s">
        <v>160</v>
      </c>
      <c r="J119" s="5" t="n">
        <v>0</v>
      </c>
      <c r="K119" s="28"/>
      <c r="L119" s="5" t="n">
        <f aca="false">4879440+660960</f>
        <v>5540400</v>
      </c>
      <c r="M119" s="28"/>
      <c r="N119" s="5" t="n">
        <v>0</v>
      </c>
      <c r="O119" s="28"/>
      <c r="P119" s="5" t="n">
        <v>4879440</v>
      </c>
      <c r="Q119" s="2"/>
      <c r="R119" s="10" t="n">
        <f aca="false">N119-J119</f>
        <v>0</v>
      </c>
      <c r="S119" s="2"/>
      <c r="T119" s="10" t="n">
        <f aca="false">P119-L119</f>
        <v>-660960</v>
      </c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</row>
    <row r="120" customFormat="false" ht="12.75" hidden="false" customHeight="false" outlineLevel="0" collapsed="false">
      <c r="A120" s="22" t="s">
        <v>162</v>
      </c>
      <c r="C120" s="22" t="s">
        <v>33</v>
      </c>
      <c r="D120" s="11" t="s">
        <v>34</v>
      </c>
      <c r="E120" s="22" t="s">
        <v>26</v>
      </c>
      <c r="F120" s="22" t="s">
        <v>147</v>
      </c>
      <c r="G120" s="22" t="s">
        <v>159</v>
      </c>
      <c r="H120" s="21" t="n">
        <v>0.5</v>
      </c>
      <c r="I120" s="22" t="s">
        <v>160</v>
      </c>
      <c r="J120" s="5" t="n">
        <v>0</v>
      </c>
      <c r="L120" s="5" t="n">
        <v>9750375</v>
      </c>
      <c r="N120" s="5" t="n">
        <v>0</v>
      </c>
      <c r="P120" s="5" t="n">
        <v>9750375</v>
      </c>
      <c r="R120" s="10" t="n">
        <f aca="false">N120-J120</f>
        <v>0</v>
      </c>
      <c r="T120" s="10" t="n">
        <f aca="false">P120-L120</f>
        <v>0</v>
      </c>
    </row>
    <row r="121" customFormat="false" ht="12.75" hidden="false" customHeight="false" outlineLevel="0" collapsed="false">
      <c r="A121" s="5" t="s">
        <v>162</v>
      </c>
      <c r="B121" s="5"/>
      <c r="C121" s="5" t="s">
        <v>24</v>
      </c>
      <c r="D121" s="11" t="s">
        <v>25</v>
      </c>
      <c r="E121" s="5" t="s">
        <v>26</v>
      </c>
      <c r="F121" s="5" t="s">
        <v>147</v>
      </c>
      <c r="G121" s="5" t="s">
        <v>159</v>
      </c>
      <c r="H121" s="21" t="n">
        <v>1</v>
      </c>
      <c r="I121" s="5" t="s">
        <v>160</v>
      </c>
      <c r="J121" s="5" t="n">
        <v>0</v>
      </c>
      <c r="K121" s="20"/>
      <c r="L121" s="5" t="n">
        <v>6500250</v>
      </c>
      <c r="M121" s="20"/>
      <c r="N121" s="5" t="n">
        <v>0</v>
      </c>
      <c r="O121" s="20"/>
      <c r="P121" s="5" t="n">
        <v>6500250</v>
      </c>
      <c r="R121" s="10" t="n">
        <f aca="false">N121-J121</f>
        <v>0</v>
      </c>
      <c r="T121" s="10" t="n">
        <f aca="false">P121-L121</f>
        <v>0</v>
      </c>
    </row>
    <row r="122" customFormat="false" ht="12.75" hidden="false" customHeight="false" outlineLevel="0" collapsed="false">
      <c r="A122" s="22" t="s">
        <v>163</v>
      </c>
      <c r="B122" s="22"/>
      <c r="C122" s="22" t="s">
        <v>32</v>
      </c>
      <c r="D122" s="11" t="n">
        <v>0</v>
      </c>
      <c r="E122" s="22" t="s">
        <v>26</v>
      </c>
      <c r="F122" s="22" t="s">
        <v>143</v>
      </c>
      <c r="G122" s="22" t="s">
        <v>159</v>
      </c>
      <c r="H122" s="21" t="n">
        <v>1</v>
      </c>
      <c r="I122" s="22" t="s">
        <v>160</v>
      </c>
      <c r="J122" s="5" t="n">
        <v>17000000</v>
      </c>
      <c r="L122" s="5" t="n">
        <v>0</v>
      </c>
      <c r="N122" s="5" t="n">
        <v>17000000</v>
      </c>
      <c r="P122" s="5" t="n">
        <v>0</v>
      </c>
      <c r="R122" s="10" t="n">
        <f aca="false">N122-J122</f>
        <v>0</v>
      </c>
      <c r="T122" s="10" t="n">
        <f aca="false">P122-L122</f>
        <v>0</v>
      </c>
    </row>
    <row r="123" customFormat="false" ht="12.75" hidden="false" customHeight="false" outlineLevel="0" collapsed="false">
      <c r="A123" s="5" t="s">
        <v>164</v>
      </c>
      <c r="B123" s="5"/>
      <c r="C123" s="5" t="s">
        <v>24</v>
      </c>
      <c r="D123" s="11" t="s">
        <v>25</v>
      </c>
      <c r="E123" s="5" t="s">
        <v>26</v>
      </c>
      <c r="F123" s="5" t="s">
        <v>143</v>
      </c>
      <c r="G123" s="5" t="s">
        <v>159</v>
      </c>
      <c r="H123" s="21" t="n">
        <v>1</v>
      </c>
      <c r="I123" s="5" t="s">
        <v>160</v>
      </c>
      <c r="J123" s="5" t="n">
        <v>0</v>
      </c>
      <c r="K123" s="31"/>
      <c r="L123" s="5" t="n">
        <v>9850463</v>
      </c>
      <c r="M123" s="31"/>
      <c r="N123" s="5" t="n">
        <v>0</v>
      </c>
      <c r="O123" s="31"/>
      <c r="P123" s="5" t="n">
        <v>9850463</v>
      </c>
      <c r="R123" s="10" t="n">
        <f aca="false">N123-J123</f>
        <v>0</v>
      </c>
      <c r="T123" s="10" t="n">
        <f aca="false">P123-L123</f>
        <v>0</v>
      </c>
    </row>
    <row r="124" customFormat="false" ht="12.75" hidden="false" customHeight="false" outlineLevel="0" collapsed="false">
      <c r="A124" s="10" t="s">
        <v>165</v>
      </c>
      <c r="B124" s="10"/>
      <c r="C124" s="10" t="s">
        <v>24</v>
      </c>
      <c r="D124" s="8" t="s">
        <v>25</v>
      </c>
      <c r="E124" s="10" t="s">
        <v>26</v>
      </c>
      <c r="F124" s="10" t="s">
        <v>147</v>
      </c>
      <c r="G124" s="10" t="s">
        <v>159</v>
      </c>
      <c r="H124" s="21" t="n">
        <v>1</v>
      </c>
      <c r="I124" s="10" t="s">
        <v>160</v>
      </c>
      <c r="J124" s="10" t="n">
        <v>0</v>
      </c>
      <c r="L124" s="10" t="n">
        <v>15500000</v>
      </c>
      <c r="N124" s="10" t="n">
        <v>0</v>
      </c>
      <c r="P124" s="10" t="n">
        <v>15500000</v>
      </c>
      <c r="Q124" s="2"/>
      <c r="R124" s="10" t="n">
        <f aca="false">N124-J124</f>
        <v>0</v>
      </c>
      <c r="S124" s="2"/>
      <c r="T124" s="10" t="n">
        <f aca="false">P124-L124</f>
        <v>0</v>
      </c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</row>
    <row r="125" customFormat="false" ht="12.75" hidden="false" customHeight="false" outlineLevel="0" collapsed="false">
      <c r="A125" s="5" t="s">
        <v>166</v>
      </c>
      <c r="B125" s="5"/>
      <c r="C125" s="5" t="s">
        <v>167</v>
      </c>
      <c r="D125" s="11"/>
      <c r="E125" s="5" t="s">
        <v>26</v>
      </c>
      <c r="F125" s="5" t="s">
        <v>143</v>
      </c>
      <c r="G125" s="5" t="s">
        <v>159</v>
      </c>
      <c r="H125" s="21" t="n">
        <v>1</v>
      </c>
      <c r="I125" s="5" t="s">
        <v>160</v>
      </c>
      <c r="J125" s="5" t="n">
        <v>4998400</v>
      </c>
      <c r="K125" s="20"/>
      <c r="L125" s="5" t="n">
        <v>0</v>
      </c>
      <c r="M125" s="20"/>
      <c r="N125" s="5" t="n">
        <v>4998400</v>
      </c>
      <c r="O125" s="20"/>
      <c r="P125" s="5" t="n">
        <v>0</v>
      </c>
      <c r="R125" s="10" t="n">
        <f aca="false">N125-J125</f>
        <v>0</v>
      </c>
      <c r="T125" s="10" t="n">
        <f aca="false">P125-L125</f>
        <v>0</v>
      </c>
    </row>
    <row r="126" customFormat="false" ht="12.75" hidden="false" customHeight="false" outlineLevel="0" collapsed="false">
      <c r="A126" s="5" t="s">
        <v>166</v>
      </c>
      <c r="B126" s="5"/>
      <c r="C126" s="5" t="s">
        <v>24</v>
      </c>
      <c r="D126" s="11" t="s">
        <v>25</v>
      </c>
      <c r="E126" s="5" t="s">
        <v>26</v>
      </c>
      <c r="F126" s="5" t="s">
        <v>143</v>
      </c>
      <c r="G126" s="5" t="s">
        <v>159</v>
      </c>
      <c r="H126" s="21" t="n">
        <v>1</v>
      </c>
      <c r="I126" s="5" t="s">
        <v>160</v>
      </c>
      <c r="J126" s="5" t="n">
        <v>0</v>
      </c>
      <c r="K126" s="28"/>
      <c r="L126" s="5" t="n">
        <v>15107669</v>
      </c>
      <c r="M126" s="28"/>
      <c r="N126" s="5" t="n">
        <v>0</v>
      </c>
      <c r="O126" s="28"/>
      <c r="P126" s="5" t="n">
        <v>15107669</v>
      </c>
      <c r="R126" s="10" t="n">
        <f aca="false">N126-J126</f>
        <v>0</v>
      </c>
      <c r="T126" s="10" t="n">
        <f aca="false">P126-L126</f>
        <v>0</v>
      </c>
    </row>
    <row r="127" customFormat="false" ht="12.75" hidden="false" customHeight="false" outlineLevel="0" collapsed="false">
      <c r="A127" s="22" t="s">
        <v>168</v>
      </c>
      <c r="B127" s="22"/>
      <c r="C127" s="22" t="s">
        <v>32</v>
      </c>
      <c r="D127" s="11" t="n">
        <v>0</v>
      </c>
      <c r="E127" s="22" t="s">
        <v>26</v>
      </c>
      <c r="F127" s="22" t="s">
        <v>147</v>
      </c>
      <c r="G127" s="22" t="s">
        <v>159</v>
      </c>
      <c r="H127" s="21" t="n">
        <v>1</v>
      </c>
      <c r="I127" s="22" t="s">
        <v>160</v>
      </c>
      <c r="J127" s="5" t="n">
        <v>53123</v>
      </c>
      <c r="L127" s="5" t="n">
        <v>0</v>
      </c>
      <c r="N127" s="5" t="n">
        <v>53123</v>
      </c>
      <c r="P127" s="5" t="n">
        <v>0</v>
      </c>
      <c r="R127" s="10" t="n">
        <f aca="false">N127-J127</f>
        <v>0</v>
      </c>
      <c r="T127" s="10" t="n">
        <f aca="false">P127-L127</f>
        <v>0</v>
      </c>
    </row>
    <row r="128" customFormat="false" ht="12.75" hidden="false" customHeight="false" outlineLevel="0" collapsed="false">
      <c r="A128" s="5" t="s">
        <v>169</v>
      </c>
      <c r="B128" s="5"/>
      <c r="C128" s="5" t="s">
        <v>24</v>
      </c>
      <c r="D128" s="11" t="s">
        <v>25</v>
      </c>
      <c r="E128" s="5" t="s">
        <v>26</v>
      </c>
      <c r="F128" s="5" t="s">
        <v>147</v>
      </c>
      <c r="G128" s="5" t="s">
        <v>159</v>
      </c>
      <c r="H128" s="21" t="n">
        <v>1</v>
      </c>
      <c r="I128" s="5" t="s">
        <v>160</v>
      </c>
      <c r="J128" s="5" t="n">
        <v>0</v>
      </c>
      <c r="K128" s="20"/>
      <c r="L128" s="5" t="n">
        <f aca="false">4054645+1477336</f>
        <v>5531981</v>
      </c>
      <c r="M128" s="20"/>
      <c r="N128" s="5" t="n">
        <v>0</v>
      </c>
      <c r="O128" s="20"/>
      <c r="P128" s="5" t="n">
        <v>4054645</v>
      </c>
      <c r="Q128" s="2"/>
      <c r="R128" s="10" t="n">
        <f aca="false">N128-J128</f>
        <v>0</v>
      </c>
      <c r="S128" s="2"/>
      <c r="T128" s="10" t="n">
        <f aca="false">P128-L128</f>
        <v>-1477336</v>
      </c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</row>
    <row r="129" customFormat="false" ht="12.75" hidden="false" customHeight="false" outlineLevel="0" collapsed="false">
      <c r="A129" s="19" t="s">
        <v>170</v>
      </c>
      <c r="C129" s="19" t="s">
        <v>24</v>
      </c>
      <c r="D129" s="20" t="s">
        <v>25</v>
      </c>
      <c r="E129" s="19" t="s">
        <v>26</v>
      </c>
      <c r="F129" s="19" t="s">
        <v>147</v>
      </c>
      <c r="G129" s="19" t="s">
        <v>159</v>
      </c>
      <c r="H129" s="21" t="n">
        <v>1</v>
      </c>
      <c r="I129" s="19" t="s">
        <v>160</v>
      </c>
      <c r="J129" s="28" t="n">
        <v>0</v>
      </c>
      <c r="L129" s="28" t="n">
        <v>4600000</v>
      </c>
      <c r="N129" s="28" t="n">
        <v>0</v>
      </c>
      <c r="P129" s="28" t="n">
        <v>4600000</v>
      </c>
      <c r="Q129" s="2"/>
      <c r="R129" s="10" t="n">
        <f aca="false">N129-J129</f>
        <v>0</v>
      </c>
      <c r="S129" s="2"/>
      <c r="T129" s="10" t="n">
        <f aca="false">P129-L129</f>
        <v>0</v>
      </c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  <c r="IW129" s="2"/>
    </row>
    <row r="130" customFormat="false" ht="12.75" hidden="false" customHeight="false" outlineLevel="0" collapsed="false">
      <c r="A130" s="32" t="s">
        <v>171</v>
      </c>
      <c r="B130" s="32"/>
      <c r="C130" s="32" t="s">
        <v>24</v>
      </c>
      <c r="D130" s="8" t="s">
        <v>25</v>
      </c>
      <c r="E130" s="32" t="s">
        <v>26</v>
      </c>
      <c r="F130" s="32" t="s">
        <v>143</v>
      </c>
      <c r="G130" s="32" t="s">
        <v>159</v>
      </c>
      <c r="H130" s="21" t="n">
        <v>1</v>
      </c>
      <c r="I130" s="32" t="s">
        <v>160</v>
      </c>
      <c r="J130" s="10" t="n">
        <v>0</v>
      </c>
      <c r="L130" s="10" t="n">
        <v>6060606</v>
      </c>
      <c r="N130" s="10" t="n">
        <v>0</v>
      </c>
      <c r="P130" s="10" t="n">
        <v>6060606</v>
      </c>
      <c r="R130" s="10" t="n">
        <f aca="false">N130-J130</f>
        <v>0</v>
      </c>
      <c r="T130" s="10" t="n">
        <f aca="false">P130-L130</f>
        <v>0</v>
      </c>
    </row>
    <row r="131" customFormat="false" ht="12.75" hidden="false" customHeight="false" outlineLevel="0" collapsed="false">
      <c r="A131" s="19" t="s">
        <v>172</v>
      </c>
      <c r="C131" s="19" t="s">
        <v>32</v>
      </c>
      <c r="D131" s="20" t="n">
        <v>0</v>
      </c>
      <c r="E131" s="19" t="s">
        <v>26</v>
      </c>
      <c r="F131" s="19" t="s">
        <v>147</v>
      </c>
      <c r="G131" s="19" t="s">
        <v>159</v>
      </c>
      <c r="H131" s="21" t="n">
        <v>1</v>
      </c>
      <c r="I131" s="19" t="s">
        <v>160</v>
      </c>
      <c r="J131" s="28" t="n">
        <v>2500000</v>
      </c>
      <c r="L131" s="28" t="n">
        <v>0</v>
      </c>
      <c r="N131" s="28" t="n">
        <v>2500000</v>
      </c>
      <c r="P131" s="28" t="n">
        <v>0</v>
      </c>
      <c r="Q131" s="2"/>
      <c r="R131" s="10" t="n">
        <f aca="false">N131-J131</f>
        <v>0</v>
      </c>
      <c r="S131" s="2"/>
      <c r="T131" s="10" t="n">
        <f aca="false">P131-L131</f>
        <v>0</v>
      </c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</row>
    <row r="132" customFormat="false" ht="12.75" hidden="false" customHeight="false" outlineLevel="0" collapsed="false">
      <c r="A132" s="5" t="s">
        <v>173</v>
      </c>
      <c r="B132" s="5"/>
      <c r="C132" s="5" t="s">
        <v>167</v>
      </c>
      <c r="D132" s="11" t="s">
        <v>174</v>
      </c>
      <c r="E132" s="5" t="s">
        <v>26</v>
      </c>
      <c r="F132" s="5" t="s">
        <v>147</v>
      </c>
      <c r="G132" s="5" t="s">
        <v>159</v>
      </c>
      <c r="H132" s="21" t="n">
        <v>1</v>
      </c>
      <c r="I132" s="5" t="s">
        <v>160</v>
      </c>
      <c r="J132" s="5" t="n">
        <v>2250000</v>
      </c>
      <c r="K132" s="20"/>
      <c r="L132" s="5" t="n">
        <v>0</v>
      </c>
      <c r="M132" s="20"/>
      <c r="N132" s="5" t="n">
        <v>2250000</v>
      </c>
      <c r="O132" s="20"/>
      <c r="P132" s="5" t="n">
        <v>0</v>
      </c>
      <c r="R132" s="10" t="n">
        <f aca="false">N132-J132</f>
        <v>0</v>
      </c>
      <c r="T132" s="10" t="n">
        <f aca="false">P132-L132</f>
        <v>0</v>
      </c>
    </row>
    <row r="133" customFormat="false" ht="12.75" hidden="false" customHeight="false" outlineLevel="0" collapsed="false">
      <c r="A133" s="5" t="s">
        <v>175</v>
      </c>
      <c r="B133" s="5"/>
      <c r="C133" s="5" t="s">
        <v>24</v>
      </c>
      <c r="D133" s="11" t="s">
        <v>25</v>
      </c>
      <c r="E133" s="5" t="s">
        <v>26</v>
      </c>
      <c r="F133" s="5" t="s">
        <v>147</v>
      </c>
      <c r="G133" s="5" t="s">
        <v>159</v>
      </c>
      <c r="H133" s="21" t="n">
        <v>1</v>
      </c>
      <c r="I133" s="5" t="s">
        <v>160</v>
      </c>
      <c r="J133" s="5" t="n">
        <v>0</v>
      </c>
      <c r="K133" s="20"/>
      <c r="L133" s="5" t="n">
        <v>7488000</v>
      </c>
      <c r="M133" s="20"/>
      <c r="N133" s="5" t="n">
        <v>0</v>
      </c>
      <c r="O133" s="20"/>
      <c r="P133" s="5" t="n">
        <v>7488000</v>
      </c>
      <c r="Q133" s="2"/>
      <c r="R133" s="10" t="n">
        <f aca="false">N133-J133</f>
        <v>0</v>
      </c>
      <c r="S133" s="2"/>
      <c r="T133" s="10" t="n">
        <f aca="false">P133-L133</f>
        <v>0</v>
      </c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</row>
    <row r="134" customFormat="false" ht="12.75" hidden="false" customHeight="false" outlineLevel="0" collapsed="false">
      <c r="A134" s="22" t="s">
        <v>176</v>
      </c>
      <c r="B134" s="22"/>
      <c r="C134" s="22" t="s">
        <v>32</v>
      </c>
      <c r="D134" s="11" t="n">
        <v>0</v>
      </c>
      <c r="E134" s="22" t="s">
        <v>26</v>
      </c>
      <c r="F134" s="22" t="s">
        <v>147</v>
      </c>
      <c r="G134" s="22" t="s">
        <v>159</v>
      </c>
      <c r="H134" s="21" t="n">
        <v>1</v>
      </c>
      <c r="I134" s="22" t="s">
        <v>160</v>
      </c>
      <c r="J134" s="5" t="n">
        <v>4077000</v>
      </c>
      <c r="K134" s="10"/>
      <c r="L134" s="5" t="n">
        <v>0</v>
      </c>
      <c r="M134" s="10"/>
      <c r="N134" s="5" t="n">
        <v>4077000</v>
      </c>
      <c r="O134" s="10"/>
      <c r="P134" s="5" t="n">
        <v>0</v>
      </c>
      <c r="R134" s="10" t="n">
        <f aca="false">N134-J134</f>
        <v>0</v>
      </c>
      <c r="T134" s="10" t="n">
        <f aca="false">P134-L134</f>
        <v>0</v>
      </c>
    </row>
    <row r="135" customFormat="false" ht="12.75" hidden="false" customHeight="false" outlineLevel="0" collapsed="false">
      <c r="A135" s="10" t="s">
        <v>177</v>
      </c>
      <c r="B135" s="10"/>
      <c r="C135" s="10" t="s">
        <v>167</v>
      </c>
      <c r="D135" s="8" t="s">
        <v>174</v>
      </c>
      <c r="E135" s="10" t="s">
        <v>26</v>
      </c>
      <c r="F135" s="10" t="s">
        <v>143</v>
      </c>
      <c r="G135" s="10" t="s">
        <v>159</v>
      </c>
      <c r="H135" s="21" t="n">
        <v>1</v>
      </c>
      <c r="I135" s="10" t="s">
        <v>160</v>
      </c>
      <c r="J135" s="10" t="n">
        <v>5000000</v>
      </c>
      <c r="L135" s="10" t="n">
        <v>0</v>
      </c>
      <c r="N135" s="10" t="n">
        <v>5000000</v>
      </c>
      <c r="P135" s="10" t="n">
        <v>0</v>
      </c>
      <c r="R135" s="10" t="n">
        <f aca="false">N135-J135</f>
        <v>0</v>
      </c>
      <c r="T135" s="10" t="n">
        <f aca="false">P135-L135</f>
        <v>0</v>
      </c>
    </row>
    <row r="136" customFormat="false" ht="12.75" hidden="false" customHeight="false" outlineLevel="0" collapsed="false">
      <c r="A136" s="19" t="s">
        <v>177</v>
      </c>
      <c r="B136" s="1"/>
      <c r="C136" s="19" t="s">
        <v>24</v>
      </c>
      <c r="D136" s="20" t="s">
        <v>25</v>
      </c>
      <c r="E136" s="19" t="s">
        <v>26</v>
      </c>
      <c r="F136" s="19" t="s">
        <v>143</v>
      </c>
      <c r="G136" s="19" t="s">
        <v>159</v>
      </c>
      <c r="H136" s="21" t="n">
        <v>1</v>
      </c>
      <c r="I136" s="19" t="s">
        <v>160</v>
      </c>
      <c r="J136" s="27" t="n">
        <v>0</v>
      </c>
      <c r="L136" s="27" t="n">
        <v>5025082</v>
      </c>
      <c r="N136" s="27" t="n">
        <v>0</v>
      </c>
      <c r="P136" s="27" t="n">
        <v>5025082</v>
      </c>
      <c r="R136" s="27" t="n">
        <f aca="false">N136-J136</f>
        <v>0</v>
      </c>
      <c r="S136" s="5"/>
      <c r="T136" s="27" t="n">
        <f aca="false">P136-L136</f>
        <v>0</v>
      </c>
    </row>
    <row r="137" customFormat="false" ht="12.75" hidden="false" customHeight="false" outlineLevel="0" collapsed="false">
      <c r="A137" s="22"/>
      <c r="B137" s="22"/>
      <c r="C137" s="22"/>
      <c r="D137" s="11"/>
      <c r="E137" s="22"/>
      <c r="F137" s="22"/>
      <c r="G137" s="22"/>
      <c r="H137" s="21"/>
      <c r="I137" s="22"/>
      <c r="J137" s="5" t="n">
        <f aca="false">SUM(J118:J136)</f>
        <v>35878523</v>
      </c>
      <c r="K137" s="10"/>
      <c r="L137" s="5" t="n">
        <f aca="false">SUM(L118:L136)</f>
        <v>99830167</v>
      </c>
      <c r="M137" s="10"/>
      <c r="N137" s="5" t="n">
        <f aca="false">SUM(N118:N136)</f>
        <v>35878523</v>
      </c>
      <c r="O137" s="10"/>
      <c r="P137" s="5" t="n">
        <f aca="false">SUM(P118:P136)</f>
        <v>102974773</v>
      </c>
      <c r="R137" s="5" t="n">
        <f aca="false">SUM(R118:R136)</f>
        <v>0</v>
      </c>
      <c r="T137" s="5" t="n">
        <f aca="false">SUM(T118:T136)</f>
        <v>3144606</v>
      </c>
    </row>
    <row r="138" customFormat="false" ht="12.75" hidden="false" customHeight="false" outlineLevel="0" collapsed="false">
      <c r="A138" s="22"/>
      <c r="B138" s="22"/>
      <c r="C138" s="22"/>
      <c r="D138" s="11"/>
      <c r="E138" s="22"/>
      <c r="F138" s="22"/>
      <c r="G138" s="22"/>
      <c r="H138" s="21"/>
      <c r="I138" s="22"/>
      <c r="K138" s="10"/>
      <c r="M138" s="10"/>
      <c r="O138" s="10"/>
    </row>
    <row r="139" customFormat="false" ht="12.75" hidden="false" customHeight="false" outlineLevel="0" collapsed="false">
      <c r="A139" s="22" t="s">
        <v>178</v>
      </c>
      <c r="B139" s="22"/>
      <c r="C139" s="5" t="s">
        <v>61</v>
      </c>
      <c r="D139" s="11" t="n">
        <v>0</v>
      </c>
      <c r="E139" s="22" t="s">
        <v>26</v>
      </c>
      <c r="F139" s="22" t="s">
        <v>179</v>
      </c>
      <c r="G139" s="22" t="s">
        <v>180</v>
      </c>
      <c r="H139" s="21"/>
      <c r="I139" s="22" t="s">
        <v>181</v>
      </c>
      <c r="J139" s="5" t="n">
        <v>221891211</v>
      </c>
      <c r="K139" s="10"/>
      <c r="M139" s="10"/>
      <c r="N139" s="5" t="n">
        <v>221918411</v>
      </c>
      <c r="O139" s="10"/>
      <c r="P139" s="5" t="n">
        <v>0</v>
      </c>
      <c r="R139" s="10" t="n">
        <f aca="false">N139-J139</f>
        <v>27200</v>
      </c>
      <c r="T139" s="10" t="n">
        <f aca="false">P139-L139</f>
        <v>0</v>
      </c>
    </row>
    <row r="140" customFormat="false" ht="12.75" hidden="false" customHeight="false" outlineLevel="0" collapsed="false">
      <c r="A140" s="19" t="s">
        <v>182</v>
      </c>
      <c r="C140" s="19" t="s">
        <v>32</v>
      </c>
      <c r="D140" s="20" t="n">
        <v>0</v>
      </c>
      <c r="E140" s="19" t="s">
        <v>26</v>
      </c>
      <c r="F140" s="19" t="s">
        <v>183</v>
      </c>
      <c r="G140" s="19" t="s">
        <v>180</v>
      </c>
      <c r="H140" s="21" t="n">
        <v>1</v>
      </c>
      <c r="I140" s="19" t="s">
        <v>184</v>
      </c>
      <c r="J140" s="28" t="n">
        <v>981668</v>
      </c>
      <c r="L140" s="28" t="n">
        <v>0</v>
      </c>
      <c r="N140" s="28" t="n">
        <v>396793</v>
      </c>
      <c r="P140" s="28" t="n">
        <v>0</v>
      </c>
      <c r="Q140" s="2"/>
      <c r="R140" s="10" t="n">
        <f aca="false">N140-J140</f>
        <v>-584875</v>
      </c>
      <c r="S140" s="2"/>
      <c r="T140" s="10" t="n">
        <f aca="false">P140-L140</f>
        <v>0</v>
      </c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</row>
    <row r="141" customFormat="false" ht="12.75" hidden="false" customHeight="false" outlineLevel="0" collapsed="false">
      <c r="A141" s="5" t="s">
        <v>185</v>
      </c>
      <c r="B141" s="5"/>
      <c r="C141" s="5" t="s">
        <v>61</v>
      </c>
      <c r="D141" s="11" t="n">
        <v>0</v>
      </c>
      <c r="E141" s="5" t="s">
        <v>21</v>
      </c>
      <c r="F141" s="5" t="s">
        <v>179</v>
      </c>
      <c r="G141" s="5" t="s">
        <v>180</v>
      </c>
      <c r="H141" s="21"/>
      <c r="I141" s="5" t="s">
        <v>186</v>
      </c>
      <c r="J141" s="5" t="n">
        <v>1674132</v>
      </c>
      <c r="N141" s="5" t="n">
        <v>1674132</v>
      </c>
      <c r="P141" s="5" t="n">
        <v>0</v>
      </c>
      <c r="R141" s="10" t="n">
        <f aca="false">N141-J141</f>
        <v>0</v>
      </c>
      <c r="T141" s="10" t="n">
        <f aca="false">P141-L141</f>
        <v>0</v>
      </c>
    </row>
    <row r="142" customFormat="false" ht="12.75" hidden="false" customHeight="false" outlineLevel="0" collapsed="false">
      <c r="A142" s="5" t="s">
        <v>187</v>
      </c>
      <c r="B142" s="5"/>
      <c r="C142" s="5" t="s">
        <v>188</v>
      </c>
      <c r="D142" s="11" t="n">
        <v>0</v>
      </c>
      <c r="E142" s="5" t="s">
        <v>21</v>
      </c>
      <c r="F142" s="5" t="s">
        <v>189</v>
      </c>
      <c r="G142" s="5" t="s">
        <v>180</v>
      </c>
      <c r="H142" s="21"/>
      <c r="I142" s="5" t="s">
        <v>181</v>
      </c>
      <c r="J142" s="5" t="n">
        <v>20100850</v>
      </c>
      <c r="N142" s="5" t="n">
        <v>20015740</v>
      </c>
      <c r="P142" s="5" t="n">
        <v>0</v>
      </c>
      <c r="R142" s="10" t="n">
        <f aca="false">N142-J142</f>
        <v>-85110</v>
      </c>
      <c r="T142" s="10" t="n">
        <f aca="false">P142-L142</f>
        <v>0</v>
      </c>
    </row>
    <row r="143" customFormat="false" ht="12.75" hidden="false" customHeight="false" outlineLevel="0" collapsed="false">
      <c r="A143" s="22" t="s">
        <v>190</v>
      </c>
      <c r="B143" s="22"/>
      <c r="C143" s="22" t="s">
        <v>188</v>
      </c>
      <c r="D143" s="11" t="n">
        <v>0</v>
      </c>
      <c r="E143" s="22" t="s">
        <v>26</v>
      </c>
      <c r="F143" s="22" t="s">
        <v>191</v>
      </c>
      <c r="G143" s="22" t="s">
        <v>180</v>
      </c>
      <c r="H143" s="21"/>
      <c r="I143" s="22" t="s">
        <v>192</v>
      </c>
      <c r="J143" s="27" t="n">
        <v>23912213</v>
      </c>
      <c r="K143" s="10"/>
      <c r="L143" s="27"/>
      <c r="M143" s="10"/>
      <c r="N143" s="27" t="n">
        <v>24479586</v>
      </c>
      <c r="O143" s="10"/>
      <c r="P143" s="27" t="n">
        <v>0</v>
      </c>
      <c r="R143" s="27" t="n">
        <f aca="false">N143-J143</f>
        <v>567373</v>
      </c>
      <c r="S143" s="5"/>
      <c r="T143" s="27" t="n">
        <f aca="false">P143-L143</f>
        <v>0</v>
      </c>
    </row>
    <row r="144" customFormat="false" ht="12.75" hidden="false" customHeight="false" outlineLevel="0" collapsed="false">
      <c r="A144" s="5"/>
      <c r="B144" s="5"/>
      <c r="C144" s="5"/>
      <c r="D144" s="11"/>
      <c r="E144" s="5"/>
      <c r="F144" s="5"/>
      <c r="G144" s="5"/>
      <c r="H144" s="21"/>
      <c r="I144" s="5"/>
      <c r="J144" s="5" t="n">
        <f aca="false">SUM(J139:J143)</f>
        <v>268560074</v>
      </c>
      <c r="L144" s="5" t="n">
        <f aca="false">SUM(L139:L143)</f>
        <v>0</v>
      </c>
      <c r="N144" s="5" t="n">
        <f aca="false">SUM(N139:N143)</f>
        <v>268484662</v>
      </c>
      <c r="P144" s="5" t="n">
        <f aca="false">SUM(P139:P143)</f>
        <v>0</v>
      </c>
      <c r="R144" s="5" t="n">
        <f aca="false">SUM(R139:R143)</f>
        <v>-75412</v>
      </c>
      <c r="S144" s="5"/>
      <c r="T144" s="5" t="n">
        <f aca="false">SUM(T139:T143)</f>
        <v>0</v>
      </c>
    </row>
    <row r="145" customFormat="false" ht="12.75" hidden="false" customHeight="false" outlineLevel="0" collapsed="false">
      <c r="A145" s="5"/>
      <c r="B145" s="5"/>
      <c r="C145" s="5"/>
      <c r="D145" s="11"/>
      <c r="E145" s="5"/>
      <c r="F145" s="5"/>
      <c r="G145" s="5"/>
      <c r="H145" s="21"/>
      <c r="I145" s="5"/>
    </row>
    <row r="146" customFormat="false" ht="12.75" hidden="false" customHeight="false" outlineLevel="0" collapsed="false">
      <c r="A146" s="22" t="s">
        <v>193</v>
      </c>
      <c r="B146" s="5"/>
      <c r="C146" s="22" t="s">
        <v>194</v>
      </c>
      <c r="D146" s="11" t="n">
        <v>0</v>
      </c>
      <c r="E146" s="22" t="s">
        <v>26</v>
      </c>
      <c r="F146" s="22" t="s">
        <v>22</v>
      </c>
      <c r="G146" s="22" t="s">
        <v>64</v>
      </c>
      <c r="H146" s="21"/>
      <c r="I146" s="22" t="s">
        <v>195</v>
      </c>
      <c r="J146" s="5" t="n">
        <v>167870501</v>
      </c>
      <c r="N146" s="5" t="n">
        <v>168300408</v>
      </c>
      <c r="P146" s="5" t="n">
        <v>0</v>
      </c>
      <c r="Q146" s="2"/>
      <c r="R146" s="10" t="n">
        <f aca="false">N146-J146</f>
        <v>429907</v>
      </c>
      <c r="T146" s="10" t="n">
        <f aca="false">P146-L146</f>
        <v>0</v>
      </c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</row>
    <row r="147" customFormat="false" ht="12.75" hidden="false" customHeight="false" outlineLevel="0" collapsed="false">
      <c r="A147" s="22" t="s">
        <v>196</v>
      </c>
      <c r="B147" s="5"/>
      <c r="C147" s="22" t="s">
        <v>194</v>
      </c>
      <c r="D147" s="11" t="n">
        <v>0</v>
      </c>
      <c r="E147" s="22" t="s">
        <v>26</v>
      </c>
      <c r="F147" s="22" t="s">
        <v>22</v>
      </c>
      <c r="G147" s="22" t="s">
        <v>64</v>
      </c>
      <c r="H147" s="21"/>
      <c r="I147" s="22" t="s">
        <v>195</v>
      </c>
      <c r="J147" s="5" t="n">
        <v>259249929</v>
      </c>
      <c r="K147" s="10"/>
      <c r="M147" s="10"/>
      <c r="N147" s="5" t="n">
        <v>259492218</v>
      </c>
      <c r="O147" s="10"/>
      <c r="P147" s="5" t="n">
        <v>0</v>
      </c>
      <c r="Q147" s="2"/>
      <c r="R147" s="10" t="n">
        <f aca="false">N147-J147</f>
        <v>242289</v>
      </c>
      <c r="S147" s="2"/>
      <c r="T147" s="10" t="n">
        <f aca="false">P147-L147</f>
        <v>0</v>
      </c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</row>
    <row r="148" customFormat="false" ht="12.75" hidden="false" customHeight="false" outlineLevel="0" collapsed="false">
      <c r="A148" s="19" t="s">
        <v>88</v>
      </c>
      <c r="C148" s="19" t="s">
        <v>20</v>
      </c>
      <c r="D148" s="20" t="n">
        <v>0</v>
      </c>
      <c r="E148" s="19" t="s">
        <v>21</v>
      </c>
      <c r="F148" s="19" t="s">
        <v>22</v>
      </c>
      <c r="G148" s="19" t="s">
        <v>64</v>
      </c>
      <c r="H148" s="21"/>
      <c r="I148" s="19" t="s">
        <v>50</v>
      </c>
      <c r="J148" s="20" t="n">
        <v>2631055</v>
      </c>
      <c r="L148" s="20"/>
      <c r="N148" s="20" t="n">
        <v>2769668.39</v>
      </c>
      <c r="P148" s="20" t="n">
        <v>0</v>
      </c>
      <c r="Q148" s="2"/>
      <c r="R148" s="10" t="n">
        <f aca="false">N148-J148</f>
        <v>138613.39</v>
      </c>
      <c r="S148" s="2"/>
      <c r="T148" s="10" t="n">
        <f aca="false">P148-L148</f>
        <v>0</v>
      </c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  <c r="IW148" s="2"/>
    </row>
    <row r="149" customFormat="false" ht="12.75" hidden="false" customHeight="false" outlineLevel="0" collapsed="false">
      <c r="A149" s="22" t="s">
        <v>197</v>
      </c>
      <c r="B149" s="5"/>
      <c r="C149" s="22" t="s">
        <v>194</v>
      </c>
      <c r="D149" s="11" t="n">
        <v>0</v>
      </c>
      <c r="E149" s="22" t="s">
        <v>26</v>
      </c>
      <c r="F149" s="22" t="s">
        <v>22</v>
      </c>
      <c r="G149" s="22" t="s">
        <v>64</v>
      </c>
      <c r="H149" s="21"/>
      <c r="I149" s="22" t="s">
        <v>195</v>
      </c>
      <c r="J149" s="27" t="n">
        <v>148693674</v>
      </c>
      <c r="L149" s="27"/>
      <c r="N149" s="27" t="n">
        <v>148568420</v>
      </c>
      <c r="P149" s="27" t="n">
        <v>0</v>
      </c>
      <c r="Q149" s="2"/>
      <c r="R149" s="27" t="n">
        <f aca="false">N149-J149</f>
        <v>-125254</v>
      </c>
      <c r="S149" s="5"/>
      <c r="T149" s="27" t="n">
        <f aca="false">P149-L149</f>
        <v>0</v>
      </c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</row>
    <row r="150" customFormat="false" ht="12.75" hidden="false" customHeight="false" outlineLevel="0" collapsed="false">
      <c r="A150" s="22"/>
      <c r="B150" s="5"/>
      <c r="C150" s="22"/>
      <c r="D150" s="11"/>
      <c r="E150" s="22"/>
      <c r="F150" s="22"/>
      <c r="G150" s="22"/>
      <c r="H150" s="21"/>
      <c r="I150" s="22"/>
      <c r="J150" s="5" t="n">
        <f aca="false">SUM(J146:J149)</f>
        <v>578445159</v>
      </c>
      <c r="L150" s="5" t="n">
        <f aca="false">SUM(L146:L149)</f>
        <v>0</v>
      </c>
      <c r="N150" s="5" t="n">
        <f aca="false">SUM(N146:N149)</f>
        <v>579130714.39</v>
      </c>
      <c r="P150" s="5" t="n">
        <f aca="false">SUM(P146:P149)</f>
        <v>0</v>
      </c>
      <c r="Q150" s="2"/>
      <c r="R150" s="5" t="n">
        <f aca="false">SUM(R146:R149)</f>
        <v>685555.39</v>
      </c>
      <c r="S150" s="5"/>
      <c r="T150" s="5" t="n">
        <f aca="false">SUM(T146:T149)</f>
        <v>0</v>
      </c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</row>
    <row r="151" customFormat="false" ht="12.75" hidden="false" customHeight="false" outlineLevel="0" collapsed="false">
      <c r="A151" s="19"/>
      <c r="C151" s="19"/>
      <c r="D151" s="20"/>
      <c r="E151" s="19"/>
      <c r="F151" s="19"/>
      <c r="G151" s="19"/>
      <c r="H151" s="21"/>
      <c r="I151" s="19"/>
      <c r="J151" s="28"/>
      <c r="L151" s="28"/>
      <c r="N151" s="28"/>
      <c r="P151" s="28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  <c r="IW151" s="2"/>
    </row>
    <row r="152" customFormat="false" ht="12.75" hidden="false" customHeight="false" outlineLevel="0" collapsed="false">
      <c r="A152" s="19" t="s">
        <v>198</v>
      </c>
      <c r="C152" s="19" t="s">
        <v>54</v>
      </c>
      <c r="D152" s="20" t="n">
        <v>0</v>
      </c>
      <c r="E152" s="19" t="s">
        <v>21</v>
      </c>
      <c r="F152" s="19" t="s">
        <v>22</v>
      </c>
      <c r="G152" s="19" t="s">
        <v>199</v>
      </c>
      <c r="H152" s="21"/>
      <c r="I152" s="19" t="s">
        <v>200</v>
      </c>
      <c r="J152" s="20" t="n">
        <v>2567461</v>
      </c>
      <c r="L152" s="20"/>
      <c r="N152" s="20" t="n">
        <v>2616835</v>
      </c>
      <c r="P152" s="20" t="n">
        <v>0</v>
      </c>
      <c r="Q152" s="2"/>
      <c r="R152" s="10" t="n">
        <f aca="false">N152-J152</f>
        <v>49374</v>
      </c>
      <c r="S152" s="2"/>
      <c r="T152" s="10" t="n">
        <f aca="false">P152-L152</f>
        <v>0</v>
      </c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  <c r="IW152" s="2"/>
    </row>
    <row r="153" customFormat="false" ht="12.75" hidden="false" customHeight="false" outlineLevel="0" collapsed="false">
      <c r="A153" s="19" t="s">
        <v>201</v>
      </c>
      <c r="C153" s="19" t="s">
        <v>194</v>
      </c>
      <c r="D153" s="20" t="n">
        <v>0</v>
      </c>
      <c r="E153" s="19" t="s">
        <v>21</v>
      </c>
      <c r="F153" s="19" t="s">
        <v>22</v>
      </c>
      <c r="G153" s="19" t="s">
        <v>199</v>
      </c>
      <c r="H153" s="21"/>
      <c r="I153" s="19" t="s">
        <v>200</v>
      </c>
      <c r="J153" s="25" t="n">
        <v>141540857</v>
      </c>
      <c r="L153" s="25"/>
      <c r="N153" s="25" t="n">
        <v>142971544</v>
      </c>
      <c r="P153" s="25" t="n">
        <v>0</v>
      </c>
      <c r="Q153" s="2"/>
      <c r="R153" s="27" t="n">
        <f aca="false">N153-J153</f>
        <v>1430687</v>
      </c>
      <c r="S153" s="5"/>
      <c r="T153" s="27" t="n">
        <f aca="false">P153-L153</f>
        <v>0</v>
      </c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  <c r="IW153" s="2"/>
    </row>
    <row r="154" customFormat="false" ht="12.75" hidden="false" customHeight="false" outlineLevel="0" collapsed="false">
      <c r="A154" s="22"/>
      <c r="B154" s="5"/>
      <c r="C154" s="22"/>
      <c r="D154" s="11"/>
      <c r="E154" s="22"/>
      <c r="F154" s="22"/>
      <c r="G154" s="22"/>
      <c r="H154" s="21"/>
      <c r="I154" s="22"/>
      <c r="J154" s="5" t="n">
        <f aca="false">SUM(J152:J153)</f>
        <v>144108318</v>
      </c>
      <c r="L154" s="5" t="n">
        <f aca="false">SUM(L152:L153)</f>
        <v>0</v>
      </c>
      <c r="N154" s="5" t="n">
        <f aca="false">SUM(N152:N153)</f>
        <v>145588379</v>
      </c>
      <c r="P154" s="5" t="n">
        <f aca="false">SUM(P152:P153)</f>
        <v>0</v>
      </c>
      <c r="R154" s="5" t="n">
        <f aca="false">SUM(R152:R153)</f>
        <v>1480061</v>
      </c>
      <c r="S154" s="5"/>
      <c r="T154" s="5" t="n">
        <f aca="false">SUM(T152:T153)</f>
        <v>0</v>
      </c>
    </row>
    <row r="155" customFormat="false" ht="12.75" hidden="false" customHeight="false" outlineLevel="0" collapsed="false">
      <c r="A155" s="22"/>
      <c r="B155" s="5"/>
      <c r="C155" s="22"/>
      <c r="D155" s="11"/>
      <c r="E155" s="22"/>
      <c r="F155" s="22"/>
      <c r="G155" s="22"/>
      <c r="H155" s="21"/>
      <c r="I155" s="22"/>
    </row>
    <row r="156" customFormat="false" ht="12.75" hidden="false" customHeight="false" outlineLevel="0" collapsed="false">
      <c r="A156" s="22" t="s">
        <v>202</v>
      </c>
      <c r="B156" s="22"/>
      <c r="C156" s="22" t="s">
        <v>32</v>
      </c>
      <c r="D156" s="11" t="n">
        <v>0</v>
      </c>
      <c r="E156" s="22" t="s">
        <v>26</v>
      </c>
      <c r="F156" s="22" t="s">
        <v>183</v>
      </c>
      <c r="G156" s="22" t="s">
        <v>203</v>
      </c>
      <c r="H156" s="21" t="n">
        <v>1</v>
      </c>
      <c r="I156" s="22" t="s">
        <v>204</v>
      </c>
      <c r="J156" s="5" t="n">
        <v>6960000</v>
      </c>
      <c r="L156" s="5" t="n">
        <v>0</v>
      </c>
      <c r="N156" s="5" t="n">
        <v>6960000</v>
      </c>
      <c r="P156" s="5" t="n">
        <v>0</v>
      </c>
      <c r="Q156" s="2"/>
      <c r="R156" s="10" t="n">
        <f aca="false">N156-J156</f>
        <v>0</v>
      </c>
      <c r="S156" s="2"/>
      <c r="T156" s="10" t="n">
        <f aca="false">P156-L156</f>
        <v>0</v>
      </c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  <c r="IW156" s="2"/>
    </row>
    <row r="157" customFormat="false" ht="12.75" hidden="false" customHeight="false" outlineLevel="0" collapsed="false">
      <c r="A157" s="5" t="s">
        <v>205</v>
      </c>
      <c r="C157" s="5" t="s">
        <v>73</v>
      </c>
      <c r="D157" s="11" t="n">
        <v>0</v>
      </c>
      <c r="E157" s="5" t="s">
        <v>26</v>
      </c>
      <c r="F157" s="5" t="s">
        <v>179</v>
      </c>
      <c r="G157" s="5" t="s">
        <v>203</v>
      </c>
      <c r="H157" s="21" t="n">
        <v>1</v>
      </c>
      <c r="I157" s="22" t="s">
        <v>204</v>
      </c>
      <c r="L157" s="5" t="n">
        <v>83175000</v>
      </c>
      <c r="N157" s="5" t="n">
        <v>0</v>
      </c>
      <c r="P157" s="5" t="n">
        <v>83175000</v>
      </c>
      <c r="Q157" s="2"/>
      <c r="R157" s="10" t="n">
        <f aca="false">N157-J157</f>
        <v>0</v>
      </c>
      <c r="S157" s="2"/>
      <c r="T157" s="10" t="n">
        <f aca="false">P157-L157</f>
        <v>0</v>
      </c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  <c r="IV157" s="2"/>
      <c r="IW157" s="2"/>
    </row>
    <row r="158" customFormat="false" ht="12.75" hidden="false" customHeight="false" outlineLevel="0" collapsed="false">
      <c r="A158" s="5" t="s">
        <v>206</v>
      </c>
      <c r="B158" s="5"/>
      <c r="C158" s="22" t="s">
        <v>188</v>
      </c>
      <c r="D158" s="11" t="n">
        <v>0</v>
      </c>
      <c r="E158" s="5" t="s">
        <v>26</v>
      </c>
      <c r="F158" s="5" t="s">
        <v>191</v>
      </c>
      <c r="G158" s="5" t="s">
        <v>203</v>
      </c>
      <c r="H158" s="21" t="n">
        <v>1</v>
      </c>
      <c r="I158" s="22" t="s">
        <v>204</v>
      </c>
      <c r="J158" s="5" t="n">
        <f aca="false">27721815</f>
        <v>27721815</v>
      </c>
      <c r="N158" s="5" t="n">
        <v>27728533</v>
      </c>
      <c r="P158" s="5" t="n">
        <v>0</v>
      </c>
      <c r="R158" s="10" t="n">
        <f aca="false">N158-J158</f>
        <v>6718</v>
      </c>
      <c r="S158" s="2"/>
      <c r="T158" s="10" t="n">
        <f aca="false">P158-L158</f>
        <v>0</v>
      </c>
    </row>
    <row r="159" customFormat="false" ht="12.75" hidden="false" customHeight="false" outlineLevel="0" collapsed="false">
      <c r="A159" s="5" t="s">
        <v>207</v>
      </c>
      <c r="B159" s="5"/>
      <c r="C159" s="33" t="s">
        <v>208</v>
      </c>
      <c r="D159" s="11" t="n">
        <v>0</v>
      </c>
      <c r="E159" s="5" t="s">
        <v>26</v>
      </c>
      <c r="F159" s="5" t="s">
        <v>191</v>
      </c>
      <c r="G159" s="5" t="s">
        <v>203</v>
      </c>
      <c r="H159" s="21" t="n">
        <v>1</v>
      </c>
      <c r="I159" s="22" t="s">
        <v>204</v>
      </c>
      <c r="J159" s="5" t="n">
        <v>103391650</v>
      </c>
      <c r="N159" s="5" t="n">
        <v>120863028</v>
      </c>
      <c r="P159" s="5" t="n">
        <v>0</v>
      </c>
      <c r="R159" s="10" t="n">
        <f aca="false">N159-J159</f>
        <v>17471378</v>
      </c>
      <c r="S159" s="2"/>
      <c r="T159" s="10" t="n">
        <f aca="false">P159-L159</f>
        <v>0</v>
      </c>
    </row>
    <row r="160" customFormat="false" ht="12.75" hidden="false" customHeight="false" outlineLevel="0" collapsed="false">
      <c r="A160" s="22" t="s">
        <v>209</v>
      </c>
      <c r="C160" s="22" t="s">
        <v>210</v>
      </c>
      <c r="D160" s="11" t="n">
        <v>0</v>
      </c>
      <c r="E160" s="22" t="s">
        <v>26</v>
      </c>
      <c r="F160" s="22" t="s">
        <v>179</v>
      </c>
      <c r="G160" s="22" t="s">
        <v>203</v>
      </c>
      <c r="H160" s="21" t="n">
        <v>1</v>
      </c>
      <c r="I160" s="22" t="s">
        <v>204</v>
      </c>
      <c r="J160" s="27"/>
      <c r="L160" s="27" t="n">
        <v>19122000</v>
      </c>
      <c r="N160" s="27" t="n">
        <v>0</v>
      </c>
      <c r="P160" s="27" t="n">
        <v>19122000</v>
      </c>
      <c r="R160" s="27" t="n">
        <f aca="false">N160-J160</f>
        <v>0</v>
      </c>
      <c r="S160" s="5"/>
      <c r="T160" s="27" t="n">
        <f aca="false">P160-L160</f>
        <v>0</v>
      </c>
    </row>
    <row r="161" customFormat="false" ht="12.75" hidden="false" customHeight="false" outlineLevel="0" collapsed="false">
      <c r="A161" s="32"/>
      <c r="B161" s="10"/>
      <c r="C161" s="10"/>
      <c r="D161" s="8"/>
      <c r="E161" s="10"/>
      <c r="F161" s="10"/>
      <c r="G161" s="10"/>
      <c r="H161" s="21"/>
      <c r="I161" s="10"/>
      <c r="J161" s="10" t="n">
        <f aca="false">SUM(J156:J160)</f>
        <v>138073465</v>
      </c>
      <c r="L161" s="10" t="n">
        <f aca="false">SUM(L156:L160)</f>
        <v>102297000</v>
      </c>
      <c r="N161" s="10" t="n">
        <f aca="false">SUM(N156:N160)</f>
        <v>155551561</v>
      </c>
      <c r="P161" s="10" t="n">
        <f aca="false">SUM(P156:P160)</f>
        <v>102297000</v>
      </c>
      <c r="Q161" s="2"/>
      <c r="R161" s="10" t="n">
        <f aca="false">SUM(R156:R160)</f>
        <v>17478096</v>
      </c>
      <c r="S161" s="5"/>
      <c r="T161" s="10" t="n">
        <f aca="false">SUM(T156:T160)</f>
        <v>0</v>
      </c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  <c r="IW161" s="2"/>
    </row>
    <row r="162" customFormat="false" ht="12.75" hidden="false" customHeight="false" outlineLevel="0" collapsed="false">
      <c r="A162" s="32"/>
      <c r="B162" s="10"/>
      <c r="C162" s="10"/>
      <c r="D162" s="8"/>
      <c r="E162" s="10"/>
      <c r="F162" s="10"/>
      <c r="G162" s="10"/>
      <c r="H162" s="21"/>
      <c r="I162" s="10"/>
      <c r="J162" s="10"/>
      <c r="L162" s="10"/>
      <c r="N162" s="10"/>
      <c r="P162" s="10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  <c r="IV162" s="2"/>
      <c r="IW162" s="2"/>
    </row>
    <row r="163" customFormat="false" ht="12.75" hidden="false" customHeight="false" outlineLevel="0" collapsed="false">
      <c r="A163" s="5" t="s">
        <v>211</v>
      </c>
      <c r="B163" s="5"/>
      <c r="C163" s="5" t="s">
        <v>188</v>
      </c>
      <c r="D163" s="11" t="n">
        <v>0</v>
      </c>
      <c r="E163" s="5" t="s">
        <v>26</v>
      </c>
      <c r="F163" s="5" t="s">
        <v>191</v>
      </c>
      <c r="G163" s="5" t="s">
        <v>203</v>
      </c>
      <c r="H163" s="21" t="n">
        <v>0.5</v>
      </c>
      <c r="I163" s="5" t="s">
        <v>212</v>
      </c>
      <c r="J163" s="5" t="n">
        <v>1831469</v>
      </c>
      <c r="N163" s="5" t="n">
        <v>1844686</v>
      </c>
      <c r="P163" s="5" t="n">
        <v>0</v>
      </c>
      <c r="R163" s="10" t="n">
        <f aca="false">N163-J163</f>
        <v>13217</v>
      </c>
      <c r="S163" s="2"/>
      <c r="T163" s="10" t="n">
        <f aca="false">P163-L163</f>
        <v>0</v>
      </c>
    </row>
    <row r="164" customFormat="false" ht="12.75" hidden="false" customHeight="false" outlineLevel="0" collapsed="false">
      <c r="A164" s="5" t="s">
        <v>213</v>
      </c>
      <c r="B164" s="5"/>
      <c r="C164" s="5" t="s">
        <v>61</v>
      </c>
      <c r="D164" s="11" t="n">
        <v>0</v>
      </c>
      <c r="E164" s="5" t="s">
        <v>26</v>
      </c>
      <c r="F164" s="5" t="s">
        <v>179</v>
      </c>
      <c r="G164" s="5" t="s">
        <v>203</v>
      </c>
      <c r="H164" s="21" t="n">
        <v>0.49</v>
      </c>
      <c r="I164" s="5" t="s">
        <v>212</v>
      </c>
      <c r="J164" s="5" t="n">
        <v>4851750</v>
      </c>
      <c r="N164" s="5" t="n">
        <v>5000000</v>
      </c>
      <c r="P164" s="5" t="n">
        <v>0</v>
      </c>
      <c r="Q164" s="2"/>
      <c r="R164" s="10" t="n">
        <f aca="false">N164-J164</f>
        <v>148250</v>
      </c>
      <c r="S164" s="2"/>
      <c r="T164" s="10" t="n">
        <f aca="false">P164-L164</f>
        <v>0</v>
      </c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  <c r="IW164" s="2"/>
    </row>
    <row r="165" customFormat="false" ht="12.75" hidden="false" customHeight="false" outlineLevel="0" collapsed="false">
      <c r="A165" s="5" t="s">
        <v>214</v>
      </c>
      <c r="B165" s="5"/>
      <c r="C165" s="5" t="s">
        <v>61</v>
      </c>
      <c r="D165" s="11" t="n">
        <v>0</v>
      </c>
      <c r="E165" s="5" t="s">
        <v>21</v>
      </c>
      <c r="F165" s="5" t="s">
        <v>179</v>
      </c>
      <c r="G165" s="5" t="s">
        <v>203</v>
      </c>
      <c r="H165" s="21" t="n">
        <v>0.33</v>
      </c>
      <c r="I165" s="5" t="s">
        <v>212</v>
      </c>
      <c r="J165" s="5" t="n">
        <v>798366</v>
      </c>
      <c r="N165" s="5" t="n">
        <v>798366</v>
      </c>
      <c r="P165" s="5" t="n">
        <v>0</v>
      </c>
      <c r="Q165" s="2"/>
      <c r="R165" s="10" t="n">
        <f aca="false">N165-J165</f>
        <v>0</v>
      </c>
      <c r="S165" s="2"/>
      <c r="T165" s="10" t="n">
        <f aca="false">P165-L165</f>
        <v>0</v>
      </c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  <c r="IV165" s="2"/>
      <c r="IW165" s="2"/>
    </row>
    <row r="166" customFormat="false" ht="12.75" hidden="false" customHeight="false" outlineLevel="0" collapsed="false">
      <c r="A166" s="22" t="s">
        <v>215</v>
      </c>
      <c r="C166" s="33" t="s">
        <v>208</v>
      </c>
      <c r="D166" s="11" t="n">
        <v>0</v>
      </c>
      <c r="E166" s="22" t="s">
        <v>26</v>
      </c>
      <c r="F166" s="22" t="s">
        <v>191</v>
      </c>
      <c r="G166" s="22" t="s">
        <v>203</v>
      </c>
      <c r="H166" s="21" t="n">
        <v>1</v>
      </c>
      <c r="I166" s="22" t="s">
        <v>212</v>
      </c>
      <c r="J166" s="5" t="n">
        <v>478936</v>
      </c>
      <c r="N166" s="5" t="n">
        <v>478030</v>
      </c>
      <c r="P166" s="5" t="n">
        <v>0</v>
      </c>
      <c r="R166" s="10" t="n">
        <f aca="false">N166-J166</f>
        <v>-906</v>
      </c>
      <c r="S166" s="2"/>
      <c r="T166" s="10" t="n">
        <f aca="false">P166-L166</f>
        <v>0</v>
      </c>
    </row>
    <row r="167" customFormat="false" ht="12.75" hidden="false" customHeight="false" outlineLevel="0" collapsed="false">
      <c r="A167" s="22" t="s">
        <v>216</v>
      </c>
      <c r="C167" s="33" t="s">
        <v>208</v>
      </c>
      <c r="D167" s="11" t="n">
        <v>0</v>
      </c>
      <c r="E167" s="22" t="s">
        <v>26</v>
      </c>
      <c r="F167" s="22" t="s">
        <v>191</v>
      </c>
      <c r="G167" s="22" t="s">
        <v>203</v>
      </c>
      <c r="H167" s="21"/>
      <c r="I167" s="22" t="s">
        <v>212</v>
      </c>
      <c r="J167" s="27"/>
      <c r="L167" s="27"/>
      <c r="N167" s="27" t="n">
        <v>2</v>
      </c>
      <c r="P167" s="27" t="n">
        <v>0</v>
      </c>
      <c r="R167" s="27" t="n">
        <f aca="false">N167-J167</f>
        <v>2</v>
      </c>
      <c r="S167" s="5"/>
      <c r="T167" s="27" t="n">
        <f aca="false">P167-L167</f>
        <v>0</v>
      </c>
    </row>
    <row r="168" customFormat="false" ht="12.75" hidden="false" customHeight="false" outlineLevel="0" collapsed="false">
      <c r="A168" s="5"/>
      <c r="B168" s="5"/>
      <c r="C168" s="5"/>
      <c r="D168" s="11"/>
      <c r="E168" s="5"/>
      <c r="F168" s="5"/>
      <c r="G168" s="5"/>
      <c r="H168" s="21"/>
      <c r="I168" s="5"/>
      <c r="J168" s="5" t="n">
        <f aca="false">SUM(J163:J167)</f>
        <v>7960521</v>
      </c>
      <c r="L168" s="5" t="n">
        <f aca="false">SUM(L163:L167)</f>
        <v>0</v>
      </c>
      <c r="N168" s="5" t="n">
        <f aca="false">SUM(N163:N167)</f>
        <v>8121084</v>
      </c>
      <c r="P168" s="5" t="n">
        <f aca="false">SUM(P163:P167)</f>
        <v>0</v>
      </c>
      <c r="R168" s="5" t="n">
        <f aca="false">SUM(R163:R167)</f>
        <v>160563</v>
      </c>
      <c r="S168" s="5"/>
      <c r="T168" s="5" t="n">
        <f aca="false">SUM(T163:T167)</f>
        <v>0</v>
      </c>
    </row>
    <row r="169" customFormat="false" ht="12.75" hidden="false" customHeight="false" outlineLevel="0" collapsed="false">
      <c r="A169" s="5"/>
      <c r="B169" s="5"/>
      <c r="C169" s="5"/>
      <c r="D169" s="11"/>
      <c r="E169" s="5"/>
      <c r="F169" s="5"/>
      <c r="G169" s="5"/>
      <c r="H169" s="21"/>
      <c r="I169" s="5"/>
    </row>
    <row r="170" customFormat="false" ht="12.75" hidden="false" customHeight="false" outlineLevel="0" collapsed="false">
      <c r="A170" s="5" t="s">
        <v>217</v>
      </c>
      <c r="B170" s="5"/>
      <c r="C170" s="5" t="s">
        <v>61</v>
      </c>
      <c r="D170" s="11" t="n">
        <v>0</v>
      </c>
      <c r="E170" s="5" t="s">
        <v>21</v>
      </c>
      <c r="F170" s="5" t="s">
        <v>218</v>
      </c>
      <c r="G170" s="5" t="s">
        <v>219</v>
      </c>
      <c r="H170" s="21"/>
      <c r="I170" s="5" t="s">
        <v>220</v>
      </c>
      <c r="J170" s="5" t="n">
        <v>7202116</v>
      </c>
      <c r="N170" s="5" t="n">
        <v>7000206</v>
      </c>
      <c r="P170" s="5" t="n">
        <v>0</v>
      </c>
      <c r="R170" s="10" t="n">
        <f aca="false">N170-J170</f>
        <v>-201910</v>
      </c>
      <c r="S170" s="2"/>
      <c r="T170" s="10" t="n">
        <f aca="false">P170-L170</f>
        <v>0</v>
      </c>
    </row>
    <row r="171" customFormat="false" ht="12.75" hidden="false" customHeight="false" outlineLevel="0" collapsed="false">
      <c r="A171" s="5"/>
      <c r="B171" s="5"/>
      <c r="C171" s="5"/>
      <c r="D171" s="11"/>
      <c r="E171" s="5"/>
      <c r="F171" s="5"/>
      <c r="G171" s="5"/>
      <c r="H171" s="21"/>
      <c r="I171" s="5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</row>
    <row r="172" customFormat="false" ht="12.75" hidden="false" customHeight="false" outlineLevel="0" collapsed="false">
      <c r="A172" s="19" t="s">
        <v>221</v>
      </c>
      <c r="C172" s="19" t="s">
        <v>20</v>
      </c>
      <c r="D172" s="20" t="n">
        <v>0</v>
      </c>
      <c r="E172" s="19" t="s">
        <v>21</v>
      </c>
      <c r="F172" s="19" t="s">
        <v>22</v>
      </c>
      <c r="G172" s="19" t="s">
        <v>222</v>
      </c>
      <c r="H172" s="21"/>
      <c r="I172" s="19" t="s">
        <v>94</v>
      </c>
      <c r="J172" s="20" t="n">
        <v>3032550</v>
      </c>
      <c r="K172" s="31"/>
      <c r="L172" s="20"/>
      <c r="M172" s="31"/>
      <c r="N172" s="20" t="n">
        <v>3025555</v>
      </c>
      <c r="O172" s="31"/>
      <c r="P172" s="20" t="n">
        <v>0</v>
      </c>
      <c r="Q172" s="2"/>
      <c r="R172" s="10" t="n">
        <f aca="false">N172-J172</f>
        <v>-6995</v>
      </c>
      <c r="S172" s="2"/>
      <c r="T172" s="10" t="n">
        <f aca="false">P172-L172</f>
        <v>0</v>
      </c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  <c r="IW172" s="2"/>
    </row>
    <row r="173" customFormat="false" ht="12.75" hidden="false" customHeight="false" outlineLevel="0" collapsed="false">
      <c r="A173" s="5"/>
      <c r="B173" s="5"/>
      <c r="C173" s="5"/>
      <c r="D173" s="11"/>
      <c r="E173" s="5"/>
      <c r="F173" s="5"/>
      <c r="G173" s="5"/>
      <c r="H173" s="21"/>
      <c r="I173" s="5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</row>
    <row r="174" customFormat="false" ht="12.75" hidden="false" customHeight="false" outlineLevel="0" collapsed="false">
      <c r="A174" s="5"/>
      <c r="B174" s="5"/>
      <c r="C174" s="5"/>
      <c r="D174" s="11"/>
      <c r="E174" s="5"/>
      <c r="F174" s="5"/>
      <c r="G174" s="5"/>
      <c r="H174" s="21"/>
      <c r="I174" s="5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  <c r="IW174" s="2"/>
    </row>
    <row r="175" customFormat="false" ht="12.75" hidden="false" customHeight="false" outlineLevel="0" collapsed="false">
      <c r="A175" s="22" t="s">
        <v>223</v>
      </c>
      <c r="C175" s="22" t="s">
        <v>32</v>
      </c>
      <c r="D175" s="11" t="s">
        <v>130</v>
      </c>
      <c r="E175" s="22" t="s">
        <v>26</v>
      </c>
      <c r="F175" s="22" t="s">
        <v>183</v>
      </c>
      <c r="G175" s="22" t="s">
        <v>224</v>
      </c>
      <c r="H175" s="21" t="n">
        <v>1</v>
      </c>
      <c r="I175" s="22" t="s">
        <v>225</v>
      </c>
      <c r="J175" s="5" t="n">
        <v>4175301.08</v>
      </c>
      <c r="L175" s="5" t="n">
        <v>0</v>
      </c>
      <c r="N175" s="5" t="n">
        <v>4200979</v>
      </c>
      <c r="P175" s="5" t="n">
        <v>0</v>
      </c>
      <c r="R175" s="10" t="n">
        <f aca="false">N175-J175</f>
        <v>25677.9199999999</v>
      </c>
      <c r="S175" s="2"/>
      <c r="T175" s="10" t="n">
        <f aca="false">P175-L175</f>
        <v>0</v>
      </c>
    </row>
    <row r="176" customFormat="false" ht="12.75" hidden="false" customHeight="false" outlineLevel="0" collapsed="false">
      <c r="A176" s="5" t="s">
        <v>226</v>
      </c>
      <c r="C176" s="5" t="s">
        <v>33</v>
      </c>
      <c r="D176" s="11" t="s">
        <v>34</v>
      </c>
      <c r="E176" s="5" t="s">
        <v>26</v>
      </c>
      <c r="F176" s="5" t="s">
        <v>227</v>
      </c>
      <c r="G176" s="5" t="s">
        <v>224</v>
      </c>
      <c r="H176" s="21" t="n">
        <v>0.5</v>
      </c>
      <c r="I176" s="5" t="s">
        <v>225</v>
      </c>
      <c r="J176" s="5" t="n">
        <v>0</v>
      </c>
      <c r="L176" s="5" t="n">
        <v>3186396</v>
      </c>
      <c r="N176" s="5" t="n">
        <v>0</v>
      </c>
      <c r="P176" s="5" t="n">
        <f aca="false">2029566+1092843</f>
        <v>3122409</v>
      </c>
      <c r="Q176" s="2"/>
      <c r="R176" s="10" t="n">
        <f aca="false">N176-J176</f>
        <v>0</v>
      </c>
      <c r="S176" s="2"/>
      <c r="T176" s="10" t="n">
        <f aca="false">P176-L176</f>
        <v>-63987</v>
      </c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  <c r="IW176" s="2"/>
    </row>
    <row r="177" customFormat="false" ht="12.75" hidden="false" customHeight="false" outlineLevel="0" collapsed="false">
      <c r="A177" s="10" t="s">
        <v>226</v>
      </c>
      <c r="B177" s="10"/>
      <c r="C177" s="10" t="s">
        <v>167</v>
      </c>
      <c r="D177" s="8" t="s">
        <v>174</v>
      </c>
      <c r="E177" s="10" t="s">
        <v>26</v>
      </c>
      <c r="F177" s="10" t="s">
        <v>227</v>
      </c>
      <c r="G177" s="10" t="s">
        <v>224</v>
      </c>
      <c r="H177" s="21" t="n">
        <v>1</v>
      </c>
      <c r="I177" s="10" t="s">
        <v>225</v>
      </c>
      <c r="J177" s="10" t="n">
        <v>320884</v>
      </c>
      <c r="L177" s="10" t="n">
        <v>0</v>
      </c>
      <c r="N177" s="10" t="n">
        <f aca="false">131540+70829</f>
        <v>202369</v>
      </c>
      <c r="P177" s="10" t="n">
        <v>0</v>
      </c>
      <c r="Q177" s="2"/>
      <c r="R177" s="10" t="n">
        <f aca="false">N177-J177</f>
        <v>-118515</v>
      </c>
      <c r="S177" s="2"/>
      <c r="T177" s="10" t="n">
        <f aca="false">P177-L177</f>
        <v>0</v>
      </c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  <c r="IW177" s="2"/>
    </row>
    <row r="178" customFormat="false" ht="12.75" hidden="false" customHeight="false" outlineLevel="0" collapsed="false">
      <c r="A178" s="5" t="s">
        <v>226</v>
      </c>
      <c r="B178" s="5"/>
      <c r="C178" s="5" t="s">
        <v>24</v>
      </c>
      <c r="D178" s="11" t="s">
        <v>25</v>
      </c>
      <c r="E178" s="5" t="s">
        <v>26</v>
      </c>
      <c r="F178" s="5" t="s">
        <v>227</v>
      </c>
      <c r="G178" s="5" t="s">
        <v>224</v>
      </c>
      <c r="H178" s="21" t="n">
        <v>1</v>
      </c>
      <c r="I178" s="5" t="s">
        <v>225</v>
      </c>
      <c r="J178" s="5" t="n">
        <v>0</v>
      </c>
      <c r="L178" s="5" t="n">
        <v>6051907.28</v>
      </c>
      <c r="N178" s="5" t="n">
        <v>0</v>
      </c>
      <c r="P178" s="5" t="n">
        <f aca="false">3927592+2114857</f>
        <v>6042449</v>
      </c>
      <c r="R178" s="10" t="n">
        <f aca="false">N178-J178</f>
        <v>0</v>
      </c>
      <c r="T178" s="10" t="n">
        <f aca="false">P178-L178</f>
        <v>-9458.28000000026</v>
      </c>
    </row>
    <row r="179" customFormat="false" ht="12.75" hidden="false" customHeight="false" outlineLevel="0" collapsed="false">
      <c r="A179" s="19" t="s">
        <v>228</v>
      </c>
      <c r="C179" s="19" t="s">
        <v>33</v>
      </c>
      <c r="D179" s="20" t="s">
        <v>34</v>
      </c>
      <c r="E179" s="19" t="s">
        <v>26</v>
      </c>
      <c r="F179" s="19" t="s">
        <v>68</v>
      </c>
      <c r="G179" s="19" t="s">
        <v>224</v>
      </c>
      <c r="H179" s="21" t="n">
        <v>0.5</v>
      </c>
      <c r="I179" s="19" t="s">
        <v>225</v>
      </c>
      <c r="J179" s="28" t="n">
        <v>0</v>
      </c>
      <c r="L179" s="28" t="n">
        <v>234414</v>
      </c>
      <c r="N179" s="28" t="n">
        <v>0</v>
      </c>
      <c r="P179" s="28" t="n">
        <v>234414</v>
      </c>
      <c r="Q179" s="2"/>
      <c r="R179" s="10" t="n">
        <f aca="false">N179-J179</f>
        <v>0</v>
      </c>
      <c r="S179" s="2"/>
      <c r="T179" s="10" t="n">
        <f aca="false">P179-L179</f>
        <v>0</v>
      </c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  <c r="IV179" s="2"/>
      <c r="IW179" s="2"/>
    </row>
    <row r="180" customFormat="false" ht="12.75" hidden="false" customHeight="false" outlineLevel="0" collapsed="false">
      <c r="A180" s="5" t="s">
        <v>229</v>
      </c>
      <c r="B180" s="5"/>
      <c r="C180" s="5" t="s">
        <v>32</v>
      </c>
      <c r="D180" s="11" t="n">
        <v>0</v>
      </c>
      <c r="E180" s="5" t="s">
        <v>26</v>
      </c>
      <c r="F180" s="5" t="s">
        <v>68</v>
      </c>
      <c r="G180" s="5" t="s">
        <v>224</v>
      </c>
      <c r="H180" s="21" t="n">
        <v>1</v>
      </c>
      <c r="I180" s="5" t="s">
        <v>225</v>
      </c>
      <c r="J180" s="5" t="n">
        <v>468827</v>
      </c>
      <c r="L180" s="5" t="n">
        <v>0</v>
      </c>
      <c r="N180" s="5" t="n">
        <v>468827</v>
      </c>
      <c r="P180" s="5" t="n">
        <v>0</v>
      </c>
      <c r="R180" s="10" t="n">
        <f aca="false">N180-J180</f>
        <v>0</v>
      </c>
      <c r="T180" s="10" t="n">
        <f aca="false">P180-L180</f>
        <v>0</v>
      </c>
    </row>
    <row r="181" customFormat="false" ht="12.75" hidden="false" customHeight="false" outlineLevel="0" collapsed="false">
      <c r="A181" s="5" t="s">
        <v>230</v>
      </c>
      <c r="B181" s="5"/>
      <c r="C181" s="5" t="s">
        <v>24</v>
      </c>
      <c r="D181" s="11" t="s">
        <v>25</v>
      </c>
      <c r="E181" s="5" t="s">
        <v>26</v>
      </c>
      <c r="F181" s="5" t="s">
        <v>147</v>
      </c>
      <c r="G181" s="5" t="s">
        <v>224</v>
      </c>
      <c r="H181" s="21" t="n">
        <v>1</v>
      </c>
      <c r="I181" s="5" t="s">
        <v>225</v>
      </c>
      <c r="J181" s="5" t="n">
        <v>0</v>
      </c>
      <c r="L181" s="5" t="n">
        <v>21881103</v>
      </c>
      <c r="N181" s="5" t="n">
        <v>0</v>
      </c>
      <c r="P181" s="5" t="n">
        <v>22204557</v>
      </c>
      <c r="R181" s="10" t="n">
        <f aca="false">N181-J181</f>
        <v>0</v>
      </c>
      <c r="T181" s="10" t="n">
        <f aca="false">P181-L181</f>
        <v>323454</v>
      </c>
    </row>
    <row r="182" customFormat="false" ht="12.75" hidden="false" customHeight="false" outlineLevel="0" collapsed="false">
      <c r="A182" s="10" t="s">
        <v>230</v>
      </c>
      <c r="B182" s="10"/>
      <c r="C182" s="10" t="s">
        <v>167</v>
      </c>
      <c r="D182" s="8" t="s">
        <v>174</v>
      </c>
      <c r="E182" s="10" t="s">
        <v>26</v>
      </c>
      <c r="F182" s="10" t="s">
        <v>227</v>
      </c>
      <c r="G182" s="10" t="s">
        <v>224</v>
      </c>
      <c r="H182" s="21" t="n">
        <v>1</v>
      </c>
      <c r="I182" s="10" t="s">
        <v>225</v>
      </c>
      <c r="J182" s="10" t="n">
        <v>4585008</v>
      </c>
      <c r="L182" s="10" t="n">
        <v>0</v>
      </c>
      <c r="N182" s="10" t="n">
        <v>4257756</v>
      </c>
      <c r="P182" s="10" t="n">
        <v>0</v>
      </c>
      <c r="R182" s="10" t="n">
        <f aca="false">N182-J182</f>
        <v>-327252</v>
      </c>
      <c r="T182" s="10" t="n">
        <f aca="false">P182-L182</f>
        <v>0</v>
      </c>
    </row>
    <row r="183" customFormat="false" ht="12.75" hidden="false" customHeight="false" outlineLevel="0" collapsed="false">
      <c r="A183" s="5" t="s">
        <v>231</v>
      </c>
      <c r="B183" s="5"/>
      <c r="C183" s="5" t="s">
        <v>24</v>
      </c>
      <c r="D183" s="11" t="s">
        <v>25</v>
      </c>
      <c r="E183" s="5" t="s">
        <v>26</v>
      </c>
      <c r="F183" s="5" t="s">
        <v>227</v>
      </c>
      <c r="G183" s="5" t="s">
        <v>224</v>
      </c>
      <c r="H183" s="21" t="n">
        <v>1</v>
      </c>
      <c r="I183" s="5" t="s">
        <v>225</v>
      </c>
      <c r="J183" s="5" t="n">
        <v>0</v>
      </c>
      <c r="L183" s="5" t="n">
        <v>1694299</v>
      </c>
      <c r="N183" s="5" t="n">
        <v>0</v>
      </c>
      <c r="P183" s="5" t="n">
        <v>2118911</v>
      </c>
      <c r="R183" s="10" t="n">
        <f aca="false">N183-J183</f>
        <v>0</v>
      </c>
      <c r="T183" s="10" t="n">
        <f aca="false">P183-L183</f>
        <v>424612</v>
      </c>
    </row>
    <row r="184" customFormat="false" ht="12.75" hidden="false" customHeight="false" outlineLevel="0" collapsed="false">
      <c r="A184" s="10" t="s">
        <v>231</v>
      </c>
      <c r="B184" s="10"/>
      <c r="C184" s="10" t="s">
        <v>167</v>
      </c>
      <c r="D184" s="8" t="s">
        <v>174</v>
      </c>
      <c r="E184" s="10" t="s">
        <v>26</v>
      </c>
      <c r="F184" s="10" t="s">
        <v>227</v>
      </c>
      <c r="G184" s="10" t="s">
        <v>224</v>
      </c>
      <c r="H184" s="21" t="n">
        <v>1</v>
      </c>
      <c r="I184" s="10" t="s">
        <v>225</v>
      </c>
      <c r="J184" s="10" t="n">
        <v>421333</v>
      </c>
      <c r="K184" s="20"/>
      <c r="L184" s="10" t="n">
        <v>0</v>
      </c>
      <c r="M184" s="20"/>
      <c r="N184" s="10" t="n">
        <v>515383</v>
      </c>
      <c r="O184" s="20"/>
      <c r="P184" s="10" t="n">
        <v>0</v>
      </c>
      <c r="Q184" s="2"/>
      <c r="R184" s="10" t="n">
        <f aca="false">N184-J184</f>
        <v>94050</v>
      </c>
      <c r="S184" s="2"/>
      <c r="T184" s="10" t="n">
        <f aca="false">P184-L184</f>
        <v>0</v>
      </c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</row>
    <row r="185" customFormat="false" ht="12.75" hidden="false" customHeight="false" outlineLevel="0" collapsed="false">
      <c r="A185" s="5" t="s">
        <v>232</v>
      </c>
      <c r="B185" s="5"/>
      <c r="C185" s="5" t="s">
        <v>24</v>
      </c>
      <c r="D185" s="11" t="s">
        <v>25</v>
      </c>
      <c r="E185" s="5" t="s">
        <v>26</v>
      </c>
      <c r="F185" s="22" t="s">
        <v>183</v>
      </c>
      <c r="G185" s="5" t="s">
        <v>224</v>
      </c>
      <c r="H185" s="21" t="n">
        <v>1</v>
      </c>
      <c r="I185" s="5" t="s">
        <v>225</v>
      </c>
      <c r="J185" s="5" t="n">
        <v>0</v>
      </c>
      <c r="L185" s="5" t="n">
        <v>8597250</v>
      </c>
      <c r="N185" s="5" t="n">
        <v>0</v>
      </c>
      <c r="P185" s="5" t="n">
        <v>8597250</v>
      </c>
      <c r="R185" s="10" t="n">
        <f aca="false">N185-J185</f>
        <v>0</v>
      </c>
      <c r="T185" s="10" t="n">
        <f aca="false">P185-L185</f>
        <v>0</v>
      </c>
    </row>
    <row r="186" customFormat="false" ht="12.75" hidden="false" customHeight="false" outlineLevel="0" collapsed="false">
      <c r="A186" s="5" t="s">
        <v>232</v>
      </c>
      <c r="C186" s="5" t="s">
        <v>33</v>
      </c>
      <c r="D186" s="11" t="s">
        <v>34</v>
      </c>
      <c r="E186" s="5" t="s">
        <v>26</v>
      </c>
      <c r="F186" s="22" t="s">
        <v>183</v>
      </c>
      <c r="G186" s="5" t="s">
        <v>224</v>
      </c>
      <c r="H186" s="21" t="n">
        <v>0.5</v>
      </c>
      <c r="I186" s="5" t="s">
        <v>225</v>
      </c>
      <c r="J186" s="5" t="n">
        <v>0</v>
      </c>
      <c r="L186" s="5" t="n">
        <v>12895875</v>
      </c>
      <c r="N186" s="5" t="n">
        <v>0</v>
      </c>
      <c r="P186" s="5" t="n">
        <v>12895875</v>
      </c>
      <c r="Q186" s="2"/>
      <c r="R186" s="10" t="n">
        <f aca="false">N186-J186</f>
        <v>0</v>
      </c>
      <c r="S186" s="2"/>
      <c r="T186" s="10" t="n">
        <f aca="false">P186-L186</f>
        <v>0</v>
      </c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  <c r="IW186" s="2"/>
    </row>
    <row r="187" customFormat="false" ht="12.75" hidden="false" customHeight="false" outlineLevel="0" collapsed="false">
      <c r="A187" s="5" t="s">
        <v>233</v>
      </c>
      <c r="C187" s="5" t="s">
        <v>32</v>
      </c>
      <c r="D187" s="11" t="n">
        <v>0</v>
      </c>
      <c r="E187" s="5" t="s">
        <v>26</v>
      </c>
      <c r="F187" s="5" t="s">
        <v>68</v>
      </c>
      <c r="G187" s="5" t="s">
        <v>224</v>
      </c>
      <c r="H187" s="21" t="n">
        <v>1</v>
      </c>
      <c r="I187" s="5" t="s">
        <v>225</v>
      </c>
      <c r="J187" s="5" t="n">
        <v>164738161</v>
      </c>
      <c r="L187" s="5" t="n">
        <v>0</v>
      </c>
      <c r="N187" s="5" t="n">
        <v>171174473</v>
      </c>
      <c r="P187" s="5" t="n">
        <v>0</v>
      </c>
      <c r="Q187" s="2"/>
      <c r="R187" s="10" t="n">
        <f aca="false">N187-J187</f>
        <v>6436312</v>
      </c>
      <c r="S187" s="2"/>
      <c r="T187" s="10" t="n">
        <f aca="false">P187-L187</f>
        <v>0</v>
      </c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  <c r="IW187" s="2"/>
    </row>
    <row r="188" customFormat="false" ht="12.75" hidden="false" customHeight="false" outlineLevel="0" collapsed="false">
      <c r="A188" s="5" t="s">
        <v>234</v>
      </c>
      <c r="B188" s="5"/>
      <c r="C188" s="5" t="s">
        <v>24</v>
      </c>
      <c r="D188" s="11" t="s">
        <v>25</v>
      </c>
      <c r="E188" s="5" t="s">
        <v>26</v>
      </c>
      <c r="F188" s="5" t="s">
        <v>131</v>
      </c>
      <c r="G188" s="5" t="s">
        <v>224</v>
      </c>
      <c r="H188" s="21" t="n">
        <v>1</v>
      </c>
      <c r="I188" s="5" t="s">
        <v>225</v>
      </c>
      <c r="J188" s="5" t="n">
        <v>0</v>
      </c>
      <c r="L188" s="5" t="n">
        <v>130046705</v>
      </c>
      <c r="N188" s="5" t="n">
        <v>0</v>
      </c>
      <c r="P188" s="5" t="n">
        <v>123438430</v>
      </c>
      <c r="R188" s="10" t="n">
        <f aca="false">N188-J188</f>
        <v>0</v>
      </c>
      <c r="T188" s="10" t="n">
        <f aca="false">P188-L188</f>
        <v>-6608275</v>
      </c>
    </row>
    <row r="189" customFormat="false" ht="12.75" hidden="false" customHeight="false" outlineLevel="0" collapsed="false">
      <c r="A189" s="5" t="s">
        <v>235</v>
      </c>
      <c r="C189" s="5" t="s">
        <v>32</v>
      </c>
      <c r="D189" s="11" t="s">
        <v>130</v>
      </c>
      <c r="E189" s="5" t="s">
        <v>26</v>
      </c>
      <c r="F189" s="5" t="s">
        <v>131</v>
      </c>
      <c r="G189" s="5" t="s">
        <v>224</v>
      </c>
      <c r="H189" s="21" t="n">
        <v>1</v>
      </c>
      <c r="I189" s="5" t="s">
        <v>225</v>
      </c>
      <c r="J189" s="5" t="n">
        <v>363301827</v>
      </c>
      <c r="L189" s="5" t="n">
        <v>0</v>
      </c>
      <c r="N189" s="5" t="n">
        <v>363301827</v>
      </c>
      <c r="P189" s="5" t="n">
        <v>0</v>
      </c>
      <c r="Q189" s="2"/>
      <c r="R189" s="10" t="n">
        <f aca="false">N189-J189</f>
        <v>0</v>
      </c>
      <c r="S189" s="2"/>
      <c r="T189" s="10" t="n">
        <f aca="false">P189-L189</f>
        <v>0</v>
      </c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  <c r="IW189" s="2"/>
    </row>
    <row r="190" customFormat="false" ht="12.75" hidden="false" customHeight="false" outlineLevel="0" collapsed="false">
      <c r="A190" s="5" t="s">
        <v>236</v>
      </c>
      <c r="B190" s="5"/>
      <c r="C190" s="5" t="s">
        <v>24</v>
      </c>
      <c r="D190" s="11" t="s">
        <v>25</v>
      </c>
      <c r="E190" s="5" t="s">
        <v>26</v>
      </c>
      <c r="F190" s="5" t="s">
        <v>131</v>
      </c>
      <c r="G190" s="5" t="s">
        <v>224</v>
      </c>
      <c r="H190" s="21" t="n">
        <v>1</v>
      </c>
      <c r="I190" s="5" t="s">
        <v>225</v>
      </c>
      <c r="J190" s="5" t="n">
        <v>0</v>
      </c>
      <c r="K190" s="18"/>
      <c r="L190" s="5" t="n">
        <v>24529462</v>
      </c>
      <c r="M190" s="18"/>
      <c r="N190" s="5" t="n">
        <v>0</v>
      </c>
      <c r="O190" s="18"/>
      <c r="P190" s="5" t="n">
        <v>24529462</v>
      </c>
      <c r="R190" s="10" t="n">
        <f aca="false">N190-J190</f>
        <v>0</v>
      </c>
      <c r="T190" s="10" t="n">
        <f aca="false">P190-L190</f>
        <v>0</v>
      </c>
    </row>
    <row r="191" customFormat="false" ht="12.75" hidden="false" customHeight="false" outlineLevel="0" collapsed="false">
      <c r="A191" s="22" t="s">
        <v>237</v>
      </c>
      <c r="C191" s="22" t="s">
        <v>238</v>
      </c>
      <c r="D191" s="11" t="s">
        <v>239</v>
      </c>
      <c r="E191" s="22" t="s">
        <v>26</v>
      </c>
      <c r="F191" s="22" t="s">
        <v>227</v>
      </c>
      <c r="G191" s="22" t="s">
        <v>224</v>
      </c>
      <c r="H191" s="21" t="n">
        <v>0</v>
      </c>
      <c r="I191" s="22" t="s">
        <v>225</v>
      </c>
      <c r="J191" s="5" t="n">
        <v>0</v>
      </c>
      <c r="L191" s="5" t="n">
        <v>30270219</v>
      </c>
      <c r="N191" s="5" t="n">
        <v>0</v>
      </c>
      <c r="P191" s="5" t="n">
        <v>30270219</v>
      </c>
      <c r="R191" s="10" t="n">
        <f aca="false">N191-J191</f>
        <v>0</v>
      </c>
      <c r="T191" s="10" t="n">
        <f aca="false">P191-L191</f>
        <v>0</v>
      </c>
    </row>
    <row r="192" customFormat="false" ht="12.75" hidden="false" customHeight="false" outlineLevel="0" collapsed="false">
      <c r="A192" s="22" t="s">
        <v>240</v>
      </c>
      <c r="C192" s="5" t="s">
        <v>32</v>
      </c>
      <c r="D192" s="11" t="s">
        <v>241</v>
      </c>
      <c r="E192" s="5" t="s">
        <v>26</v>
      </c>
      <c r="F192" s="5" t="s">
        <v>227</v>
      </c>
      <c r="G192" s="5" t="s">
        <v>224</v>
      </c>
      <c r="H192" s="21" t="n">
        <v>1</v>
      </c>
      <c r="I192" s="5" t="s">
        <v>225</v>
      </c>
      <c r="J192" s="5" t="n">
        <v>4254500</v>
      </c>
      <c r="N192" s="5" t="n">
        <v>4254500</v>
      </c>
      <c r="Q192" s="2"/>
      <c r="R192" s="10" t="n">
        <f aca="false">N192-J192</f>
        <v>0</v>
      </c>
      <c r="S192" s="2"/>
      <c r="T192" s="10" t="n">
        <f aca="false">P192-L192</f>
        <v>0</v>
      </c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  <c r="IW192" s="2"/>
    </row>
    <row r="193" customFormat="false" ht="12.75" hidden="false" customHeight="false" outlineLevel="0" collapsed="false">
      <c r="A193" s="5" t="s">
        <v>242</v>
      </c>
      <c r="B193" s="5"/>
      <c r="C193" s="22" t="s">
        <v>32</v>
      </c>
      <c r="D193" s="11" t="n">
        <v>0</v>
      </c>
      <c r="E193" s="22" t="s">
        <v>26</v>
      </c>
      <c r="F193" s="22" t="s">
        <v>68</v>
      </c>
      <c r="G193" s="22" t="s">
        <v>224</v>
      </c>
      <c r="H193" s="21" t="n">
        <v>1</v>
      </c>
      <c r="I193" s="22" t="s">
        <v>225</v>
      </c>
      <c r="J193" s="5" t="n">
        <v>568632</v>
      </c>
      <c r="L193" s="5" t="n">
        <v>0</v>
      </c>
      <c r="N193" s="5" t="n">
        <v>568632</v>
      </c>
      <c r="P193" s="5" t="n">
        <v>0</v>
      </c>
      <c r="R193" s="10" t="n">
        <f aca="false">N193-J193</f>
        <v>0</v>
      </c>
      <c r="T193" s="10" t="n">
        <f aca="false">P193-L193</f>
        <v>0</v>
      </c>
    </row>
    <row r="194" customFormat="false" ht="12.75" hidden="false" customHeight="false" outlineLevel="0" collapsed="false">
      <c r="A194" s="22" t="s">
        <v>243</v>
      </c>
      <c r="B194" s="22"/>
      <c r="C194" s="22" t="s">
        <v>32</v>
      </c>
      <c r="D194" s="11" t="n">
        <v>0</v>
      </c>
      <c r="E194" s="22" t="s">
        <v>26</v>
      </c>
      <c r="F194" s="22" t="s">
        <v>68</v>
      </c>
      <c r="G194" s="22" t="s">
        <v>224</v>
      </c>
      <c r="H194" s="21" t="n">
        <v>1</v>
      </c>
      <c r="I194" s="22" t="s">
        <v>225</v>
      </c>
      <c r="J194" s="5" t="n">
        <v>350000</v>
      </c>
      <c r="L194" s="5" t="n">
        <v>0</v>
      </c>
      <c r="N194" s="5" t="n">
        <v>350000</v>
      </c>
      <c r="P194" s="5" t="n">
        <v>0</v>
      </c>
      <c r="R194" s="10" t="n">
        <f aca="false">N194-J194</f>
        <v>0</v>
      </c>
      <c r="T194" s="10" t="n">
        <f aca="false">P194-L194</f>
        <v>0</v>
      </c>
    </row>
    <row r="195" customFormat="false" ht="12.75" hidden="false" customHeight="false" outlineLevel="0" collapsed="false">
      <c r="A195" s="22" t="s">
        <v>244</v>
      </c>
      <c r="C195" s="22" t="s">
        <v>33</v>
      </c>
      <c r="D195" s="11" t="s">
        <v>34</v>
      </c>
      <c r="E195" s="22" t="s">
        <v>26</v>
      </c>
      <c r="F195" s="22" t="s">
        <v>227</v>
      </c>
      <c r="G195" s="22" t="s">
        <v>224</v>
      </c>
      <c r="H195" s="21" t="n">
        <v>0.5</v>
      </c>
      <c r="I195" s="22" t="s">
        <v>225</v>
      </c>
      <c r="J195" s="5" t="n">
        <v>0</v>
      </c>
      <c r="L195" s="5" t="n">
        <v>7273009</v>
      </c>
      <c r="N195" s="5" t="n">
        <v>0</v>
      </c>
      <c r="P195" s="5" t="n">
        <v>7260656</v>
      </c>
      <c r="R195" s="10" t="n">
        <f aca="false">N195-J195</f>
        <v>0</v>
      </c>
      <c r="T195" s="10" t="n">
        <f aca="false">P195-L195</f>
        <v>-12353</v>
      </c>
    </row>
    <row r="196" customFormat="false" ht="12.75" hidden="false" customHeight="false" outlineLevel="0" collapsed="false">
      <c r="A196" s="5" t="s">
        <v>244</v>
      </c>
      <c r="B196" s="5"/>
      <c r="C196" s="5" t="s">
        <v>24</v>
      </c>
      <c r="D196" s="11" t="s">
        <v>25</v>
      </c>
      <c r="E196" s="5" t="s">
        <v>26</v>
      </c>
      <c r="F196" s="5" t="s">
        <v>227</v>
      </c>
      <c r="G196" s="5" t="s">
        <v>224</v>
      </c>
      <c r="H196" s="21" t="n">
        <v>1</v>
      </c>
      <c r="I196" s="5" t="s">
        <v>225</v>
      </c>
      <c r="J196" s="5" t="n">
        <v>0</v>
      </c>
      <c r="K196" s="20"/>
      <c r="L196" s="5" t="n">
        <v>4639276</v>
      </c>
      <c r="M196" s="20"/>
      <c r="N196" s="5" t="n">
        <v>0</v>
      </c>
      <c r="O196" s="20"/>
      <c r="P196" s="5" t="n">
        <v>4639179</v>
      </c>
      <c r="R196" s="10" t="n">
        <f aca="false">N196-J196</f>
        <v>0</v>
      </c>
      <c r="T196" s="10" t="n">
        <f aca="false">P196-L196</f>
        <v>-97</v>
      </c>
    </row>
    <row r="197" customFormat="false" ht="12.75" hidden="false" customHeight="false" outlineLevel="0" collapsed="false">
      <c r="A197" s="10" t="s">
        <v>244</v>
      </c>
      <c r="B197" s="10"/>
      <c r="C197" s="10" t="s">
        <v>167</v>
      </c>
      <c r="D197" s="8" t="s">
        <v>174</v>
      </c>
      <c r="E197" s="10" t="s">
        <v>26</v>
      </c>
      <c r="F197" s="10" t="s">
        <v>227</v>
      </c>
      <c r="G197" s="10" t="s">
        <v>224</v>
      </c>
      <c r="H197" s="21" t="n">
        <v>1</v>
      </c>
      <c r="I197" s="10" t="s">
        <v>225</v>
      </c>
      <c r="J197" s="10" t="n">
        <v>209397</v>
      </c>
      <c r="L197" s="10" t="n">
        <v>0</v>
      </c>
      <c r="N197" s="10" t="n">
        <v>201259</v>
      </c>
      <c r="P197" s="10" t="n">
        <v>0</v>
      </c>
      <c r="R197" s="10" t="n">
        <f aca="false">N197-J197</f>
        <v>-8138</v>
      </c>
      <c r="T197" s="10" t="n">
        <f aca="false">P197-L197</f>
        <v>0</v>
      </c>
    </row>
    <row r="198" customFormat="false" ht="12.75" hidden="false" customHeight="false" outlineLevel="0" collapsed="false">
      <c r="A198" s="22" t="s">
        <v>245</v>
      </c>
      <c r="C198" s="22" t="s">
        <v>33</v>
      </c>
      <c r="D198" s="11" t="s">
        <v>34</v>
      </c>
      <c r="E198" s="22" t="s">
        <v>26</v>
      </c>
      <c r="F198" s="22" t="s">
        <v>183</v>
      </c>
      <c r="G198" s="22" t="s">
        <v>224</v>
      </c>
      <c r="H198" s="21" t="n">
        <v>0.5</v>
      </c>
      <c r="I198" s="22" t="s">
        <v>225</v>
      </c>
      <c r="J198" s="5" t="n">
        <v>0</v>
      </c>
      <c r="L198" s="5" t="n">
        <v>5700750</v>
      </c>
      <c r="N198" s="5" t="n">
        <v>0</v>
      </c>
      <c r="P198" s="5" t="n">
        <v>5700750</v>
      </c>
      <c r="R198" s="10" t="n">
        <f aca="false">N198-J198</f>
        <v>0</v>
      </c>
      <c r="T198" s="10" t="n">
        <f aca="false">P198-L198</f>
        <v>0</v>
      </c>
    </row>
    <row r="199" customFormat="false" ht="12.75" hidden="false" customHeight="false" outlineLevel="0" collapsed="false">
      <c r="A199" s="5" t="s">
        <v>245</v>
      </c>
      <c r="B199" s="5"/>
      <c r="C199" s="5" t="s">
        <v>24</v>
      </c>
      <c r="D199" s="11" t="s">
        <v>25</v>
      </c>
      <c r="E199" s="5" t="s">
        <v>26</v>
      </c>
      <c r="F199" s="22" t="s">
        <v>183</v>
      </c>
      <c r="G199" s="5" t="s">
        <v>224</v>
      </c>
      <c r="H199" s="21" t="n">
        <v>1</v>
      </c>
      <c r="I199" s="5" t="s">
        <v>225</v>
      </c>
      <c r="J199" s="5" t="n">
        <v>0</v>
      </c>
      <c r="L199" s="5" t="n">
        <v>3800500</v>
      </c>
      <c r="N199" s="5" t="n">
        <v>0</v>
      </c>
      <c r="P199" s="5" t="n">
        <v>3800500</v>
      </c>
      <c r="R199" s="10" t="n">
        <f aca="false">N199-J199</f>
        <v>0</v>
      </c>
      <c r="T199" s="10" t="n">
        <f aca="false">P199-L199</f>
        <v>0</v>
      </c>
    </row>
    <row r="200" customFormat="false" ht="12.75" hidden="false" customHeight="false" outlineLevel="0" collapsed="false">
      <c r="A200" s="5" t="s">
        <v>246</v>
      </c>
      <c r="C200" s="5" t="s">
        <v>33</v>
      </c>
      <c r="D200" s="11" t="s">
        <v>34</v>
      </c>
      <c r="E200" s="5" t="s">
        <v>26</v>
      </c>
      <c r="F200" s="5" t="s">
        <v>227</v>
      </c>
      <c r="G200" s="5" t="s">
        <v>224</v>
      </c>
      <c r="H200" s="21" t="n">
        <v>0.5</v>
      </c>
      <c r="I200" s="5" t="s">
        <v>225</v>
      </c>
      <c r="J200" s="5" t="n">
        <v>0</v>
      </c>
      <c r="L200" s="5" t="n">
        <v>600268</v>
      </c>
      <c r="N200" s="5" t="n">
        <v>0</v>
      </c>
      <c r="P200" s="5" t="n">
        <v>387568</v>
      </c>
      <c r="R200" s="10" t="n">
        <f aca="false">N200-J200</f>
        <v>0</v>
      </c>
      <c r="T200" s="10" t="n">
        <f aca="false">P200-L200</f>
        <v>-212700</v>
      </c>
    </row>
    <row r="201" customFormat="false" ht="12.75" hidden="false" customHeight="false" outlineLevel="0" collapsed="false">
      <c r="A201" s="5" t="s">
        <v>247</v>
      </c>
      <c r="B201" s="5"/>
      <c r="C201" s="5" t="s">
        <v>32</v>
      </c>
      <c r="D201" s="11" t="n">
        <v>0</v>
      </c>
      <c r="E201" s="5" t="s">
        <v>26</v>
      </c>
      <c r="F201" s="5" t="s">
        <v>227</v>
      </c>
      <c r="G201" s="5" t="s">
        <v>224</v>
      </c>
      <c r="H201" s="21" t="n">
        <v>1</v>
      </c>
      <c r="I201" s="5" t="s">
        <v>225</v>
      </c>
      <c r="J201" s="5" t="n">
        <v>5003984</v>
      </c>
      <c r="L201" s="5" t="n">
        <v>0</v>
      </c>
      <c r="N201" s="5" t="n">
        <v>2313000</v>
      </c>
      <c r="P201" s="5" t="n">
        <v>0</v>
      </c>
      <c r="Q201" s="2"/>
      <c r="R201" s="10" t="n">
        <f aca="false">N201-J201</f>
        <v>-2690984</v>
      </c>
      <c r="S201" s="2"/>
      <c r="T201" s="10" t="n">
        <f aca="false">P201-L201</f>
        <v>0</v>
      </c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  <c r="IW201" s="2"/>
    </row>
    <row r="202" customFormat="false" ht="12.75" hidden="false" customHeight="false" outlineLevel="0" collapsed="false">
      <c r="A202" s="22" t="s">
        <v>247</v>
      </c>
      <c r="C202" s="22" t="s">
        <v>33</v>
      </c>
      <c r="D202" s="11" t="s">
        <v>34</v>
      </c>
      <c r="E202" s="22" t="s">
        <v>26</v>
      </c>
      <c r="F202" s="22" t="s">
        <v>227</v>
      </c>
      <c r="G202" s="22" t="s">
        <v>224</v>
      </c>
      <c r="H202" s="21" t="n">
        <v>0.5</v>
      </c>
      <c r="I202" s="22" t="s">
        <v>225</v>
      </c>
      <c r="J202" s="27" t="n">
        <v>0</v>
      </c>
      <c r="L202" s="27" t="n">
        <v>2501992</v>
      </c>
      <c r="N202" s="27" t="n">
        <v>0</v>
      </c>
      <c r="P202" s="27" t="n">
        <v>1156500</v>
      </c>
      <c r="R202" s="27" t="n">
        <f aca="false">N202-J202</f>
        <v>0</v>
      </c>
      <c r="S202" s="5"/>
      <c r="T202" s="27" t="n">
        <f aca="false">P202-L202</f>
        <v>-1345492</v>
      </c>
    </row>
    <row r="203" customFormat="false" ht="12.75" hidden="false" customHeight="false" outlineLevel="0" collapsed="false">
      <c r="A203" s="22"/>
      <c r="C203" s="22"/>
      <c r="D203" s="11"/>
      <c r="E203" s="22"/>
      <c r="F203" s="22"/>
      <c r="G203" s="22"/>
      <c r="H203" s="21"/>
      <c r="I203" s="22"/>
      <c r="J203" s="5" t="n">
        <f aca="false">SUM(J175:J202)</f>
        <v>548397854.08</v>
      </c>
      <c r="L203" s="5" t="n">
        <f aca="false">SUM(L175:L202)</f>
        <v>263903425.28</v>
      </c>
      <c r="N203" s="5" t="n">
        <f aca="false">SUM(N175:N202)</f>
        <v>551809005</v>
      </c>
      <c r="P203" s="5" t="n">
        <f aca="false">SUM(P175:P202)</f>
        <v>256399129</v>
      </c>
      <c r="R203" s="5" t="n">
        <f aca="false">SUM(R175:R202)</f>
        <v>3411150.92</v>
      </c>
      <c r="S203" s="5"/>
      <c r="T203" s="5" t="n">
        <f aca="false">SUM(T175:T202)</f>
        <v>-7504296.28</v>
      </c>
    </row>
    <row r="204" customFormat="false" ht="12.75" hidden="false" customHeight="false" outlineLevel="0" collapsed="false">
      <c r="A204" s="22"/>
      <c r="C204" s="22"/>
      <c r="D204" s="11"/>
      <c r="E204" s="22"/>
      <c r="F204" s="22"/>
      <c r="G204" s="22"/>
      <c r="H204" s="23"/>
      <c r="I204" s="22"/>
      <c r="R204" s="26"/>
    </row>
    <row r="205" customFormat="false" ht="12.75" hidden="false" customHeight="false" outlineLevel="0" collapsed="false">
      <c r="A205" s="22"/>
      <c r="C205" s="22"/>
      <c r="D205" s="11"/>
      <c r="E205" s="22"/>
      <c r="F205" s="22"/>
      <c r="G205" s="22"/>
      <c r="H205" s="23"/>
      <c r="I205" s="22"/>
    </row>
    <row r="206" customFormat="false" ht="12.75" hidden="false" customHeight="false" outlineLevel="0" collapsed="false">
      <c r="A206" s="19" t="s">
        <v>248</v>
      </c>
      <c r="C206" s="19" t="s">
        <v>249</v>
      </c>
      <c r="D206" s="20" t="n">
        <v>0</v>
      </c>
      <c r="E206" s="22" t="s">
        <v>26</v>
      </c>
      <c r="F206" s="19" t="s">
        <v>250</v>
      </c>
      <c r="G206" s="19" t="s">
        <v>251</v>
      </c>
      <c r="H206" s="23"/>
      <c r="I206" s="19" t="s">
        <v>252</v>
      </c>
      <c r="J206" s="20" t="n">
        <v>30450587</v>
      </c>
      <c r="L206" s="20"/>
      <c r="N206" s="20" t="n">
        <v>27561494</v>
      </c>
      <c r="P206" s="20" t="n">
        <v>0</v>
      </c>
      <c r="R206" s="10" t="n">
        <f aca="false">N206-J206</f>
        <v>-2889093</v>
      </c>
      <c r="S206" s="2"/>
      <c r="T206" s="10" t="n">
        <f aca="false">P206-L206</f>
        <v>0</v>
      </c>
    </row>
    <row r="207" customFormat="false" ht="12.75" hidden="false" customHeight="false" outlineLevel="0" collapsed="false">
      <c r="A207" s="22" t="s">
        <v>253</v>
      </c>
      <c r="C207" s="22" t="s">
        <v>38</v>
      </c>
      <c r="D207" s="11" t="n">
        <v>0</v>
      </c>
      <c r="E207" s="22" t="s">
        <v>26</v>
      </c>
      <c r="F207" s="22" t="s">
        <v>22</v>
      </c>
      <c r="G207" s="22" t="s">
        <v>251</v>
      </c>
      <c r="H207" s="21"/>
      <c r="I207" s="22" t="s">
        <v>252</v>
      </c>
      <c r="J207" s="27" t="n">
        <v>27238671</v>
      </c>
      <c r="L207" s="27"/>
      <c r="N207" s="27" t="n">
        <v>27238671</v>
      </c>
      <c r="P207" s="27" t="n">
        <v>0</v>
      </c>
      <c r="R207" s="27" t="n">
        <f aca="false">N207-J207</f>
        <v>0</v>
      </c>
      <c r="S207" s="5"/>
      <c r="T207" s="27" t="n">
        <f aca="false">P207-L207</f>
        <v>0</v>
      </c>
    </row>
    <row r="208" customFormat="false" ht="12.75" hidden="false" customHeight="false" outlineLevel="0" collapsed="false">
      <c r="A208" s="5"/>
      <c r="B208" s="5"/>
      <c r="C208" s="5"/>
      <c r="D208" s="11"/>
      <c r="E208" s="5"/>
      <c r="F208" s="5"/>
      <c r="G208" s="5"/>
      <c r="H208" s="29"/>
      <c r="I208" s="5"/>
      <c r="J208" s="5" t="n">
        <f aca="false">SUM(J206:J207)</f>
        <v>57689258</v>
      </c>
      <c r="L208" s="5" t="n">
        <f aca="false">SUM(L206:L207)</f>
        <v>0</v>
      </c>
      <c r="N208" s="5" t="n">
        <f aca="false">SUM(N206:N207)</f>
        <v>54800165</v>
      </c>
      <c r="P208" s="5" t="n">
        <f aca="false">SUM(P206:P207)</f>
        <v>0</v>
      </c>
      <c r="R208" s="5" t="n">
        <f aca="false">SUM(R206:R207)</f>
        <v>-2889093</v>
      </c>
      <c r="S208" s="5"/>
      <c r="T208" s="5" t="n">
        <f aca="false">SUM(T206:T207)</f>
        <v>0</v>
      </c>
    </row>
    <row r="209" customFormat="false" ht="12.75" hidden="false" customHeight="false" outlineLevel="0" collapsed="false">
      <c r="A209" s="5"/>
      <c r="B209" s="5"/>
      <c r="C209" s="5"/>
      <c r="D209" s="11"/>
      <c r="E209" s="5"/>
      <c r="F209" s="5"/>
      <c r="G209" s="5"/>
      <c r="H209" s="29"/>
      <c r="I209" s="5"/>
    </row>
    <row r="210" customFormat="false" ht="12.75" hidden="false" customHeight="false" outlineLevel="0" collapsed="false">
      <c r="A210" s="22" t="s">
        <v>254</v>
      </c>
      <c r="C210" s="5" t="s">
        <v>61</v>
      </c>
      <c r="D210" s="11" t="n">
        <v>0</v>
      </c>
      <c r="E210" s="22" t="s">
        <v>26</v>
      </c>
      <c r="F210" s="22" t="s">
        <v>62</v>
      </c>
      <c r="G210" s="22" t="n">
        <v>0</v>
      </c>
      <c r="H210" s="21"/>
      <c r="I210" s="22" t="s">
        <v>64</v>
      </c>
      <c r="J210" s="5" t="n">
        <v>616000</v>
      </c>
      <c r="N210" s="5" t="n">
        <v>616000</v>
      </c>
      <c r="P210" s="5" t="n">
        <v>0</v>
      </c>
      <c r="R210" s="10" t="n">
        <f aca="false">N210-J210</f>
        <v>0</v>
      </c>
      <c r="S210" s="2"/>
      <c r="T210" s="10" t="n">
        <f aca="false">P210-L210</f>
        <v>0</v>
      </c>
    </row>
    <row r="211" customFormat="false" ht="12.75" hidden="false" customHeight="false" outlineLevel="0" collapsed="false">
      <c r="A211" s="22" t="s">
        <v>255</v>
      </c>
      <c r="C211" s="5" t="s">
        <v>61</v>
      </c>
      <c r="D211" s="11"/>
      <c r="E211" s="5"/>
      <c r="F211" s="5"/>
      <c r="G211" s="22" t="n">
        <v>0</v>
      </c>
      <c r="H211" s="29"/>
      <c r="I211" s="5"/>
      <c r="J211" s="5" t="n">
        <v>197926227</v>
      </c>
      <c r="N211" s="5" t="n">
        <v>197809340</v>
      </c>
      <c r="R211" s="10" t="n">
        <f aca="false">N211-J211</f>
        <v>-116887</v>
      </c>
      <c r="S211" s="2"/>
      <c r="T211" s="10" t="n">
        <f aca="false">P211-L211</f>
        <v>0</v>
      </c>
    </row>
    <row r="212" customFormat="false" ht="12.75" hidden="false" customHeight="false" outlineLevel="0" collapsed="false">
      <c r="A212" s="5" t="s">
        <v>256</v>
      </c>
      <c r="B212" s="5"/>
      <c r="C212" s="5" t="s">
        <v>61</v>
      </c>
      <c r="D212" s="11" t="n">
        <v>0</v>
      </c>
      <c r="E212" s="5" t="n">
        <v>0</v>
      </c>
      <c r="F212" s="5" t="n">
        <v>0</v>
      </c>
      <c r="G212" s="5" t="n">
        <v>0</v>
      </c>
      <c r="H212" s="21"/>
      <c r="I212" s="5" t="n">
        <v>0</v>
      </c>
      <c r="J212" s="5" t="n">
        <v>500000</v>
      </c>
      <c r="N212" s="5" t="n">
        <v>1000000</v>
      </c>
      <c r="P212" s="5" t="n">
        <v>0</v>
      </c>
      <c r="R212" s="10" t="n">
        <f aca="false">N212-J212</f>
        <v>500000</v>
      </c>
      <c r="S212" s="2"/>
      <c r="T212" s="10" t="n">
        <f aca="false">P212-L212</f>
        <v>0</v>
      </c>
    </row>
    <row r="213" customFormat="false" ht="12.75" hidden="false" customHeight="false" outlineLevel="0" collapsed="false">
      <c r="A213" s="22"/>
      <c r="C213" s="5"/>
      <c r="D213" s="11"/>
      <c r="E213" s="5"/>
      <c r="F213" s="5"/>
      <c r="G213" s="5"/>
      <c r="H213" s="29"/>
      <c r="I213" s="5"/>
      <c r="R213" s="10" t="n">
        <f aca="false">N213-J213</f>
        <v>0</v>
      </c>
      <c r="S213" s="2"/>
      <c r="T213" s="10" t="n">
        <f aca="false">P213-L213</f>
        <v>0</v>
      </c>
    </row>
    <row r="214" customFormat="false" ht="12.75" hidden="false" customHeight="false" outlineLevel="0" collapsed="false">
      <c r="B214" s="1" t="s">
        <v>257</v>
      </c>
      <c r="J214" s="34" t="n">
        <f aca="false">+J203+J168+J154+J35+J150+J144+J116+J90+J80+J67+J60+J49+J47+J37+J33+J27+J137+J208+SUM(J172)+J170+SUM(J211:J212)+J210+J161</f>
        <v>2862525843.58</v>
      </c>
      <c r="K214" s="24"/>
      <c r="L214" s="34" t="n">
        <f aca="false">+L203+L168+L154+L35+L150+L144+L116+L90+L80+L67+L60+L49+L47+L37+L33+L27+L137+L208+SUM(L172)+L170+SUM(L211:L212)+L210+L161</f>
        <v>1475137434.28</v>
      </c>
      <c r="M214" s="24"/>
      <c r="N214" s="34" t="n">
        <f aca="false">+N203+N168+N154+N35+N150+N144+N116+N90+N80+N67+N60+N49+N47+N37+N33+N27+N137+N208+SUM(N172)+N170+SUM(N210:N212)+N161</f>
        <v>2946724255.97</v>
      </c>
      <c r="O214" s="24"/>
      <c r="P214" s="34" t="n">
        <f aca="false">+P203+P168+P154+P35+P150+P144+P116+P90+P80+P67+P60+P49+P47+P37+P33+P27+P137+P208+SUM(P172)+P170+SUM(P211:P212)+P210+P161</f>
        <v>1565258511</v>
      </c>
      <c r="R214" s="34" t="n">
        <f aca="false">+R203+R168+R154+R35+R150+R144+R116+R90+R80+R67+R60+R49+R47+R37+R33+R27+R137+R208+SUM(R172)+R170+SUM(R210:R212)+R161</f>
        <v>84198412.39</v>
      </c>
      <c r="S214" s="2"/>
      <c r="T214" s="34" t="n">
        <f aca="false">+T203+T168+T154+T35+T150+T144+T116+T90+T80+T67+T60+T49+T47+T37+T33+T27+T137+T208+SUM(T172)+T170+SUM(T211:T212)+T210+T161</f>
        <v>90121076.72</v>
      </c>
    </row>
    <row r="216" customFormat="false" ht="12.75" hidden="false" customHeight="false" outlineLevel="0" collapsed="false">
      <c r="A216" s="19" t="s">
        <v>258</v>
      </c>
      <c r="C216" s="19" t="s">
        <v>61</v>
      </c>
      <c r="D216" s="20" t="n">
        <v>0</v>
      </c>
      <c r="E216" s="19" t="s">
        <v>21</v>
      </c>
      <c r="F216" s="19" t="s">
        <v>179</v>
      </c>
      <c r="G216" s="19" t="s">
        <v>203</v>
      </c>
      <c r="H216" s="21"/>
      <c r="I216" s="5" t="s">
        <v>259</v>
      </c>
      <c r="J216" s="28"/>
      <c r="L216" s="28"/>
      <c r="N216" s="28" t="n">
        <v>11000000</v>
      </c>
      <c r="P216" s="28" t="n">
        <v>0</v>
      </c>
      <c r="Q216" s="2"/>
      <c r="R216" s="10" t="n">
        <f aca="false">N216-J216</f>
        <v>11000000</v>
      </c>
      <c r="S216" s="2"/>
      <c r="T216" s="10" t="n">
        <f aca="false">P216-L216</f>
        <v>0</v>
      </c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  <c r="IW216" s="2"/>
    </row>
    <row r="217" customFormat="false" ht="12.75" hidden="false" customHeight="false" outlineLevel="0" collapsed="false">
      <c r="A217" s="22" t="s">
        <v>260</v>
      </c>
      <c r="B217" s="5"/>
      <c r="C217" s="5" t="s">
        <v>261</v>
      </c>
      <c r="D217" s="11" t="n">
        <v>0</v>
      </c>
      <c r="E217" s="5" t="s">
        <v>26</v>
      </c>
      <c r="F217" s="5" t="s">
        <v>191</v>
      </c>
      <c r="G217" s="5" t="s">
        <v>203</v>
      </c>
      <c r="H217" s="21"/>
      <c r="I217" s="5" t="s">
        <v>259</v>
      </c>
      <c r="J217" s="5" t="n">
        <f aca="false">246461600+1833280+13122000+3465627</f>
        <v>264882507</v>
      </c>
      <c r="N217" s="5" t="n">
        <v>261129677</v>
      </c>
      <c r="P217" s="5" t="n">
        <v>0</v>
      </c>
      <c r="R217" s="10" t="n">
        <f aca="false">N217-J217</f>
        <v>-3752830</v>
      </c>
      <c r="S217" s="2"/>
      <c r="T217" s="10" t="n">
        <f aca="false">P217-L217</f>
        <v>0</v>
      </c>
    </row>
    <row r="218" customFormat="false" ht="12.75" hidden="false" customHeight="false" outlineLevel="0" collapsed="false">
      <c r="A218" s="5" t="s">
        <v>262</v>
      </c>
      <c r="B218" s="5"/>
      <c r="C218" s="5" t="s">
        <v>261</v>
      </c>
      <c r="D218" s="11" t="n">
        <v>0</v>
      </c>
      <c r="E218" s="5" t="s">
        <v>26</v>
      </c>
      <c r="F218" s="5" t="s">
        <v>191</v>
      </c>
      <c r="G218" s="5" t="s">
        <v>203</v>
      </c>
      <c r="H218" s="21"/>
      <c r="I218" s="5" t="s">
        <v>259</v>
      </c>
      <c r="J218" s="5" t="n">
        <v>4444200</v>
      </c>
      <c r="N218" s="5" t="n">
        <v>4478486</v>
      </c>
      <c r="P218" s="5" t="n">
        <v>0</v>
      </c>
      <c r="R218" s="10" t="n">
        <f aca="false">N218-J218</f>
        <v>34286</v>
      </c>
      <c r="S218" s="2"/>
      <c r="T218" s="10" t="n">
        <f aca="false">P218-L218</f>
        <v>0</v>
      </c>
    </row>
    <row r="219" customFormat="false" ht="12.75" hidden="false" customHeight="false" outlineLevel="0" collapsed="false">
      <c r="A219" s="5" t="s">
        <v>263</v>
      </c>
      <c r="B219" s="5"/>
      <c r="C219" s="5" t="s">
        <v>61</v>
      </c>
      <c r="D219" s="11" t="n">
        <v>0</v>
      </c>
      <c r="E219" s="5" t="s">
        <v>21</v>
      </c>
      <c r="F219" s="5" t="s">
        <v>179</v>
      </c>
      <c r="G219" s="5" t="s">
        <v>203</v>
      </c>
      <c r="H219" s="21"/>
      <c r="I219" s="5" t="s">
        <v>259</v>
      </c>
      <c r="J219" s="5" t="n">
        <v>1115115</v>
      </c>
      <c r="K219" s="20"/>
      <c r="M219" s="20"/>
      <c r="N219" s="5" t="n">
        <v>-10000000</v>
      </c>
      <c r="O219" s="20"/>
      <c r="P219" s="5" t="n">
        <v>0</v>
      </c>
      <c r="R219" s="10" t="n">
        <f aca="false">N219-J219</f>
        <v>-11115115</v>
      </c>
      <c r="S219" s="2"/>
      <c r="T219" s="10" t="n">
        <f aca="false">P219-L219</f>
        <v>0</v>
      </c>
    </row>
    <row r="220" customFormat="false" ht="12.75" hidden="false" customHeight="false" outlineLevel="0" collapsed="false">
      <c r="A220" s="32" t="s">
        <v>264</v>
      </c>
      <c r="B220" s="10"/>
      <c r="C220" s="10" t="s">
        <v>61</v>
      </c>
      <c r="D220" s="8" t="n">
        <v>0</v>
      </c>
      <c r="E220" s="10" t="s">
        <v>26</v>
      </c>
      <c r="F220" s="10" t="s">
        <v>179</v>
      </c>
      <c r="G220" s="10" t="s">
        <v>203</v>
      </c>
      <c r="H220" s="21"/>
      <c r="I220" s="5" t="s">
        <v>259</v>
      </c>
      <c r="J220" s="10" t="n">
        <v>5591312</v>
      </c>
      <c r="L220" s="10"/>
      <c r="N220" s="10" t="n">
        <v>6293460</v>
      </c>
      <c r="P220" s="10" t="n">
        <v>0</v>
      </c>
      <c r="Q220" s="2"/>
      <c r="R220" s="10" t="n">
        <f aca="false">N220-J220</f>
        <v>702148</v>
      </c>
      <c r="S220" s="2"/>
      <c r="T220" s="10" t="n">
        <f aca="false">P220-L220</f>
        <v>0</v>
      </c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  <c r="IW220" s="2"/>
    </row>
    <row r="221" customFormat="false" ht="12.75" hidden="false" customHeight="false" outlineLevel="0" collapsed="false">
      <c r="A221" s="10" t="s">
        <v>265</v>
      </c>
      <c r="B221" s="10"/>
      <c r="C221" s="10" t="s">
        <v>210</v>
      </c>
      <c r="D221" s="8" t="n">
        <v>0</v>
      </c>
      <c r="E221" s="10" t="s">
        <v>26</v>
      </c>
      <c r="F221" s="10" t="s">
        <v>179</v>
      </c>
      <c r="G221" s="10" t="s">
        <v>203</v>
      </c>
      <c r="H221" s="21"/>
      <c r="I221" s="5" t="s">
        <v>259</v>
      </c>
      <c r="J221" s="10"/>
      <c r="L221" s="10" t="n">
        <v>34465858</v>
      </c>
      <c r="N221" s="10" t="n">
        <v>0</v>
      </c>
      <c r="P221" s="10" t="n">
        <v>34465858</v>
      </c>
      <c r="Q221" s="2"/>
      <c r="R221" s="10" t="n">
        <f aca="false">N221-J221</f>
        <v>0</v>
      </c>
      <c r="S221" s="2"/>
      <c r="T221" s="10" t="n">
        <f aca="false">P221-L221</f>
        <v>0</v>
      </c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  <c r="IW221" s="2"/>
    </row>
    <row r="222" customFormat="false" ht="12.75" hidden="false" customHeight="false" outlineLevel="0" collapsed="false">
      <c r="A222" s="19" t="s">
        <v>266</v>
      </c>
      <c r="C222" s="19" t="s">
        <v>73</v>
      </c>
      <c r="D222" s="20" t="n">
        <v>0</v>
      </c>
      <c r="E222" s="19" t="s">
        <v>26</v>
      </c>
      <c r="F222" s="19" t="s">
        <v>179</v>
      </c>
      <c r="G222" s="19" t="s">
        <v>203</v>
      </c>
      <c r="H222" s="21"/>
      <c r="I222" s="5" t="s">
        <v>259</v>
      </c>
      <c r="J222" s="25"/>
      <c r="L222" s="25" t="n">
        <v>73828457</v>
      </c>
      <c r="N222" s="25" t="n">
        <v>0</v>
      </c>
      <c r="P222" s="25" t="n">
        <v>73828457</v>
      </c>
      <c r="Q222" s="2"/>
      <c r="R222" s="25" t="n">
        <f aca="false">N222-J222</f>
        <v>0</v>
      </c>
      <c r="S222" s="5"/>
      <c r="T222" s="25" t="n">
        <f aca="false">P222-L222</f>
        <v>0</v>
      </c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  <c r="IW222" s="2"/>
    </row>
    <row r="223" customFormat="false" ht="12.75" hidden="false" customHeight="false" outlineLevel="0" collapsed="false">
      <c r="A223" s="19"/>
      <c r="C223" s="19"/>
      <c r="D223" s="20"/>
      <c r="E223" s="19"/>
      <c r="F223" s="19"/>
      <c r="G223" s="19"/>
      <c r="H223" s="21"/>
      <c r="I223" s="19"/>
      <c r="J223" s="20"/>
      <c r="L223" s="20"/>
      <c r="N223" s="20"/>
      <c r="P223" s="20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  <c r="IT223" s="2"/>
      <c r="IU223" s="2"/>
      <c r="IV223" s="2"/>
      <c r="IW223" s="2"/>
    </row>
    <row r="224" customFormat="false" ht="12.75" hidden="false" customHeight="false" outlineLevel="0" collapsed="false">
      <c r="A224" s="5"/>
      <c r="B224" s="1" t="s">
        <v>267</v>
      </c>
      <c r="C224" s="5"/>
      <c r="D224" s="11"/>
      <c r="E224" s="5"/>
      <c r="F224" s="5"/>
      <c r="G224" s="5"/>
      <c r="H224" s="21"/>
      <c r="I224" s="5"/>
      <c r="J224" s="34" t="n">
        <f aca="false">SUM(J216:J223)</f>
        <v>276033134</v>
      </c>
      <c r="K224" s="24"/>
      <c r="L224" s="34" t="n">
        <f aca="false">SUM(L216:L223)</f>
        <v>108294315</v>
      </c>
      <c r="M224" s="24"/>
      <c r="N224" s="34" t="n">
        <f aca="false">SUM(N216:N223)</f>
        <v>272901623</v>
      </c>
      <c r="O224" s="24"/>
      <c r="P224" s="34" t="n">
        <f aca="false">SUM(P216:P223)</f>
        <v>108294315</v>
      </c>
      <c r="Q224" s="2"/>
      <c r="R224" s="34" t="n">
        <f aca="false">SUM(R216:R223)</f>
        <v>-3131511</v>
      </c>
      <c r="S224" s="24"/>
      <c r="T224" s="34" t="n">
        <f aca="false">SUM(T216:T223)</f>
        <v>0</v>
      </c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  <c r="IT224" s="2"/>
      <c r="IU224" s="2"/>
      <c r="IV224" s="2"/>
      <c r="IW224" s="2"/>
    </row>
    <row r="225" customFormat="false" ht="12.75" hidden="false" customHeight="false" outlineLevel="0" collapsed="false">
      <c r="A225" s="5"/>
      <c r="C225" s="5"/>
      <c r="D225" s="11"/>
      <c r="E225" s="5"/>
      <c r="F225" s="5"/>
      <c r="G225" s="5"/>
      <c r="H225" s="21"/>
      <c r="I225" s="5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  <c r="IW225" s="2"/>
    </row>
    <row r="226" customFormat="false" ht="13.5" hidden="false" customHeight="false" outlineLevel="0" collapsed="false">
      <c r="A226" s="5"/>
      <c r="B226" s="2" t="s">
        <v>268</v>
      </c>
      <c r="C226" s="5"/>
      <c r="D226" s="11"/>
      <c r="E226" s="5"/>
      <c r="F226" s="5"/>
      <c r="G226" s="5"/>
      <c r="H226" s="21"/>
      <c r="I226" s="5"/>
      <c r="J226" s="35" t="n">
        <f aca="false">+J224+J214</f>
        <v>3138558977.58</v>
      </c>
      <c r="K226" s="24"/>
      <c r="L226" s="35" t="n">
        <f aca="false">+L224+L214</f>
        <v>1583431749.28</v>
      </c>
      <c r="M226" s="24"/>
      <c r="N226" s="35" t="n">
        <f aca="false">+N224+N214</f>
        <v>3219625878.97</v>
      </c>
      <c r="O226" s="24"/>
      <c r="P226" s="35" t="n">
        <f aca="false">+P224+P214</f>
        <v>1673552826</v>
      </c>
      <c r="Q226" s="2"/>
      <c r="R226" s="35" t="n">
        <f aca="false">+R224+R214</f>
        <v>81066901.39</v>
      </c>
      <c r="S226" s="24"/>
      <c r="T226" s="35" t="n">
        <f aca="false">+T224+T214</f>
        <v>90121076.72</v>
      </c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  <c r="IW226" s="2"/>
    </row>
    <row r="227" customFormat="false" ht="13.5" hidden="false" customHeight="false" outlineLevel="0" collapsed="false">
      <c r="A227" s="5"/>
      <c r="C227" s="5"/>
      <c r="D227" s="11"/>
      <c r="E227" s="5"/>
      <c r="F227" s="5"/>
      <c r="G227" s="5"/>
      <c r="H227" s="21"/>
      <c r="I227" s="5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  <c r="IW227" s="2"/>
    </row>
    <row r="228" customFormat="false" ht="12.75" hidden="false" customHeight="false" outlineLevel="0" collapsed="false">
      <c r="A228" s="5"/>
      <c r="C228" s="5"/>
      <c r="D228" s="11"/>
      <c r="E228" s="5"/>
      <c r="F228" s="5"/>
      <c r="G228" s="5"/>
      <c r="H228" s="21"/>
      <c r="I228" s="5"/>
      <c r="Q228" s="2"/>
      <c r="R228" s="36"/>
      <c r="S228" s="2"/>
      <c r="T228" s="36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  <c r="IV228" s="2"/>
      <c r="IW228" s="2"/>
    </row>
    <row r="230" customFormat="false" ht="12.75" hidden="false" customHeight="false" outlineLevel="0" collapsed="false">
      <c r="A230" s="15" t="s">
        <v>269</v>
      </c>
    </row>
    <row r="231" customFormat="false" ht="12.75" hidden="false" customHeight="false" outlineLevel="0" collapsed="false">
      <c r="A231" s="37" t="s">
        <v>270</v>
      </c>
      <c r="B231" s="37"/>
      <c r="C231" s="38"/>
      <c r="D231" s="39" t="s">
        <v>271</v>
      </c>
      <c r="F231" s="39"/>
      <c r="G231" s="38" t="s">
        <v>224</v>
      </c>
      <c r="H231" s="21" t="n">
        <v>0</v>
      </c>
      <c r="I231" s="37" t="s">
        <v>225</v>
      </c>
      <c r="J231" s="38"/>
      <c r="K231" s="2"/>
      <c r="L231" s="38" t="n">
        <v>7956277.91</v>
      </c>
      <c r="M231" s="3"/>
      <c r="N231" s="38"/>
      <c r="O231" s="2"/>
      <c r="P231" s="38" t="n">
        <v>7956277.91</v>
      </c>
      <c r="R231" s="5"/>
      <c r="T231" s="5" t="n">
        <v>7734781.95</v>
      </c>
      <c r="U231" s="5"/>
      <c r="V231" s="5" t="n">
        <f aca="false">+R231/1000000</f>
        <v>0</v>
      </c>
      <c r="W231" s="5" t="n">
        <v>0</v>
      </c>
      <c r="X231" s="5"/>
      <c r="Y231" s="5" t="n">
        <f aca="false">ROUND(T231*H231,0)</f>
        <v>0</v>
      </c>
      <c r="Z231" s="5"/>
      <c r="AA231" s="5"/>
      <c r="AB231" s="5" t="n">
        <v>0</v>
      </c>
      <c r="AC231" s="5"/>
      <c r="AD231" s="5" t="n">
        <v>0</v>
      </c>
      <c r="AE231" s="5" t="n">
        <f aca="false">+AB231/1000000</f>
        <v>0</v>
      </c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  <c r="BO231" s="37"/>
      <c r="BP231" s="37"/>
      <c r="BQ231" s="37"/>
      <c r="BR231" s="37"/>
      <c r="BS231" s="37"/>
      <c r="BT231" s="37"/>
      <c r="BU231" s="37"/>
      <c r="BV231" s="37"/>
      <c r="BW231" s="37"/>
      <c r="BX231" s="37"/>
      <c r="BY231" s="37"/>
      <c r="BZ231" s="37"/>
      <c r="CA231" s="37"/>
      <c r="CB231" s="37"/>
      <c r="CC231" s="37"/>
      <c r="CD231" s="37"/>
      <c r="CE231" s="37"/>
      <c r="CF231" s="37"/>
      <c r="CG231" s="37"/>
      <c r="CH231" s="37"/>
      <c r="CI231" s="37"/>
      <c r="CJ231" s="37"/>
      <c r="CK231" s="37"/>
      <c r="CL231" s="37"/>
      <c r="CM231" s="37"/>
      <c r="CN231" s="37"/>
      <c r="CO231" s="37"/>
      <c r="CP231" s="37"/>
      <c r="CQ231" s="37"/>
      <c r="CR231" s="37"/>
      <c r="CS231" s="37"/>
      <c r="CT231" s="37"/>
      <c r="CU231" s="37"/>
      <c r="CV231" s="37"/>
      <c r="CW231" s="37"/>
      <c r="CX231" s="37"/>
      <c r="CY231" s="37"/>
      <c r="CZ231" s="37"/>
      <c r="DA231" s="37"/>
      <c r="DB231" s="37"/>
      <c r="DC231" s="37"/>
      <c r="DD231" s="37"/>
      <c r="DE231" s="37"/>
      <c r="DF231" s="37"/>
      <c r="DG231" s="37"/>
      <c r="DH231" s="37"/>
      <c r="DI231" s="37"/>
      <c r="DJ231" s="37"/>
      <c r="DK231" s="37"/>
      <c r="DL231" s="37"/>
      <c r="DM231" s="37"/>
      <c r="DN231" s="37"/>
      <c r="DO231" s="37"/>
      <c r="DP231" s="37"/>
      <c r="DQ231" s="37"/>
      <c r="DR231" s="37"/>
      <c r="DS231" s="37"/>
      <c r="DT231" s="37"/>
      <c r="DU231" s="37"/>
      <c r="DV231" s="37"/>
      <c r="DW231" s="37"/>
      <c r="DX231" s="37"/>
      <c r="DY231" s="37"/>
      <c r="DZ231" s="37"/>
      <c r="EA231" s="37"/>
      <c r="EB231" s="37"/>
      <c r="EC231" s="37"/>
      <c r="ED231" s="37"/>
      <c r="EE231" s="37"/>
      <c r="EF231" s="37"/>
      <c r="EG231" s="37"/>
      <c r="EH231" s="37"/>
      <c r="EI231" s="37"/>
      <c r="EJ231" s="37"/>
      <c r="EK231" s="37"/>
      <c r="EL231" s="37"/>
      <c r="EM231" s="37"/>
      <c r="EN231" s="37"/>
      <c r="EO231" s="37"/>
      <c r="EP231" s="37"/>
      <c r="EQ231" s="37"/>
      <c r="ER231" s="37"/>
      <c r="ES231" s="37"/>
      <c r="ET231" s="37"/>
      <c r="EU231" s="37"/>
      <c r="EV231" s="37"/>
      <c r="EW231" s="37"/>
      <c r="EX231" s="37"/>
      <c r="EY231" s="37"/>
      <c r="EZ231" s="37"/>
      <c r="FA231" s="37"/>
      <c r="FB231" s="37"/>
      <c r="FC231" s="37"/>
      <c r="FD231" s="37"/>
      <c r="FE231" s="37"/>
      <c r="FF231" s="37"/>
      <c r="FG231" s="37"/>
      <c r="FH231" s="37"/>
      <c r="FI231" s="37"/>
      <c r="FJ231" s="37"/>
      <c r="FK231" s="37"/>
      <c r="FL231" s="37"/>
      <c r="FM231" s="37"/>
      <c r="FN231" s="37"/>
      <c r="FO231" s="37"/>
      <c r="FP231" s="37"/>
      <c r="FQ231" s="37"/>
      <c r="FR231" s="37"/>
      <c r="FS231" s="37"/>
      <c r="FT231" s="37"/>
      <c r="FU231" s="37"/>
      <c r="FV231" s="37"/>
      <c r="FW231" s="37"/>
      <c r="FX231" s="37"/>
      <c r="FY231" s="37"/>
      <c r="FZ231" s="37"/>
      <c r="GA231" s="37"/>
      <c r="GB231" s="37"/>
      <c r="GC231" s="37"/>
      <c r="GD231" s="37"/>
      <c r="GE231" s="37"/>
      <c r="GF231" s="37"/>
      <c r="GG231" s="37"/>
      <c r="GH231" s="37"/>
      <c r="GI231" s="37"/>
      <c r="GJ231" s="37"/>
      <c r="GK231" s="37"/>
      <c r="GL231" s="37"/>
      <c r="GM231" s="37"/>
      <c r="GN231" s="37"/>
      <c r="GO231" s="37"/>
      <c r="GP231" s="37"/>
      <c r="GQ231" s="37"/>
      <c r="GR231" s="37"/>
      <c r="GS231" s="37"/>
      <c r="GT231" s="37"/>
      <c r="GU231" s="37"/>
      <c r="GV231" s="37"/>
      <c r="GW231" s="37"/>
      <c r="GX231" s="37"/>
      <c r="GY231" s="37"/>
      <c r="GZ231" s="37"/>
      <c r="HA231" s="37"/>
      <c r="HB231" s="37"/>
      <c r="HC231" s="37"/>
      <c r="HD231" s="37"/>
      <c r="HE231" s="37"/>
      <c r="HF231" s="37"/>
      <c r="HG231" s="37"/>
      <c r="HH231" s="37"/>
      <c r="HI231" s="37"/>
      <c r="HJ231" s="37"/>
      <c r="HK231" s="37"/>
      <c r="HL231" s="37"/>
      <c r="HM231" s="37"/>
      <c r="HN231" s="37"/>
      <c r="HO231" s="37"/>
      <c r="HP231" s="37"/>
      <c r="HQ231" s="37"/>
      <c r="HR231" s="37"/>
      <c r="HS231" s="37"/>
      <c r="HT231" s="37"/>
      <c r="HU231" s="37"/>
      <c r="HV231" s="37"/>
      <c r="HW231" s="37"/>
      <c r="HX231" s="37"/>
      <c r="HY231" s="37"/>
      <c r="HZ231" s="37"/>
      <c r="IA231" s="37"/>
      <c r="IB231" s="37"/>
      <c r="IC231" s="37"/>
      <c r="ID231" s="37"/>
      <c r="IE231" s="37"/>
      <c r="IF231" s="37"/>
      <c r="IG231" s="37"/>
      <c r="IH231" s="37"/>
      <c r="II231" s="37"/>
      <c r="IJ231" s="37"/>
      <c r="IK231" s="37"/>
      <c r="IL231" s="37"/>
      <c r="IM231" s="37"/>
      <c r="IN231" s="37"/>
      <c r="IO231" s="37"/>
      <c r="IP231" s="37"/>
      <c r="IQ231" s="37"/>
      <c r="IR231" s="37"/>
      <c r="IS231" s="37"/>
      <c r="IT231" s="37"/>
      <c r="IU231" s="37"/>
      <c r="IV231" s="37"/>
      <c r="IW231" s="37"/>
    </row>
    <row r="232" customFormat="false" ht="12.75" hidden="false" customHeight="false" outlineLevel="0" collapsed="false">
      <c r="A232" s="37" t="s">
        <v>272</v>
      </c>
      <c r="B232" s="37"/>
      <c r="C232" s="38"/>
      <c r="D232" s="39" t="s">
        <v>271</v>
      </c>
      <c r="F232" s="39"/>
      <c r="G232" s="38" t="s">
        <v>224</v>
      </c>
      <c r="H232" s="21" t="n">
        <v>0</v>
      </c>
      <c r="I232" s="37" t="s">
        <v>225</v>
      </c>
      <c r="J232" s="38"/>
      <c r="K232" s="2"/>
      <c r="L232" s="38" t="n">
        <v>40096182</v>
      </c>
      <c r="M232" s="3"/>
      <c r="N232" s="38"/>
      <c r="O232" s="2"/>
      <c r="P232" s="38" t="n">
        <v>40096182</v>
      </c>
      <c r="R232" s="5"/>
      <c r="T232" s="5" t="n">
        <v>40096181.77</v>
      </c>
      <c r="U232" s="5"/>
      <c r="V232" s="5" t="n">
        <f aca="false">+R232/1000000</f>
        <v>0</v>
      </c>
      <c r="W232" s="5" t="n">
        <v>0</v>
      </c>
      <c r="X232" s="5"/>
      <c r="Y232" s="5" t="n">
        <f aca="false">ROUND(T232*H232,0)</f>
        <v>0</v>
      </c>
      <c r="Z232" s="5"/>
      <c r="AA232" s="5"/>
      <c r="AB232" s="5" t="n">
        <v>0</v>
      </c>
      <c r="AC232" s="5"/>
      <c r="AD232" s="5" t="n">
        <v>0</v>
      </c>
      <c r="AE232" s="5" t="n">
        <f aca="false">+AB232/1000000</f>
        <v>0</v>
      </c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  <c r="BO232" s="37"/>
      <c r="BP232" s="37"/>
      <c r="BQ232" s="37"/>
      <c r="BR232" s="37"/>
      <c r="BS232" s="37"/>
      <c r="BT232" s="37"/>
      <c r="BU232" s="37"/>
      <c r="BV232" s="37"/>
      <c r="BW232" s="37"/>
      <c r="BX232" s="37"/>
      <c r="BY232" s="37"/>
      <c r="BZ232" s="37"/>
      <c r="CA232" s="37"/>
      <c r="CB232" s="37"/>
      <c r="CC232" s="37"/>
      <c r="CD232" s="37"/>
      <c r="CE232" s="37"/>
      <c r="CF232" s="37"/>
      <c r="CG232" s="37"/>
      <c r="CH232" s="37"/>
      <c r="CI232" s="37"/>
      <c r="CJ232" s="37"/>
      <c r="CK232" s="37"/>
      <c r="CL232" s="37"/>
      <c r="CM232" s="37"/>
      <c r="CN232" s="37"/>
      <c r="CO232" s="37"/>
      <c r="CP232" s="37"/>
      <c r="CQ232" s="37"/>
      <c r="CR232" s="37"/>
      <c r="CS232" s="37"/>
      <c r="CT232" s="37"/>
      <c r="CU232" s="37"/>
      <c r="CV232" s="37"/>
      <c r="CW232" s="37"/>
      <c r="CX232" s="37"/>
      <c r="CY232" s="37"/>
      <c r="CZ232" s="37"/>
      <c r="DA232" s="37"/>
      <c r="DB232" s="37"/>
      <c r="DC232" s="37"/>
      <c r="DD232" s="37"/>
      <c r="DE232" s="37"/>
      <c r="DF232" s="37"/>
      <c r="DG232" s="37"/>
      <c r="DH232" s="37"/>
      <c r="DI232" s="37"/>
      <c r="DJ232" s="37"/>
      <c r="DK232" s="37"/>
      <c r="DL232" s="37"/>
      <c r="DM232" s="37"/>
      <c r="DN232" s="37"/>
      <c r="DO232" s="37"/>
      <c r="DP232" s="37"/>
      <c r="DQ232" s="37"/>
      <c r="DR232" s="37"/>
      <c r="DS232" s="37"/>
      <c r="DT232" s="37"/>
      <c r="DU232" s="37"/>
      <c r="DV232" s="37"/>
      <c r="DW232" s="37"/>
      <c r="DX232" s="37"/>
      <c r="DY232" s="37"/>
      <c r="DZ232" s="37"/>
      <c r="EA232" s="37"/>
      <c r="EB232" s="37"/>
      <c r="EC232" s="37"/>
      <c r="ED232" s="37"/>
      <c r="EE232" s="37"/>
      <c r="EF232" s="37"/>
      <c r="EG232" s="37"/>
      <c r="EH232" s="37"/>
      <c r="EI232" s="37"/>
      <c r="EJ232" s="37"/>
      <c r="EK232" s="37"/>
      <c r="EL232" s="37"/>
      <c r="EM232" s="37"/>
      <c r="EN232" s="37"/>
      <c r="EO232" s="37"/>
      <c r="EP232" s="37"/>
      <c r="EQ232" s="37"/>
      <c r="ER232" s="37"/>
      <c r="ES232" s="37"/>
      <c r="ET232" s="37"/>
      <c r="EU232" s="37"/>
      <c r="EV232" s="37"/>
      <c r="EW232" s="37"/>
      <c r="EX232" s="37"/>
      <c r="EY232" s="37"/>
      <c r="EZ232" s="37"/>
      <c r="FA232" s="37"/>
      <c r="FB232" s="37"/>
      <c r="FC232" s="37"/>
      <c r="FD232" s="37"/>
      <c r="FE232" s="37"/>
      <c r="FF232" s="37"/>
      <c r="FG232" s="37"/>
      <c r="FH232" s="37"/>
      <c r="FI232" s="37"/>
      <c r="FJ232" s="37"/>
      <c r="FK232" s="37"/>
      <c r="FL232" s="37"/>
      <c r="FM232" s="37"/>
      <c r="FN232" s="37"/>
      <c r="FO232" s="37"/>
      <c r="FP232" s="37"/>
      <c r="FQ232" s="37"/>
      <c r="FR232" s="37"/>
      <c r="FS232" s="37"/>
      <c r="FT232" s="37"/>
      <c r="FU232" s="37"/>
      <c r="FV232" s="37"/>
      <c r="FW232" s="37"/>
      <c r="FX232" s="37"/>
      <c r="FY232" s="37"/>
      <c r="FZ232" s="37"/>
      <c r="GA232" s="37"/>
      <c r="GB232" s="37"/>
      <c r="GC232" s="37"/>
      <c r="GD232" s="37"/>
      <c r="GE232" s="37"/>
      <c r="GF232" s="37"/>
      <c r="GG232" s="37"/>
      <c r="GH232" s="37"/>
      <c r="GI232" s="37"/>
      <c r="GJ232" s="37"/>
      <c r="GK232" s="37"/>
      <c r="GL232" s="37"/>
      <c r="GM232" s="37"/>
      <c r="GN232" s="37"/>
      <c r="GO232" s="37"/>
      <c r="GP232" s="37"/>
      <c r="GQ232" s="37"/>
      <c r="GR232" s="37"/>
      <c r="GS232" s="37"/>
      <c r="GT232" s="37"/>
      <c r="GU232" s="37"/>
      <c r="GV232" s="37"/>
      <c r="GW232" s="37"/>
      <c r="GX232" s="37"/>
      <c r="GY232" s="37"/>
      <c r="GZ232" s="37"/>
      <c r="HA232" s="37"/>
      <c r="HB232" s="37"/>
      <c r="HC232" s="37"/>
      <c r="HD232" s="37"/>
      <c r="HE232" s="37"/>
      <c r="HF232" s="37"/>
      <c r="HG232" s="37"/>
      <c r="HH232" s="37"/>
      <c r="HI232" s="37"/>
      <c r="HJ232" s="37"/>
      <c r="HK232" s="37"/>
      <c r="HL232" s="37"/>
      <c r="HM232" s="37"/>
      <c r="HN232" s="37"/>
      <c r="HO232" s="37"/>
      <c r="HP232" s="37"/>
      <c r="HQ232" s="37"/>
      <c r="HR232" s="37"/>
      <c r="HS232" s="37"/>
      <c r="HT232" s="37"/>
      <c r="HU232" s="37"/>
      <c r="HV232" s="37"/>
      <c r="HW232" s="37"/>
      <c r="HX232" s="37"/>
      <c r="HY232" s="37"/>
      <c r="HZ232" s="37"/>
      <c r="IA232" s="37"/>
      <c r="IB232" s="37"/>
      <c r="IC232" s="37"/>
      <c r="ID232" s="37"/>
      <c r="IE232" s="37"/>
      <c r="IF232" s="37"/>
      <c r="IG232" s="37"/>
      <c r="IH232" s="37"/>
      <c r="II232" s="37"/>
      <c r="IJ232" s="37"/>
      <c r="IK232" s="37"/>
      <c r="IL232" s="37"/>
      <c r="IM232" s="37"/>
      <c r="IN232" s="37"/>
      <c r="IO232" s="37"/>
      <c r="IP232" s="37"/>
      <c r="IQ232" s="37"/>
      <c r="IR232" s="37"/>
      <c r="IS232" s="37"/>
      <c r="IT232" s="37"/>
      <c r="IU232" s="37"/>
      <c r="IV232" s="37"/>
      <c r="IW232" s="37"/>
    </row>
    <row r="233" customFormat="false" ht="12.75" hidden="false" customHeight="false" outlineLevel="0" collapsed="false">
      <c r="A233" s="37" t="s">
        <v>273</v>
      </c>
      <c r="B233" s="37"/>
      <c r="C233" s="38"/>
      <c r="D233" s="39" t="s">
        <v>271</v>
      </c>
      <c r="F233" s="39"/>
      <c r="G233" s="38" t="s">
        <v>224</v>
      </c>
      <c r="H233" s="21" t="n">
        <v>0</v>
      </c>
      <c r="I233" s="37" t="s">
        <v>225</v>
      </c>
      <c r="J233" s="38"/>
      <c r="K233" s="2"/>
      <c r="L233" s="38" t="n">
        <v>23677880</v>
      </c>
      <c r="M233" s="3"/>
      <c r="N233" s="38"/>
      <c r="O233" s="2"/>
      <c r="P233" s="38" t="n">
        <v>23677880</v>
      </c>
      <c r="R233" s="5"/>
      <c r="T233" s="5" t="n">
        <v>23677880.11</v>
      </c>
      <c r="U233" s="5"/>
      <c r="V233" s="5" t="n">
        <f aca="false">+R233/1000000</f>
        <v>0</v>
      </c>
      <c r="W233" s="5" t="n">
        <v>0</v>
      </c>
      <c r="X233" s="5"/>
      <c r="Y233" s="5" t="n">
        <f aca="false">ROUND(T233*H233,0)</f>
        <v>0</v>
      </c>
      <c r="Z233" s="5"/>
      <c r="AA233" s="5"/>
      <c r="AB233" s="5" t="n">
        <v>0</v>
      </c>
      <c r="AC233" s="5"/>
      <c r="AD233" s="5" t="n">
        <v>0</v>
      </c>
      <c r="AE233" s="5" t="n">
        <f aca="false">+AB233/1000000</f>
        <v>0</v>
      </c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  <c r="BM233" s="37"/>
      <c r="BN233" s="37"/>
      <c r="BO233" s="37"/>
      <c r="BP233" s="37"/>
      <c r="BQ233" s="37"/>
      <c r="BR233" s="37"/>
      <c r="BS233" s="37"/>
      <c r="BT233" s="37"/>
      <c r="BU233" s="37"/>
      <c r="BV233" s="37"/>
      <c r="BW233" s="37"/>
      <c r="BX233" s="37"/>
      <c r="BY233" s="37"/>
      <c r="BZ233" s="37"/>
      <c r="CA233" s="37"/>
      <c r="CB233" s="37"/>
      <c r="CC233" s="37"/>
      <c r="CD233" s="37"/>
      <c r="CE233" s="37"/>
      <c r="CF233" s="37"/>
      <c r="CG233" s="37"/>
      <c r="CH233" s="37"/>
      <c r="CI233" s="37"/>
      <c r="CJ233" s="37"/>
      <c r="CK233" s="37"/>
      <c r="CL233" s="37"/>
      <c r="CM233" s="37"/>
      <c r="CN233" s="37"/>
      <c r="CO233" s="37"/>
      <c r="CP233" s="37"/>
      <c r="CQ233" s="37"/>
      <c r="CR233" s="37"/>
      <c r="CS233" s="37"/>
      <c r="CT233" s="37"/>
      <c r="CU233" s="37"/>
      <c r="CV233" s="37"/>
      <c r="CW233" s="37"/>
      <c r="CX233" s="37"/>
      <c r="CY233" s="37"/>
      <c r="CZ233" s="37"/>
      <c r="DA233" s="37"/>
      <c r="DB233" s="37"/>
      <c r="DC233" s="37"/>
      <c r="DD233" s="37"/>
      <c r="DE233" s="37"/>
      <c r="DF233" s="37"/>
      <c r="DG233" s="37"/>
      <c r="DH233" s="37"/>
      <c r="DI233" s="37"/>
      <c r="DJ233" s="37"/>
      <c r="DK233" s="37"/>
      <c r="DL233" s="37"/>
      <c r="DM233" s="37"/>
      <c r="DN233" s="37"/>
      <c r="DO233" s="37"/>
      <c r="DP233" s="37"/>
      <c r="DQ233" s="37"/>
      <c r="DR233" s="37"/>
      <c r="DS233" s="37"/>
      <c r="DT233" s="37"/>
      <c r="DU233" s="37"/>
      <c r="DV233" s="37"/>
      <c r="DW233" s="37"/>
      <c r="DX233" s="37"/>
      <c r="DY233" s="37"/>
      <c r="DZ233" s="37"/>
      <c r="EA233" s="37"/>
      <c r="EB233" s="37"/>
      <c r="EC233" s="37"/>
      <c r="ED233" s="37"/>
      <c r="EE233" s="37"/>
      <c r="EF233" s="37"/>
      <c r="EG233" s="37"/>
      <c r="EH233" s="37"/>
      <c r="EI233" s="37"/>
      <c r="EJ233" s="37"/>
      <c r="EK233" s="37"/>
      <c r="EL233" s="37"/>
      <c r="EM233" s="37"/>
      <c r="EN233" s="37"/>
      <c r="EO233" s="37"/>
      <c r="EP233" s="37"/>
      <c r="EQ233" s="37"/>
      <c r="ER233" s="37"/>
      <c r="ES233" s="37"/>
      <c r="ET233" s="37"/>
      <c r="EU233" s="37"/>
      <c r="EV233" s="37"/>
      <c r="EW233" s="37"/>
      <c r="EX233" s="37"/>
      <c r="EY233" s="37"/>
      <c r="EZ233" s="37"/>
      <c r="FA233" s="37"/>
      <c r="FB233" s="37"/>
      <c r="FC233" s="37"/>
      <c r="FD233" s="37"/>
      <c r="FE233" s="37"/>
      <c r="FF233" s="37"/>
      <c r="FG233" s="37"/>
      <c r="FH233" s="37"/>
      <c r="FI233" s="37"/>
      <c r="FJ233" s="37"/>
      <c r="FK233" s="37"/>
      <c r="FL233" s="37"/>
      <c r="FM233" s="37"/>
      <c r="FN233" s="37"/>
      <c r="FO233" s="37"/>
      <c r="FP233" s="37"/>
      <c r="FQ233" s="37"/>
      <c r="FR233" s="37"/>
      <c r="FS233" s="37"/>
      <c r="FT233" s="37"/>
      <c r="FU233" s="37"/>
      <c r="FV233" s="37"/>
      <c r="FW233" s="37"/>
      <c r="FX233" s="37"/>
      <c r="FY233" s="37"/>
      <c r="FZ233" s="37"/>
      <c r="GA233" s="37"/>
      <c r="GB233" s="37"/>
      <c r="GC233" s="37"/>
      <c r="GD233" s="37"/>
      <c r="GE233" s="37"/>
      <c r="GF233" s="37"/>
      <c r="GG233" s="37"/>
      <c r="GH233" s="37"/>
      <c r="GI233" s="37"/>
      <c r="GJ233" s="37"/>
      <c r="GK233" s="37"/>
      <c r="GL233" s="37"/>
      <c r="GM233" s="37"/>
      <c r="GN233" s="37"/>
      <c r="GO233" s="37"/>
      <c r="GP233" s="37"/>
      <c r="GQ233" s="37"/>
      <c r="GR233" s="37"/>
      <c r="GS233" s="37"/>
      <c r="GT233" s="37"/>
      <c r="GU233" s="37"/>
      <c r="GV233" s="37"/>
      <c r="GW233" s="37"/>
      <c r="GX233" s="37"/>
      <c r="GY233" s="37"/>
      <c r="GZ233" s="37"/>
      <c r="HA233" s="37"/>
      <c r="HB233" s="37"/>
      <c r="HC233" s="37"/>
      <c r="HD233" s="37"/>
      <c r="HE233" s="37"/>
      <c r="HF233" s="37"/>
      <c r="HG233" s="37"/>
      <c r="HH233" s="37"/>
      <c r="HI233" s="37"/>
      <c r="HJ233" s="37"/>
      <c r="HK233" s="37"/>
      <c r="HL233" s="37"/>
      <c r="HM233" s="37"/>
      <c r="HN233" s="37"/>
      <c r="HO233" s="37"/>
      <c r="HP233" s="37"/>
      <c r="HQ233" s="37"/>
      <c r="HR233" s="37"/>
      <c r="HS233" s="37"/>
      <c r="HT233" s="37"/>
      <c r="HU233" s="37"/>
      <c r="HV233" s="37"/>
      <c r="HW233" s="37"/>
      <c r="HX233" s="37"/>
      <c r="HY233" s="37"/>
      <c r="HZ233" s="37"/>
      <c r="IA233" s="37"/>
      <c r="IB233" s="37"/>
      <c r="IC233" s="37"/>
      <c r="ID233" s="37"/>
      <c r="IE233" s="37"/>
      <c r="IF233" s="37"/>
      <c r="IG233" s="37"/>
      <c r="IH233" s="37"/>
      <c r="II233" s="37"/>
      <c r="IJ233" s="37"/>
      <c r="IK233" s="37"/>
      <c r="IL233" s="37"/>
      <c r="IM233" s="37"/>
      <c r="IN233" s="37"/>
      <c r="IO233" s="37"/>
      <c r="IP233" s="37"/>
      <c r="IQ233" s="37"/>
      <c r="IR233" s="37"/>
      <c r="IS233" s="37"/>
      <c r="IT233" s="37"/>
      <c r="IU233" s="37"/>
      <c r="IV233" s="37"/>
      <c r="IW233" s="37"/>
    </row>
    <row r="234" customFormat="false" ht="12.75" hidden="false" customHeight="false" outlineLevel="0" collapsed="false">
      <c r="A234" s="37" t="s">
        <v>274</v>
      </c>
      <c r="B234" s="37"/>
      <c r="C234" s="38"/>
      <c r="D234" s="39" t="s">
        <v>275</v>
      </c>
      <c r="F234" s="39"/>
      <c r="G234" s="38" t="s">
        <v>224</v>
      </c>
      <c r="H234" s="21" t="n">
        <v>0</v>
      </c>
      <c r="I234" s="37" t="s">
        <v>225</v>
      </c>
      <c r="J234" s="38"/>
      <c r="K234" s="2"/>
      <c r="L234" s="38" t="n">
        <v>569786.12</v>
      </c>
      <c r="M234" s="3"/>
      <c r="N234" s="38"/>
      <c r="O234" s="2"/>
      <c r="P234" s="38" t="n">
        <v>569786.12</v>
      </c>
      <c r="R234" s="5"/>
      <c r="T234" s="5" t="n">
        <v>543049.59</v>
      </c>
      <c r="U234" s="5"/>
      <c r="V234" s="5" t="n">
        <f aca="false">+R234/1000000</f>
        <v>0</v>
      </c>
      <c r="W234" s="5" t="n">
        <v>0</v>
      </c>
      <c r="X234" s="5"/>
      <c r="Y234" s="5" t="n">
        <f aca="false">ROUND(T234*H234,0)</f>
        <v>0</v>
      </c>
      <c r="Z234" s="5"/>
      <c r="AA234" s="5"/>
      <c r="AB234" s="5" t="n">
        <v>0</v>
      </c>
      <c r="AC234" s="5"/>
      <c r="AD234" s="5" t="n">
        <v>0</v>
      </c>
      <c r="AE234" s="5" t="n">
        <f aca="false">+AB234/1000000</f>
        <v>0</v>
      </c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  <c r="BO234" s="37"/>
      <c r="BP234" s="37"/>
      <c r="BQ234" s="37"/>
      <c r="BR234" s="37"/>
      <c r="BS234" s="37"/>
      <c r="BT234" s="37"/>
      <c r="BU234" s="37"/>
      <c r="BV234" s="37"/>
      <c r="BW234" s="37"/>
      <c r="BX234" s="37"/>
      <c r="BY234" s="37"/>
      <c r="BZ234" s="37"/>
      <c r="CA234" s="37"/>
      <c r="CB234" s="37"/>
      <c r="CC234" s="37"/>
      <c r="CD234" s="37"/>
      <c r="CE234" s="37"/>
      <c r="CF234" s="37"/>
      <c r="CG234" s="37"/>
      <c r="CH234" s="37"/>
      <c r="CI234" s="37"/>
      <c r="CJ234" s="37"/>
      <c r="CK234" s="37"/>
      <c r="CL234" s="37"/>
      <c r="CM234" s="37"/>
      <c r="CN234" s="37"/>
      <c r="CO234" s="37"/>
      <c r="CP234" s="37"/>
      <c r="CQ234" s="37"/>
      <c r="CR234" s="37"/>
      <c r="CS234" s="37"/>
      <c r="CT234" s="37"/>
      <c r="CU234" s="37"/>
      <c r="CV234" s="37"/>
      <c r="CW234" s="37"/>
      <c r="CX234" s="37"/>
      <c r="CY234" s="37"/>
      <c r="CZ234" s="37"/>
      <c r="DA234" s="37"/>
      <c r="DB234" s="37"/>
      <c r="DC234" s="37"/>
      <c r="DD234" s="37"/>
      <c r="DE234" s="37"/>
      <c r="DF234" s="37"/>
      <c r="DG234" s="37"/>
      <c r="DH234" s="37"/>
      <c r="DI234" s="37"/>
      <c r="DJ234" s="37"/>
      <c r="DK234" s="37"/>
      <c r="DL234" s="37"/>
      <c r="DM234" s="37"/>
      <c r="DN234" s="37"/>
      <c r="DO234" s="37"/>
      <c r="DP234" s="37"/>
      <c r="DQ234" s="37"/>
      <c r="DR234" s="37"/>
      <c r="DS234" s="37"/>
      <c r="DT234" s="37"/>
      <c r="DU234" s="37"/>
      <c r="DV234" s="37"/>
      <c r="DW234" s="37"/>
      <c r="DX234" s="37"/>
      <c r="DY234" s="37"/>
      <c r="DZ234" s="37"/>
      <c r="EA234" s="37"/>
      <c r="EB234" s="37"/>
      <c r="EC234" s="37"/>
      <c r="ED234" s="37"/>
      <c r="EE234" s="37"/>
      <c r="EF234" s="37"/>
      <c r="EG234" s="37"/>
      <c r="EH234" s="37"/>
      <c r="EI234" s="37"/>
      <c r="EJ234" s="37"/>
      <c r="EK234" s="37"/>
      <c r="EL234" s="37"/>
      <c r="EM234" s="37"/>
      <c r="EN234" s="37"/>
      <c r="EO234" s="37"/>
      <c r="EP234" s="37"/>
      <c r="EQ234" s="37"/>
      <c r="ER234" s="37"/>
      <c r="ES234" s="37"/>
      <c r="ET234" s="37"/>
      <c r="EU234" s="37"/>
      <c r="EV234" s="37"/>
      <c r="EW234" s="37"/>
      <c r="EX234" s="37"/>
      <c r="EY234" s="37"/>
      <c r="EZ234" s="37"/>
      <c r="FA234" s="37"/>
      <c r="FB234" s="37"/>
      <c r="FC234" s="37"/>
      <c r="FD234" s="37"/>
      <c r="FE234" s="37"/>
      <c r="FF234" s="37"/>
      <c r="FG234" s="37"/>
      <c r="FH234" s="37"/>
      <c r="FI234" s="37"/>
      <c r="FJ234" s="37"/>
      <c r="FK234" s="37"/>
      <c r="FL234" s="37"/>
      <c r="FM234" s="37"/>
      <c r="FN234" s="37"/>
      <c r="FO234" s="37"/>
      <c r="FP234" s="37"/>
      <c r="FQ234" s="37"/>
      <c r="FR234" s="37"/>
      <c r="FS234" s="37"/>
      <c r="FT234" s="37"/>
      <c r="FU234" s="37"/>
      <c r="FV234" s="37"/>
      <c r="FW234" s="37"/>
      <c r="FX234" s="37"/>
      <c r="FY234" s="37"/>
      <c r="FZ234" s="37"/>
      <c r="GA234" s="37"/>
      <c r="GB234" s="37"/>
      <c r="GC234" s="37"/>
      <c r="GD234" s="37"/>
      <c r="GE234" s="37"/>
      <c r="GF234" s="37"/>
      <c r="GG234" s="37"/>
      <c r="GH234" s="37"/>
      <c r="GI234" s="37"/>
      <c r="GJ234" s="37"/>
      <c r="GK234" s="37"/>
      <c r="GL234" s="37"/>
      <c r="GM234" s="37"/>
      <c r="GN234" s="37"/>
      <c r="GO234" s="37"/>
      <c r="GP234" s="37"/>
      <c r="GQ234" s="37"/>
      <c r="GR234" s="37"/>
      <c r="GS234" s="37"/>
      <c r="GT234" s="37"/>
      <c r="GU234" s="37"/>
      <c r="GV234" s="37"/>
      <c r="GW234" s="37"/>
      <c r="GX234" s="37"/>
      <c r="GY234" s="37"/>
      <c r="GZ234" s="37"/>
      <c r="HA234" s="37"/>
      <c r="HB234" s="37"/>
      <c r="HC234" s="37"/>
      <c r="HD234" s="37"/>
      <c r="HE234" s="37"/>
      <c r="HF234" s="37"/>
      <c r="HG234" s="37"/>
      <c r="HH234" s="37"/>
      <c r="HI234" s="37"/>
      <c r="HJ234" s="37"/>
      <c r="HK234" s="37"/>
      <c r="HL234" s="37"/>
      <c r="HM234" s="37"/>
      <c r="HN234" s="37"/>
      <c r="HO234" s="37"/>
      <c r="HP234" s="37"/>
      <c r="HQ234" s="37"/>
      <c r="HR234" s="37"/>
      <c r="HS234" s="37"/>
      <c r="HT234" s="37"/>
      <c r="HU234" s="37"/>
      <c r="HV234" s="37"/>
      <c r="HW234" s="37"/>
      <c r="HX234" s="37"/>
      <c r="HY234" s="37"/>
      <c r="HZ234" s="37"/>
      <c r="IA234" s="37"/>
      <c r="IB234" s="37"/>
      <c r="IC234" s="37"/>
      <c r="ID234" s="37"/>
      <c r="IE234" s="37"/>
      <c r="IF234" s="37"/>
      <c r="IG234" s="37"/>
      <c r="IH234" s="37"/>
      <c r="II234" s="37"/>
      <c r="IJ234" s="37"/>
      <c r="IK234" s="37"/>
      <c r="IL234" s="37"/>
      <c r="IM234" s="37"/>
      <c r="IN234" s="37"/>
      <c r="IO234" s="37"/>
      <c r="IP234" s="37"/>
      <c r="IQ234" s="37"/>
      <c r="IR234" s="37"/>
      <c r="IS234" s="37"/>
      <c r="IT234" s="37"/>
      <c r="IU234" s="37"/>
      <c r="IV234" s="37"/>
      <c r="IW234" s="37"/>
    </row>
    <row r="235" customFormat="false" ht="12.75" hidden="false" customHeight="false" outlineLevel="0" collapsed="false">
      <c r="A235" s="2"/>
      <c r="C235" s="5"/>
      <c r="D235" s="7"/>
      <c r="G235" s="5"/>
      <c r="H235" s="7"/>
      <c r="I235" s="5"/>
    </row>
    <row r="236" customFormat="false" ht="12.75" hidden="false" customHeight="false" outlineLevel="0" collapsed="false">
      <c r="A236" s="37" t="s">
        <v>276</v>
      </c>
      <c r="B236" s="37"/>
      <c r="C236" s="38"/>
      <c r="D236" s="39" t="s">
        <v>277</v>
      </c>
      <c r="F236" s="39"/>
      <c r="G236" s="38" t="s">
        <v>278</v>
      </c>
      <c r="H236" s="21" t="n">
        <v>0</v>
      </c>
      <c r="I236" s="37" t="s">
        <v>80</v>
      </c>
      <c r="J236" s="38"/>
      <c r="K236" s="2"/>
      <c r="L236" s="38" t="n">
        <v>0</v>
      </c>
      <c r="M236" s="3"/>
      <c r="N236" s="38"/>
      <c r="O236" s="2"/>
      <c r="P236" s="38" t="n">
        <v>0</v>
      </c>
      <c r="R236" s="5"/>
      <c r="T236" s="5" t="n">
        <v>0</v>
      </c>
      <c r="U236" s="5"/>
      <c r="V236" s="5" t="n">
        <f aca="false">+R236/1000000</f>
        <v>0</v>
      </c>
      <c r="W236" s="5" t="n">
        <v>11920000</v>
      </c>
      <c r="X236" s="5"/>
      <c r="Y236" s="5" t="n">
        <f aca="false">ROUND(T236*H236,0)</f>
        <v>0</v>
      </c>
      <c r="Z236" s="5"/>
      <c r="AA236" s="5"/>
      <c r="AB236" s="5" t="n">
        <f aca="false">+Y236</f>
        <v>0</v>
      </c>
      <c r="AC236" s="5"/>
      <c r="AD236" s="5" t="n">
        <v>0</v>
      </c>
      <c r="AE236" s="5" t="n">
        <f aca="false">+AB236/1000000</f>
        <v>0</v>
      </c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  <c r="BO236" s="37"/>
      <c r="BP236" s="37"/>
      <c r="BQ236" s="37"/>
      <c r="BR236" s="37"/>
      <c r="BS236" s="37"/>
      <c r="BT236" s="37"/>
      <c r="BU236" s="37"/>
      <c r="BV236" s="37"/>
      <c r="BW236" s="37"/>
      <c r="BX236" s="37"/>
      <c r="BY236" s="37"/>
      <c r="BZ236" s="37"/>
      <c r="CA236" s="37"/>
      <c r="CB236" s="37"/>
      <c r="CC236" s="37"/>
      <c r="CD236" s="37"/>
      <c r="CE236" s="37"/>
      <c r="CF236" s="37"/>
      <c r="CG236" s="37"/>
      <c r="CH236" s="37"/>
      <c r="CI236" s="37"/>
      <c r="CJ236" s="37"/>
      <c r="CK236" s="37"/>
      <c r="CL236" s="37"/>
      <c r="CM236" s="37"/>
      <c r="CN236" s="37"/>
      <c r="CO236" s="37"/>
      <c r="CP236" s="37"/>
      <c r="CQ236" s="37"/>
      <c r="CR236" s="37"/>
      <c r="CS236" s="37"/>
      <c r="CT236" s="37"/>
      <c r="CU236" s="37"/>
      <c r="CV236" s="37"/>
      <c r="CW236" s="37"/>
      <c r="CX236" s="37"/>
      <c r="CY236" s="37"/>
      <c r="CZ236" s="37"/>
      <c r="DA236" s="37"/>
      <c r="DB236" s="37"/>
      <c r="DC236" s="37"/>
      <c r="DD236" s="37"/>
      <c r="DE236" s="37"/>
      <c r="DF236" s="37"/>
      <c r="DG236" s="37"/>
      <c r="DH236" s="37"/>
      <c r="DI236" s="37"/>
      <c r="DJ236" s="37"/>
      <c r="DK236" s="37"/>
      <c r="DL236" s="37"/>
      <c r="DM236" s="37"/>
      <c r="DN236" s="37"/>
      <c r="DO236" s="37"/>
      <c r="DP236" s="37"/>
      <c r="DQ236" s="37"/>
      <c r="DR236" s="37"/>
      <c r="DS236" s="37"/>
      <c r="DT236" s="37"/>
      <c r="DU236" s="37"/>
      <c r="DV236" s="37"/>
      <c r="DW236" s="37"/>
      <c r="DX236" s="37"/>
      <c r="DY236" s="37"/>
      <c r="DZ236" s="37"/>
      <c r="EA236" s="37"/>
      <c r="EB236" s="37"/>
      <c r="EC236" s="37"/>
      <c r="ED236" s="37"/>
      <c r="EE236" s="37"/>
      <c r="EF236" s="37"/>
      <c r="EG236" s="37"/>
      <c r="EH236" s="37"/>
      <c r="EI236" s="37"/>
      <c r="EJ236" s="37"/>
      <c r="EK236" s="37"/>
      <c r="EL236" s="37"/>
      <c r="EM236" s="37"/>
      <c r="EN236" s="37"/>
      <c r="EO236" s="37"/>
      <c r="EP236" s="37"/>
      <c r="EQ236" s="37"/>
      <c r="ER236" s="37"/>
      <c r="ES236" s="37"/>
      <c r="ET236" s="37"/>
      <c r="EU236" s="37"/>
      <c r="EV236" s="37"/>
      <c r="EW236" s="37"/>
      <c r="EX236" s="37"/>
      <c r="EY236" s="37"/>
      <c r="EZ236" s="37"/>
      <c r="FA236" s="37"/>
      <c r="FB236" s="37"/>
      <c r="FC236" s="37"/>
      <c r="FD236" s="37"/>
      <c r="FE236" s="37"/>
      <c r="FF236" s="37"/>
      <c r="FG236" s="37"/>
      <c r="FH236" s="37"/>
      <c r="FI236" s="37"/>
      <c r="FJ236" s="37"/>
      <c r="FK236" s="37"/>
      <c r="FL236" s="37"/>
      <c r="FM236" s="37"/>
      <c r="FN236" s="37"/>
      <c r="FO236" s="37"/>
      <c r="FP236" s="37"/>
      <c r="FQ236" s="37"/>
      <c r="FR236" s="37"/>
      <c r="FS236" s="37"/>
      <c r="FT236" s="37"/>
      <c r="FU236" s="37"/>
      <c r="FV236" s="37"/>
      <c r="FW236" s="37"/>
      <c r="FX236" s="37"/>
      <c r="FY236" s="37"/>
      <c r="FZ236" s="37"/>
      <c r="GA236" s="37"/>
      <c r="GB236" s="37"/>
      <c r="GC236" s="37"/>
      <c r="GD236" s="37"/>
      <c r="GE236" s="37"/>
      <c r="GF236" s="37"/>
      <c r="GG236" s="37"/>
      <c r="GH236" s="37"/>
      <c r="GI236" s="37"/>
      <c r="GJ236" s="37"/>
      <c r="GK236" s="37"/>
      <c r="GL236" s="37"/>
      <c r="GM236" s="37"/>
      <c r="GN236" s="37"/>
      <c r="GO236" s="37"/>
      <c r="GP236" s="37"/>
      <c r="GQ236" s="37"/>
      <c r="GR236" s="37"/>
      <c r="GS236" s="37"/>
      <c r="GT236" s="37"/>
      <c r="GU236" s="37"/>
      <c r="GV236" s="37"/>
      <c r="GW236" s="37"/>
      <c r="GX236" s="37"/>
      <c r="GY236" s="37"/>
      <c r="GZ236" s="37"/>
      <c r="HA236" s="37"/>
      <c r="HB236" s="37"/>
      <c r="HC236" s="37"/>
      <c r="HD236" s="37"/>
      <c r="HE236" s="37"/>
      <c r="HF236" s="37"/>
      <c r="HG236" s="37"/>
      <c r="HH236" s="37"/>
      <c r="HI236" s="37"/>
      <c r="HJ236" s="37"/>
      <c r="HK236" s="37"/>
      <c r="HL236" s="37"/>
      <c r="HM236" s="37"/>
      <c r="HN236" s="37"/>
      <c r="HO236" s="37"/>
      <c r="HP236" s="37"/>
      <c r="HQ236" s="37"/>
      <c r="HR236" s="37"/>
      <c r="HS236" s="37"/>
      <c r="HT236" s="37"/>
      <c r="HU236" s="37"/>
      <c r="HV236" s="37"/>
      <c r="HW236" s="37"/>
      <c r="HX236" s="37"/>
      <c r="HY236" s="37"/>
      <c r="HZ236" s="37"/>
      <c r="IA236" s="37"/>
      <c r="IB236" s="37"/>
      <c r="IC236" s="37"/>
      <c r="ID236" s="37"/>
      <c r="IE236" s="37"/>
      <c r="IF236" s="37"/>
      <c r="IG236" s="37"/>
      <c r="IH236" s="37"/>
      <c r="II236" s="37"/>
      <c r="IJ236" s="37"/>
      <c r="IK236" s="37"/>
      <c r="IL236" s="37"/>
      <c r="IM236" s="37"/>
      <c r="IN236" s="37"/>
      <c r="IO236" s="37"/>
      <c r="IP236" s="37"/>
      <c r="IQ236" s="37"/>
      <c r="IR236" s="37"/>
      <c r="IS236" s="37"/>
      <c r="IT236" s="37"/>
      <c r="IU236" s="37"/>
      <c r="IV236" s="37"/>
      <c r="IW236" s="37"/>
    </row>
    <row r="237" customFormat="false" ht="12.75" hidden="false" customHeight="false" outlineLevel="0" collapsed="false">
      <c r="A237" s="37"/>
      <c r="B237" s="37"/>
      <c r="C237" s="38"/>
      <c r="D237" s="39"/>
      <c r="F237" s="39"/>
      <c r="G237" s="38"/>
      <c r="H237" s="21"/>
      <c r="I237" s="37"/>
      <c r="J237" s="38"/>
      <c r="K237" s="2"/>
      <c r="L237" s="38"/>
      <c r="M237" s="3"/>
      <c r="N237" s="38"/>
      <c r="O237" s="2"/>
      <c r="P237" s="38"/>
      <c r="R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  <c r="BO237" s="37"/>
      <c r="BP237" s="37"/>
      <c r="BQ237" s="37"/>
      <c r="BR237" s="37"/>
      <c r="BS237" s="37"/>
      <c r="BT237" s="37"/>
      <c r="BU237" s="37"/>
      <c r="BV237" s="37"/>
      <c r="BW237" s="37"/>
      <c r="BX237" s="37"/>
      <c r="BY237" s="37"/>
      <c r="BZ237" s="37"/>
      <c r="CA237" s="37"/>
      <c r="CB237" s="37"/>
      <c r="CC237" s="37"/>
      <c r="CD237" s="37"/>
      <c r="CE237" s="37"/>
      <c r="CF237" s="37"/>
      <c r="CG237" s="37"/>
      <c r="CH237" s="37"/>
      <c r="CI237" s="37"/>
      <c r="CJ237" s="37"/>
      <c r="CK237" s="37"/>
      <c r="CL237" s="37"/>
      <c r="CM237" s="37"/>
      <c r="CN237" s="37"/>
      <c r="CO237" s="37"/>
      <c r="CP237" s="37"/>
      <c r="CQ237" s="37"/>
      <c r="CR237" s="37"/>
      <c r="CS237" s="37"/>
      <c r="CT237" s="37"/>
      <c r="CU237" s="37"/>
      <c r="CV237" s="37"/>
      <c r="CW237" s="37"/>
      <c r="CX237" s="37"/>
      <c r="CY237" s="37"/>
      <c r="CZ237" s="37"/>
      <c r="DA237" s="37"/>
      <c r="DB237" s="37"/>
      <c r="DC237" s="37"/>
      <c r="DD237" s="37"/>
      <c r="DE237" s="37"/>
      <c r="DF237" s="37"/>
      <c r="DG237" s="37"/>
      <c r="DH237" s="37"/>
      <c r="DI237" s="37"/>
      <c r="DJ237" s="37"/>
      <c r="DK237" s="37"/>
      <c r="DL237" s="37"/>
      <c r="DM237" s="37"/>
      <c r="DN237" s="37"/>
      <c r="DO237" s="37"/>
      <c r="DP237" s="37"/>
      <c r="DQ237" s="37"/>
      <c r="DR237" s="37"/>
      <c r="DS237" s="37"/>
      <c r="DT237" s="37"/>
      <c r="DU237" s="37"/>
      <c r="DV237" s="37"/>
      <c r="DW237" s="37"/>
      <c r="DX237" s="37"/>
      <c r="DY237" s="37"/>
      <c r="DZ237" s="37"/>
      <c r="EA237" s="37"/>
      <c r="EB237" s="37"/>
      <c r="EC237" s="37"/>
      <c r="ED237" s="37"/>
      <c r="EE237" s="37"/>
      <c r="EF237" s="37"/>
      <c r="EG237" s="37"/>
      <c r="EH237" s="37"/>
      <c r="EI237" s="37"/>
      <c r="EJ237" s="37"/>
      <c r="EK237" s="37"/>
      <c r="EL237" s="37"/>
      <c r="EM237" s="37"/>
      <c r="EN237" s="37"/>
      <c r="EO237" s="37"/>
      <c r="EP237" s="37"/>
      <c r="EQ237" s="37"/>
      <c r="ER237" s="37"/>
      <c r="ES237" s="37"/>
      <c r="ET237" s="37"/>
      <c r="EU237" s="37"/>
      <c r="EV237" s="37"/>
      <c r="EW237" s="37"/>
      <c r="EX237" s="37"/>
      <c r="EY237" s="37"/>
      <c r="EZ237" s="37"/>
      <c r="FA237" s="37"/>
      <c r="FB237" s="37"/>
      <c r="FC237" s="37"/>
      <c r="FD237" s="37"/>
      <c r="FE237" s="37"/>
      <c r="FF237" s="37"/>
      <c r="FG237" s="37"/>
      <c r="FH237" s="37"/>
      <c r="FI237" s="37"/>
      <c r="FJ237" s="37"/>
      <c r="FK237" s="37"/>
      <c r="FL237" s="37"/>
      <c r="FM237" s="37"/>
      <c r="FN237" s="37"/>
      <c r="FO237" s="37"/>
      <c r="FP237" s="37"/>
      <c r="FQ237" s="37"/>
      <c r="FR237" s="37"/>
      <c r="FS237" s="37"/>
      <c r="FT237" s="37"/>
      <c r="FU237" s="37"/>
      <c r="FV237" s="37"/>
      <c r="FW237" s="37"/>
      <c r="FX237" s="37"/>
      <c r="FY237" s="37"/>
      <c r="FZ237" s="37"/>
      <c r="GA237" s="37"/>
      <c r="GB237" s="37"/>
      <c r="GC237" s="37"/>
      <c r="GD237" s="37"/>
      <c r="GE237" s="37"/>
      <c r="GF237" s="37"/>
      <c r="GG237" s="37"/>
      <c r="GH237" s="37"/>
      <c r="GI237" s="37"/>
      <c r="GJ237" s="37"/>
      <c r="GK237" s="37"/>
      <c r="GL237" s="37"/>
      <c r="GM237" s="37"/>
      <c r="GN237" s="37"/>
      <c r="GO237" s="37"/>
      <c r="GP237" s="37"/>
      <c r="GQ237" s="37"/>
      <c r="GR237" s="37"/>
      <c r="GS237" s="37"/>
      <c r="GT237" s="37"/>
      <c r="GU237" s="37"/>
      <c r="GV237" s="37"/>
      <c r="GW237" s="37"/>
      <c r="GX237" s="37"/>
      <c r="GY237" s="37"/>
      <c r="GZ237" s="37"/>
      <c r="HA237" s="37"/>
      <c r="HB237" s="37"/>
      <c r="HC237" s="37"/>
      <c r="HD237" s="37"/>
      <c r="HE237" s="37"/>
      <c r="HF237" s="37"/>
      <c r="HG237" s="37"/>
      <c r="HH237" s="37"/>
      <c r="HI237" s="37"/>
      <c r="HJ237" s="37"/>
      <c r="HK237" s="37"/>
      <c r="HL237" s="37"/>
      <c r="HM237" s="37"/>
      <c r="HN237" s="37"/>
      <c r="HO237" s="37"/>
      <c r="HP237" s="37"/>
      <c r="HQ237" s="37"/>
      <c r="HR237" s="37"/>
      <c r="HS237" s="37"/>
      <c r="HT237" s="37"/>
      <c r="HU237" s="37"/>
      <c r="HV237" s="37"/>
      <c r="HW237" s="37"/>
      <c r="HX237" s="37"/>
      <c r="HY237" s="37"/>
      <c r="HZ237" s="37"/>
      <c r="IA237" s="37"/>
      <c r="IB237" s="37"/>
      <c r="IC237" s="37"/>
      <c r="ID237" s="37"/>
      <c r="IE237" s="37"/>
      <c r="IF237" s="37"/>
      <c r="IG237" s="37"/>
      <c r="IH237" s="37"/>
      <c r="II237" s="37"/>
      <c r="IJ237" s="37"/>
      <c r="IK237" s="37"/>
      <c r="IL237" s="37"/>
      <c r="IM237" s="37"/>
      <c r="IN237" s="37"/>
      <c r="IO237" s="37"/>
      <c r="IP237" s="37"/>
      <c r="IQ237" s="37"/>
      <c r="IR237" s="37"/>
      <c r="IS237" s="37"/>
      <c r="IT237" s="37"/>
      <c r="IU237" s="37"/>
      <c r="IV237" s="37"/>
      <c r="IW237" s="37"/>
    </row>
    <row r="238" customFormat="false" ht="12.75" hidden="false" customHeight="false" outlineLevel="0" collapsed="false">
      <c r="A238" s="37" t="s">
        <v>279</v>
      </c>
      <c r="B238" s="37"/>
      <c r="C238" s="38"/>
      <c r="D238" s="39" t="s">
        <v>277</v>
      </c>
      <c r="F238" s="39"/>
      <c r="G238" s="38" t="s">
        <v>66</v>
      </c>
      <c r="H238" s="21" t="n">
        <v>0</v>
      </c>
      <c r="I238" s="37" t="s">
        <v>69</v>
      </c>
      <c r="J238" s="38"/>
      <c r="K238" s="2"/>
      <c r="L238" s="38" t="n">
        <v>30000000</v>
      </c>
      <c r="M238" s="3"/>
      <c r="N238" s="38"/>
      <c r="O238" s="2"/>
      <c r="P238" s="38" t="n">
        <v>30000000</v>
      </c>
      <c r="R238" s="5"/>
      <c r="T238" s="5" t="n">
        <v>30000000</v>
      </c>
      <c r="U238" s="5"/>
      <c r="V238" s="5" t="n">
        <f aca="false">+R238/1000000</f>
        <v>0</v>
      </c>
      <c r="W238" s="5" t="n">
        <v>157900000</v>
      </c>
      <c r="X238" s="5"/>
      <c r="Y238" s="5" t="n">
        <f aca="false">ROUND(T238*H238,0)</f>
        <v>0</v>
      </c>
      <c r="Z238" s="5"/>
      <c r="AA238" s="5"/>
      <c r="AB238" s="5" t="n">
        <v>0</v>
      </c>
      <c r="AC238" s="5"/>
      <c r="AD238" s="5" t="n">
        <v>110000</v>
      </c>
      <c r="AE238" s="5" t="n">
        <f aca="false">+AB238/1000000</f>
        <v>0</v>
      </c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  <c r="BO238" s="37"/>
      <c r="BP238" s="37"/>
      <c r="BQ238" s="37"/>
      <c r="BR238" s="37"/>
      <c r="BS238" s="37"/>
      <c r="BT238" s="37"/>
      <c r="BU238" s="37"/>
      <c r="BV238" s="37"/>
      <c r="BW238" s="37"/>
      <c r="BX238" s="37"/>
      <c r="BY238" s="37"/>
      <c r="BZ238" s="37"/>
      <c r="CA238" s="37"/>
      <c r="CB238" s="37"/>
      <c r="CC238" s="37"/>
      <c r="CD238" s="37"/>
      <c r="CE238" s="37"/>
      <c r="CF238" s="37"/>
      <c r="CG238" s="37"/>
      <c r="CH238" s="37"/>
      <c r="CI238" s="37"/>
      <c r="CJ238" s="37"/>
      <c r="CK238" s="37"/>
      <c r="CL238" s="37"/>
      <c r="CM238" s="37"/>
      <c r="CN238" s="37"/>
      <c r="CO238" s="37"/>
      <c r="CP238" s="37"/>
      <c r="CQ238" s="37"/>
      <c r="CR238" s="37"/>
      <c r="CS238" s="37"/>
      <c r="CT238" s="37"/>
      <c r="CU238" s="37"/>
      <c r="CV238" s="37"/>
      <c r="CW238" s="37"/>
      <c r="CX238" s="37"/>
      <c r="CY238" s="37"/>
      <c r="CZ238" s="37"/>
      <c r="DA238" s="37"/>
      <c r="DB238" s="37"/>
      <c r="DC238" s="37"/>
      <c r="DD238" s="37"/>
      <c r="DE238" s="37"/>
      <c r="DF238" s="37"/>
      <c r="DG238" s="37"/>
      <c r="DH238" s="37"/>
      <c r="DI238" s="37"/>
      <c r="DJ238" s="37"/>
      <c r="DK238" s="37"/>
      <c r="DL238" s="37"/>
      <c r="DM238" s="37"/>
      <c r="DN238" s="37"/>
      <c r="DO238" s="37"/>
      <c r="DP238" s="37"/>
      <c r="DQ238" s="37"/>
      <c r="DR238" s="37"/>
      <c r="DS238" s="37"/>
      <c r="DT238" s="37"/>
      <c r="DU238" s="37"/>
      <c r="DV238" s="37"/>
      <c r="DW238" s="37"/>
      <c r="DX238" s="37"/>
      <c r="DY238" s="37"/>
      <c r="DZ238" s="37"/>
      <c r="EA238" s="37"/>
      <c r="EB238" s="37"/>
      <c r="EC238" s="37"/>
      <c r="ED238" s="37"/>
      <c r="EE238" s="37"/>
      <c r="EF238" s="37"/>
      <c r="EG238" s="37"/>
      <c r="EH238" s="37"/>
      <c r="EI238" s="37"/>
      <c r="EJ238" s="37"/>
      <c r="EK238" s="37"/>
      <c r="EL238" s="37"/>
      <c r="EM238" s="37"/>
      <c r="EN238" s="37"/>
      <c r="EO238" s="37"/>
      <c r="EP238" s="37"/>
      <c r="EQ238" s="37"/>
      <c r="ER238" s="37"/>
      <c r="ES238" s="37"/>
      <c r="ET238" s="37"/>
      <c r="EU238" s="37"/>
      <c r="EV238" s="37"/>
      <c r="EW238" s="37"/>
      <c r="EX238" s="37"/>
      <c r="EY238" s="37"/>
      <c r="EZ238" s="37"/>
      <c r="FA238" s="37"/>
      <c r="FB238" s="37"/>
      <c r="FC238" s="37"/>
      <c r="FD238" s="37"/>
      <c r="FE238" s="37"/>
      <c r="FF238" s="37"/>
      <c r="FG238" s="37"/>
      <c r="FH238" s="37"/>
      <c r="FI238" s="37"/>
      <c r="FJ238" s="37"/>
      <c r="FK238" s="37"/>
      <c r="FL238" s="37"/>
      <c r="FM238" s="37"/>
      <c r="FN238" s="37"/>
      <c r="FO238" s="37"/>
      <c r="FP238" s="37"/>
      <c r="FQ238" s="37"/>
      <c r="FR238" s="37"/>
      <c r="FS238" s="37"/>
      <c r="FT238" s="37"/>
      <c r="FU238" s="37"/>
      <c r="FV238" s="37"/>
      <c r="FW238" s="37"/>
      <c r="FX238" s="37"/>
      <c r="FY238" s="37"/>
      <c r="FZ238" s="37"/>
      <c r="GA238" s="37"/>
      <c r="GB238" s="37"/>
      <c r="GC238" s="37"/>
      <c r="GD238" s="37"/>
      <c r="GE238" s="37"/>
      <c r="GF238" s="37"/>
      <c r="GG238" s="37"/>
      <c r="GH238" s="37"/>
      <c r="GI238" s="37"/>
      <c r="GJ238" s="37"/>
      <c r="GK238" s="37"/>
      <c r="GL238" s="37"/>
      <c r="GM238" s="37"/>
      <c r="GN238" s="37"/>
      <c r="GO238" s="37"/>
      <c r="GP238" s="37"/>
      <c r="GQ238" s="37"/>
      <c r="GR238" s="37"/>
      <c r="GS238" s="37"/>
      <c r="GT238" s="37"/>
      <c r="GU238" s="37"/>
      <c r="GV238" s="37"/>
      <c r="GW238" s="37"/>
      <c r="GX238" s="37"/>
      <c r="GY238" s="37"/>
      <c r="GZ238" s="37"/>
      <c r="HA238" s="37"/>
      <c r="HB238" s="37"/>
      <c r="HC238" s="37"/>
      <c r="HD238" s="37"/>
      <c r="HE238" s="37"/>
      <c r="HF238" s="37"/>
      <c r="HG238" s="37"/>
      <c r="HH238" s="37"/>
      <c r="HI238" s="37"/>
      <c r="HJ238" s="37"/>
      <c r="HK238" s="37"/>
      <c r="HL238" s="37"/>
      <c r="HM238" s="37"/>
      <c r="HN238" s="37"/>
      <c r="HO238" s="37"/>
      <c r="HP238" s="37"/>
      <c r="HQ238" s="37"/>
      <c r="HR238" s="37"/>
      <c r="HS238" s="37"/>
      <c r="HT238" s="37"/>
      <c r="HU238" s="37"/>
      <c r="HV238" s="37"/>
      <c r="HW238" s="37"/>
      <c r="HX238" s="37"/>
      <c r="HY238" s="37"/>
      <c r="HZ238" s="37"/>
      <c r="IA238" s="37"/>
      <c r="IB238" s="37"/>
      <c r="IC238" s="37"/>
      <c r="ID238" s="37"/>
      <c r="IE238" s="37"/>
      <c r="IF238" s="37"/>
      <c r="IG238" s="37"/>
      <c r="IH238" s="37"/>
      <c r="II238" s="37"/>
      <c r="IJ238" s="37"/>
      <c r="IK238" s="37"/>
      <c r="IL238" s="37"/>
      <c r="IM238" s="37"/>
      <c r="IN238" s="37"/>
      <c r="IO238" s="37"/>
      <c r="IP238" s="37"/>
      <c r="IQ238" s="37"/>
      <c r="IR238" s="37"/>
      <c r="IS238" s="37"/>
      <c r="IT238" s="37"/>
      <c r="IU238" s="37"/>
      <c r="IV238" s="37"/>
      <c r="IW238" s="37"/>
    </row>
    <row r="239" customFormat="false" ht="12.75" hidden="false" customHeight="false" outlineLevel="0" collapsed="false">
      <c r="A239" s="37"/>
      <c r="B239" s="37"/>
      <c r="C239" s="38"/>
      <c r="D239" s="39"/>
      <c r="F239" s="39"/>
      <c r="G239" s="38"/>
      <c r="H239" s="21"/>
      <c r="I239" s="37"/>
      <c r="J239" s="38"/>
      <c r="K239" s="2"/>
      <c r="L239" s="38"/>
      <c r="M239" s="3"/>
      <c r="N239" s="38"/>
      <c r="O239" s="2"/>
      <c r="P239" s="38"/>
      <c r="R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  <c r="BO239" s="37"/>
      <c r="BP239" s="37"/>
      <c r="BQ239" s="37"/>
      <c r="BR239" s="37"/>
      <c r="BS239" s="37"/>
      <c r="BT239" s="37"/>
      <c r="BU239" s="37"/>
      <c r="BV239" s="37"/>
      <c r="BW239" s="37"/>
      <c r="BX239" s="37"/>
      <c r="BY239" s="37"/>
      <c r="BZ239" s="37"/>
      <c r="CA239" s="37"/>
      <c r="CB239" s="37"/>
      <c r="CC239" s="37"/>
      <c r="CD239" s="37"/>
      <c r="CE239" s="37"/>
      <c r="CF239" s="37"/>
      <c r="CG239" s="37"/>
      <c r="CH239" s="37"/>
      <c r="CI239" s="37"/>
      <c r="CJ239" s="37"/>
      <c r="CK239" s="37"/>
      <c r="CL239" s="37"/>
      <c r="CM239" s="37"/>
      <c r="CN239" s="37"/>
      <c r="CO239" s="37"/>
      <c r="CP239" s="37"/>
      <c r="CQ239" s="37"/>
      <c r="CR239" s="37"/>
      <c r="CS239" s="37"/>
      <c r="CT239" s="37"/>
      <c r="CU239" s="37"/>
      <c r="CV239" s="37"/>
      <c r="CW239" s="37"/>
      <c r="CX239" s="37"/>
      <c r="CY239" s="37"/>
      <c r="CZ239" s="37"/>
      <c r="DA239" s="37"/>
      <c r="DB239" s="37"/>
      <c r="DC239" s="37"/>
      <c r="DD239" s="37"/>
      <c r="DE239" s="37"/>
      <c r="DF239" s="37"/>
      <c r="DG239" s="37"/>
      <c r="DH239" s="37"/>
      <c r="DI239" s="37"/>
      <c r="DJ239" s="37"/>
      <c r="DK239" s="37"/>
      <c r="DL239" s="37"/>
      <c r="DM239" s="37"/>
      <c r="DN239" s="37"/>
      <c r="DO239" s="37"/>
      <c r="DP239" s="37"/>
      <c r="DQ239" s="37"/>
      <c r="DR239" s="37"/>
      <c r="DS239" s="37"/>
      <c r="DT239" s="37"/>
      <c r="DU239" s="37"/>
      <c r="DV239" s="37"/>
      <c r="DW239" s="37"/>
      <c r="DX239" s="37"/>
      <c r="DY239" s="37"/>
      <c r="DZ239" s="37"/>
      <c r="EA239" s="37"/>
      <c r="EB239" s="37"/>
      <c r="EC239" s="37"/>
      <c r="ED239" s="37"/>
      <c r="EE239" s="37"/>
      <c r="EF239" s="37"/>
      <c r="EG239" s="37"/>
      <c r="EH239" s="37"/>
      <c r="EI239" s="37"/>
      <c r="EJ239" s="37"/>
      <c r="EK239" s="37"/>
      <c r="EL239" s="37"/>
      <c r="EM239" s="37"/>
      <c r="EN239" s="37"/>
      <c r="EO239" s="37"/>
      <c r="EP239" s="37"/>
      <c r="EQ239" s="37"/>
      <c r="ER239" s="37"/>
      <c r="ES239" s="37"/>
      <c r="ET239" s="37"/>
      <c r="EU239" s="37"/>
      <c r="EV239" s="37"/>
      <c r="EW239" s="37"/>
      <c r="EX239" s="37"/>
      <c r="EY239" s="37"/>
      <c r="EZ239" s="37"/>
      <c r="FA239" s="37"/>
      <c r="FB239" s="37"/>
      <c r="FC239" s="37"/>
      <c r="FD239" s="37"/>
      <c r="FE239" s="37"/>
      <c r="FF239" s="37"/>
      <c r="FG239" s="37"/>
      <c r="FH239" s="37"/>
      <c r="FI239" s="37"/>
      <c r="FJ239" s="37"/>
      <c r="FK239" s="37"/>
      <c r="FL239" s="37"/>
      <c r="FM239" s="37"/>
      <c r="FN239" s="37"/>
      <c r="FO239" s="37"/>
      <c r="FP239" s="37"/>
      <c r="FQ239" s="37"/>
      <c r="FR239" s="37"/>
      <c r="FS239" s="37"/>
      <c r="FT239" s="37"/>
      <c r="FU239" s="37"/>
      <c r="FV239" s="37"/>
      <c r="FW239" s="37"/>
      <c r="FX239" s="37"/>
      <c r="FY239" s="37"/>
      <c r="FZ239" s="37"/>
      <c r="GA239" s="37"/>
      <c r="GB239" s="37"/>
      <c r="GC239" s="37"/>
      <c r="GD239" s="37"/>
      <c r="GE239" s="37"/>
      <c r="GF239" s="37"/>
      <c r="GG239" s="37"/>
      <c r="GH239" s="37"/>
      <c r="GI239" s="37"/>
      <c r="GJ239" s="37"/>
      <c r="GK239" s="37"/>
      <c r="GL239" s="37"/>
      <c r="GM239" s="37"/>
      <c r="GN239" s="37"/>
      <c r="GO239" s="37"/>
      <c r="GP239" s="37"/>
      <c r="GQ239" s="37"/>
      <c r="GR239" s="37"/>
      <c r="GS239" s="37"/>
      <c r="GT239" s="37"/>
      <c r="GU239" s="37"/>
      <c r="GV239" s="37"/>
      <c r="GW239" s="37"/>
      <c r="GX239" s="37"/>
      <c r="GY239" s="37"/>
      <c r="GZ239" s="37"/>
      <c r="HA239" s="37"/>
      <c r="HB239" s="37"/>
      <c r="HC239" s="37"/>
      <c r="HD239" s="37"/>
      <c r="HE239" s="37"/>
      <c r="HF239" s="37"/>
      <c r="HG239" s="37"/>
      <c r="HH239" s="37"/>
      <c r="HI239" s="37"/>
      <c r="HJ239" s="37"/>
      <c r="HK239" s="37"/>
      <c r="HL239" s="37"/>
      <c r="HM239" s="37"/>
      <c r="HN239" s="37"/>
      <c r="HO239" s="37"/>
      <c r="HP239" s="37"/>
      <c r="HQ239" s="37"/>
      <c r="HR239" s="37"/>
      <c r="HS239" s="37"/>
      <c r="HT239" s="37"/>
      <c r="HU239" s="37"/>
      <c r="HV239" s="37"/>
      <c r="HW239" s="37"/>
      <c r="HX239" s="37"/>
      <c r="HY239" s="37"/>
      <c r="HZ239" s="37"/>
      <c r="IA239" s="37"/>
      <c r="IB239" s="37"/>
      <c r="IC239" s="37"/>
      <c r="ID239" s="37"/>
      <c r="IE239" s="37"/>
      <c r="IF239" s="37"/>
      <c r="IG239" s="37"/>
      <c r="IH239" s="37"/>
      <c r="II239" s="37"/>
      <c r="IJ239" s="37"/>
      <c r="IK239" s="37"/>
      <c r="IL239" s="37"/>
      <c r="IM239" s="37"/>
      <c r="IN239" s="37"/>
      <c r="IO239" s="37"/>
      <c r="IP239" s="37"/>
      <c r="IQ239" s="37"/>
      <c r="IR239" s="37"/>
      <c r="IS239" s="37"/>
      <c r="IT239" s="37"/>
      <c r="IU239" s="37"/>
      <c r="IV239" s="37"/>
      <c r="IW239" s="37"/>
    </row>
    <row r="240" customFormat="false" ht="15" hidden="false" customHeight="false" outlineLevel="0" collapsed="false">
      <c r="A240" s="37" t="s">
        <v>280</v>
      </c>
      <c r="B240" s="37"/>
      <c r="C240" s="38"/>
      <c r="D240" s="39" t="s">
        <v>277</v>
      </c>
      <c r="F240" s="39"/>
      <c r="G240" s="38" t="s">
        <v>132</v>
      </c>
      <c r="H240" s="21" t="n">
        <v>0</v>
      </c>
      <c r="I240" s="37" t="s">
        <v>133</v>
      </c>
      <c r="J240" s="38"/>
      <c r="K240" s="2"/>
      <c r="L240" s="38" t="n">
        <v>12500000</v>
      </c>
      <c r="M240" s="3"/>
      <c r="N240" s="38"/>
      <c r="O240" s="2"/>
      <c r="P240" s="38" t="n">
        <v>12500000</v>
      </c>
      <c r="R240" s="5"/>
      <c r="T240" s="5" t="n">
        <v>12500000</v>
      </c>
      <c r="U240" s="5"/>
      <c r="V240" s="5" t="n">
        <f aca="false">+R240/1000000</f>
        <v>0</v>
      </c>
      <c r="W240" s="5" t="n">
        <v>1300000</v>
      </c>
      <c r="X240" s="5"/>
      <c r="Y240" s="5" t="n">
        <f aca="false">ROUND(T240*H240,0)</f>
        <v>0</v>
      </c>
      <c r="Z240" s="5"/>
      <c r="AA240" s="5"/>
      <c r="AB240" s="5" t="n">
        <v>0</v>
      </c>
      <c r="AC240" s="5"/>
      <c r="AD240" s="40"/>
      <c r="AE240" s="5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  <c r="BO240" s="37"/>
      <c r="BP240" s="37"/>
      <c r="BQ240" s="37"/>
      <c r="BR240" s="37"/>
      <c r="BS240" s="37"/>
      <c r="BT240" s="37"/>
      <c r="BU240" s="37"/>
      <c r="BV240" s="37"/>
      <c r="BW240" s="37"/>
      <c r="BX240" s="37"/>
      <c r="BY240" s="37"/>
      <c r="BZ240" s="37"/>
      <c r="CA240" s="37"/>
      <c r="CB240" s="37"/>
      <c r="CC240" s="37"/>
      <c r="CD240" s="37"/>
      <c r="CE240" s="37"/>
      <c r="CF240" s="37"/>
      <c r="CG240" s="37"/>
      <c r="CH240" s="37"/>
      <c r="CI240" s="37"/>
      <c r="CJ240" s="37"/>
      <c r="CK240" s="37"/>
      <c r="CL240" s="37"/>
      <c r="CM240" s="37"/>
      <c r="CN240" s="37"/>
      <c r="CO240" s="37"/>
      <c r="CP240" s="37"/>
      <c r="CQ240" s="37"/>
      <c r="CR240" s="37"/>
      <c r="CS240" s="37"/>
      <c r="CT240" s="37"/>
      <c r="CU240" s="37"/>
      <c r="CV240" s="37"/>
      <c r="CW240" s="37"/>
      <c r="CX240" s="37"/>
      <c r="CY240" s="37"/>
      <c r="CZ240" s="37"/>
      <c r="DA240" s="37"/>
      <c r="DB240" s="37"/>
      <c r="DC240" s="37"/>
      <c r="DD240" s="37"/>
      <c r="DE240" s="37"/>
      <c r="DF240" s="37"/>
      <c r="DG240" s="37"/>
      <c r="DH240" s="37"/>
      <c r="DI240" s="37"/>
      <c r="DJ240" s="37"/>
      <c r="DK240" s="37"/>
      <c r="DL240" s="37"/>
      <c r="DM240" s="37"/>
      <c r="DN240" s="37"/>
      <c r="DO240" s="37"/>
      <c r="DP240" s="37"/>
      <c r="DQ240" s="37"/>
      <c r="DR240" s="37"/>
      <c r="DS240" s="37"/>
      <c r="DT240" s="37"/>
      <c r="DU240" s="37"/>
      <c r="DV240" s="37"/>
      <c r="DW240" s="37"/>
      <c r="DX240" s="37"/>
      <c r="DY240" s="37"/>
      <c r="DZ240" s="37"/>
      <c r="EA240" s="37"/>
      <c r="EB240" s="37"/>
      <c r="EC240" s="37"/>
      <c r="ED240" s="37"/>
      <c r="EE240" s="37"/>
      <c r="EF240" s="37"/>
      <c r="EG240" s="37"/>
      <c r="EH240" s="37"/>
      <c r="EI240" s="37"/>
      <c r="EJ240" s="37"/>
      <c r="EK240" s="37"/>
      <c r="EL240" s="37"/>
      <c r="EM240" s="37"/>
      <c r="EN240" s="37"/>
      <c r="EO240" s="37"/>
      <c r="EP240" s="37"/>
      <c r="EQ240" s="37"/>
      <c r="ER240" s="37"/>
      <c r="ES240" s="37"/>
      <c r="ET240" s="37"/>
      <c r="EU240" s="37"/>
      <c r="EV240" s="37"/>
      <c r="EW240" s="37"/>
      <c r="EX240" s="37"/>
      <c r="EY240" s="37"/>
      <c r="EZ240" s="37"/>
      <c r="FA240" s="37"/>
      <c r="FB240" s="37"/>
      <c r="FC240" s="37"/>
      <c r="FD240" s="37"/>
      <c r="FE240" s="37"/>
      <c r="FF240" s="37"/>
      <c r="FG240" s="37"/>
      <c r="FH240" s="37"/>
      <c r="FI240" s="37"/>
      <c r="FJ240" s="37"/>
      <c r="FK240" s="37"/>
      <c r="FL240" s="37"/>
      <c r="FM240" s="37"/>
      <c r="FN240" s="37"/>
      <c r="FO240" s="37"/>
      <c r="FP240" s="37"/>
      <c r="FQ240" s="37"/>
      <c r="FR240" s="37"/>
      <c r="FS240" s="37"/>
      <c r="FT240" s="37"/>
      <c r="FU240" s="37"/>
      <c r="FV240" s="37"/>
      <c r="FW240" s="37"/>
      <c r="FX240" s="37"/>
      <c r="FY240" s="37"/>
      <c r="FZ240" s="37"/>
      <c r="GA240" s="37"/>
      <c r="GB240" s="37"/>
      <c r="GC240" s="37"/>
      <c r="GD240" s="37"/>
      <c r="GE240" s="37"/>
      <c r="GF240" s="37"/>
      <c r="GG240" s="37"/>
      <c r="GH240" s="37"/>
      <c r="GI240" s="37"/>
      <c r="GJ240" s="37"/>
      <c r="GK240" s="37"/>
      <c r="GL240" s="37"/>
      <c r="GM240" s="37"/>
      <c r="GN240" s="37"/>
      <c r="GO240" s="37"/>
      <c r="GP240" s="37"/>
      <c r="GQ240" s="37"/>
      <c r="GR240" s="37"/>
      <c r="GS240" s="37"/>
      <c r="GT240" s="37"/>
      <c r="GU240" s="37"/>
      <c r="GV240" s="37"/>
      <c r="GW240" s="37"/>
      <c r="GX240" s="37"/>
      <c r="GY240" s="37"/>
      <c r="GZ240" s="37"/>
      <c r="HA240" s="37"/>
      <c r="HB240" s="37"/>
      <c r="HC240" s="37"/>
      <c r="HD240" s="37"/>
      <c r="HE240" s="37"/>
      <c r="HF240" s="37"/>
      <c r="HG240" s="37"/>
      <c r="HH240" s="37"/>
      <c r="HI240" s="37"/>
      <c r="HJ240" s="37"/>
      <c r="HK240" s="37"/>
      <c r="HL240" s="37"/>
      <c r="HM240" s="37"/>
      <c r="HN240" s="37"/>
      <c r="HO240" s="37"/>
      <c r="HP240" s="37"/>
      <c r="HQ240" s="37"/>
      <c r="HR240" s="37"/>
      <c r="HS240" s="37"/>
      <c r="HT240" s="37"/>
      <c r="HU240" s="37"/>
      <c r="HV240" s="37"/>
      <c r="HW240" s="37"/>
      <c r="HX240" s="37"/>
      <c r="HY240" s="37"/>
      <c r="HZ240" s="37"/>
      <c r="IA240" s="37"/>
      <c r="IB240" s="37"/>
      <c r="IC240" s="37"/>
      <c r="ID240" s="37"/>
      <c r="IE240" s="37"/>
      <c r="IF240" s="37"/>
      <c r="IG240" s="37"/>
      <c r="IH240" s="37"/>
      <c r="II240" s="37"/>
      <c r="IJ240" s="37"/>
      <c r="IK240" s="37"/>
      <c r="IL240" s="37"/>
      <c r="IM240" s="37"/>
      <c r="IN240" s="37"/>
      <c r="IO240" s="37"/>
      <c r="IP240" s="37"/>
      <c r="IQ240" s="37"/>
      <c r="IR240" s="37"/>
      <c r="IS240" s="37"/>
      <c r="IT240" s="37"/>
      <c r="IU240" s="37"/>
      <c r="IV240" s="37"/>
      <c r="IW240" s="37"/>
    </row>
    <row r="241" customFormat="false" ht="15" hidden="false" customHeight="false" outlineLevel="0" collapsed="false">
      <c r="A241" s="37" t="s">
        <v>281</v>
      </c>
      <c r="B241" s="37"/>
      <c r="C241" s="38"/>
      <c r="D241" s="39" t="s">
        <v>277</v>
      </c>
      <c r="F241" s="39"/>
      <c r="G241" s="38" t="s">
        <v>132</v>
      </c>
      <c r="H241" s="21" t="n">
        <v>0</v>
      </c>
      <c r="I241" s="37" t="s">
        <v>133</v>
      </c>
      <c r="J241" s="38"/>
      <c r="K241" s="2"/>
      <c r="L241" s="38" t="n">
        <v>25000000</v>
      </c>
      <c r="M241" s="3"/>
      <c r="N241" s="38"/>
      <c r="O241" s="2"/>
      <c r="P241" s="38" t="n">
        <v>25000000</v>
      </c>
      <c r="R241" s="5"/>
      <c r="T241" s="5" t="n">
        <v>25000000</v>
      </c>
      <c r="U241" s="5"/>
      <c r="V241" s="5" t="n">
        <f aca="false">+R241/1000000</f>
        <v>0</v>
      </c>
      <c r="W241" s="5" t="n">
        <v>1300000</v>
      </c>
      <c r="X241" s="5"/>
      <c r="Y241" s="5" t="n">
        <f aca="false">ROUND(T241*H241,0)</f>
        <v>0</v>
      </c>
      <c r="Z241" s="5"/>
      <c r="AA241" s="5"/>
      <c r="AB241" s="5" t="n">
        <v>0</v>
      </c>
      <c r="AC241" s="5"/>
      <c r="AD241" s="40"/>
      <c r="AE241" s="2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  <c r="BO241" s="37"/>
      <c r="BP241" s="37"/>
      <c r="BQ241" s="37"/>
      <c r="BR241" s="37"/>
      <c r="BS241" s="37"/>
      <c r="BT241" s="37"/>
      <c r="BU241" s="37"/>
      <c r="BV241" s="37"/>
      <c r="BW241" s="37"/>
      <c r="BX241" s="37"/>
      <c r="BY241" s="37"/>
      <c r="BZ241" s="37"/>
      <c r="CA241" s="37"/>
      <c r="CB241" s="37"/>
      <c r="CC241" s="37"/>
      <c r="CD241" s="37"/>
      <c r="CE241" s="37"/>
      <c r="CF241" s="37"/>
      <c r="CG241" s="37"/>
      <c r="CH241" s="37"/>
      <c r="CI241" s="37"/>
      <c r="CJ241" s="37"/>
      <c r="CK241" s="37"/>
      <c r="CL241" s="37"/>
      <c r="CM241" s="37"/>
      <c r="CN241" s="37"/>
      <c r="CO241" s="37"/>
      <c r="CP241" s="37"/>
      <c r="CQ241" s="37"/>
      <c r="CR241" s="37"/>
      <c r="CS241" s="37"/>
      <c r="CT241" s="37"/>
      <c r="CU241" s="37"/>
      <c r="CV241" s="37"/>
      <c r="CW241" s="37"/>
      <c r="CX241" s="37"/>
      <c r="CY241" s="37"/>
      <c r="CZ241" s="37"/>
      <c r="DA241" s="37"/>
      <c r="DB241" s="37"/>
      <c r="DC241" s="37"/>
      <c r="DD241" s="37"/>
      <c r="DE241" s="37"/>
      <c r="DF241" s="37"/>
      <c r="DG241" s="37"/>
      <c r="DH241" s="37"/>
      <c r="DI241" s="37"/>
      <c r="DJ241" s="37"/>
      <c r="DK241" s="37"/>
      <c r="DL241" s="37"/>
      <c r="DM241" s="37"/>
      <c r="DN241" s="37"/>
      <c r="DO241" s="37"/>
      <c r="DP241" s="37"/>
      <c r="DQ241" s="37"/>
      <c r="DR241" s="37"/>
      <c r="DS241" s="37"/>
      <c r="DT241" s="37"/>
      <c r="DU241" s="37"/>
      <c r="DV241" s="37"/>
      <c r="DW241" s="37"/>
      <c r="DX241" s="37"/>
      <c r="DY241" s="37"/>
      <c r="DZ241" s="37"/>
      <c r="EA241" s="37"/>
      <c r="EB241" s="37"/>
      <c r="EC241" s="37"/>
      <c r="ED241" s="37"/>
      <c r="EE241" s="37"/>
      <c r="EF241" s="37"/>
      <c r="EG241" s="37"/>
      <c r="EH241" s="37"/>
      <c r="EI241" s="37"/>
      <c r="EJ241" s="37"/>
      <c r="EK241" s="37"/>
      <c r="EL241" s="37"/>
      <c r="EM241" s="37"/>
      <c r="EN241" s="37"/>
      <c r="EO241" s="37"/>
      <c r="EP241" s="37"/>
      <c r="EQ241" s="37"/>
      <c r="ER241" s="37"/>
      <c r="ES241" s="37"/>
      <c r="ET241" s="37"/>
      <c r="EU241" s="37"/>
      <c r="EV241" s="37"/>
      <c r="EW241" s="37"/>
      <c r="EX241" s="37"/>
      <c r="EY241" s="37"/>
      <c r="EZ241" s="37"/>
      <c r="FA241" s="37"/>
      <c r="FB241" s="37"/>
      <c r="FC241" s="37"/>
      <c r="FD241" s="37"/>
      <c r="FE241" s="37"/>
      <c r="FF241" s="37"/>
      <c r="FG241" s="37"/>
      <c r="FH241" s="37"/>
      <c r="FI241" s="37"/>
      <c r="FJ241" s="37"/>
      <c r="FK241" s="37"/>
      <c r="FL241" s="37"/>
      <c r="FM241" s="37"/>
      <c r="FN241" s="37"/>
      <c r="FO241" s="37"/>
      <c r="FP241" s="37"/>
      <c r="FQ241" s="37"/>
      <c r="FR241" s="37"/>
      <c r="FS241" s="37"/>
      <c r="FT241" s="37"/>
      <c r="FU241" s="37"/>
      <c r="FV241" s="37"/>
      <c r="FW241" s="37"/>
      <c r="FX241" s="37"/>
      <c r="FY241" s="37"/>
      <c r="FZ241" s="37"/>
      <c r="GA241" s="37"/>
      <c r="GB241" s="37"/>
      <c r="GC241" s="37"/>
      <c r="GD241" s="37"/>
      <c r="GE241" s="37"/>
      <c r="GF241" s="37"/>
      <c r="GG241" s="37"/>
      <c r="GH241" s="37"/>
      <c r="GI241" s="37"/>
      <c r="GJ241" s="37"/>
      <c r="GK241" s="37"/>
      <c r="GL241" s="37"/>
      <c r="GM241" s="37"/>
      <c r="GN241" s="37"/>
      <c r="GO241" s="37"/>
      <c r="GP241" s="37"/>
      <c r="GQ241" s="37"/>
      <c r="GR241" s="37"/>
      <c r="GS241" s="37"/>
      <c r="GT241" s="37"/>
      <c r="GU241" s="37"/>
      <c r="GV241" s="37"/>
      <c r="GW241" s="37"/>
      <c r="GX241" s="37"/>
      <c r="GY241" s="37"/>
      <c r="GZ241" s="37"/>
      <c r="HA241" s="37"/>
      <c r="HB241" s="37"/>
      <c r="HC241" s="37"/>
      <c r="HD241" s="37"/>
      <c r="HE241" s="37"/>
      <c r="HF241" s="37"/>
      <c r="HG241" s="37"/>
      <c r="HH241" s="37"/>
      <c r="HI241" s="37"/>
      <c r="HJ241" s="37"/>
      <c r="HK241" s="37"/>
      <c r="HL241" s="37"/>
      <c r="HM241" s="37"/>
      <c r="HN241" s="37"/>
      <c r="HO241" s="37"/>
      <c r="HP241" s="37"/>
      <c r="HQ241" s="37"/>
      <c r="HR241" s="37"/>
      <c r="HS241" s="37"/>
      <c r="HT241" s="37"/>
      <c r="HU241" s="37"/>
      <c r="HV241" s="37"/>
      <c r="HW241" s="37"/>
      <c r="HX241" s="37"/>
      <c r="HY241" s="37"/>
      <c r="HZ241" s="37"/>
      <c r="IA241" s="37"/>
      <c r="IB241" s="37"/>
      <c r="IC241" s="37"/>
      <c r="ID241" s="37"/>
      <c r="IE241" s="37"/>
      <c r="IF241" s="37"/>
      <c r="IG241" s="37"/>
      <c r="IH241" s="37"/>
      <c r="II241" s="37"/>
      <c r="IJ241" s="37"/>
      <c r="IK241" s="37"/>
      <c r="IL241" s="37"/>
      <c r="IM241" s="37"/>
      <c r="IN241" s="37"/>
      <c r="IO241" s="37"/>
      <c r="IP241" s="37"/>
      <c r="IQ241" s="37"/>
      <c r="IR241" s="37"/>
      <c r="IS241" s="37"/>
      <c r="IT241" s="37"/>
      <c r="IU241" s="37"/>
      <c r="IV241" s="37"/>
      <c r="IW241" s="37"/>
    </row>
    <row r="242" customFormat="false" ht="15" hidden="false" customHeight="false" outlineLevel="0" collapsed="false">
      <c r="A242" s="37" t="s">
        <v>282</v>
      </c>
      <c r="B242" s="37"/>
      <c r="C242" s="38"/>
      <c r="D242" s="39" t="s">
        <v>277</v>
      </c>
      <c r="F242" s="39"/>
      <c r="G242" s="38" t="s">
        <v>132</v>
      </c>
      <c r="H242" s="21" t="n">
        <v>0</v>
      </c>
      <c r="I242" s="37" t="s">
        <v>133</v>
      </c>
      <c r="J242" s="38"/>
      <c r="K242" s="2"/>
      <c r="L242" s="38" t="n">
        <v>0</v>
      </c>
      <c r="M242" s="3"/>
      <c r="N242" s="38"/>
      <c r="O242" s="2"/>
      <c r="P242" s="38" t="n">
        <v>0</v>
      </c>
      <c r="R242" s="5"/>
      <c r="T242" s="5" t="n">
        <v>0</v>
      </c>
      <c r="U242" s="5"/>
      <c r="V242" s="5" t="n">
        <f aca="false">+R242/1000000</f>
        <v>0</v>
      </c>
      <c r="W242" s="5" t="n">
        <v>1300000</v>
      </c>
      <c r="X242" s="5"/>
      <c r="Y242" s="5" t="n">
        <f aca="false">ROUND(T242*H242,0)</f>
        <v>0</v>
      </c>
      <c r="Z242" s="5"/>
      <c r="AA242" s="5"/>
      <c r="AB242" s="5" t="n">
        <v>0</v>
      </c>
      <c r="AC242" s="5"/>
      <c r="AD242" s="40"/>
      <c r="AE242" s="5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  <c r="BO242" s="37"/>
      <c r="BP242" s="37"/>
      <c r="BQ242" s="37"/>
      <c r="BR242" s="37"/>
      <c r="BS242" s="37"/>
      <c r="BT242" s="37"/>
      <c r="BU242" s="37"/>
      <c r="BV242" s="37"/>
      <c r="BW242" s="37"/>
      <c r="BX242" s="37"/>
      <c r="BY242" s="37"/>
      <c r="BZ242" s="37"/>
      <c r="CA242" s="37"/>
      <c r="CB242" s="37"/>
      <c r="CC242" s="37"/>
      <c r="CD242" s="37"/>
      <c r="CE242" s="37"/>
      <c r="CF242" s="37"/>
      <c r="CG242" s="37"/>
      <c r="CH242" s="37"/>
      <c r="CI242" s="37"/>
      <c r="CJ242" s="37"/>
      <c r="CK242" s="37"/>
      <c r="CL242" s="37"/>
      <c r="CM242" s="37"/>
      <c r="CN242" s="37"/>
      <c r="CO242" s="37"/>
      <c r="CP242" s="37"/>
      <c r="CQ242" s="37"/>
      <c r="CR242" s="37"/>
      <c r="CS242" s="37"/>
      <c r="CT242" s="37"/>
      <c r="CU242" s="37"/>
      <c r="CV242" s="37"/>
      <c r="CW242" s="37"/>
      <c r="CX242" s="37"/>
      <c r="CY242" s="37"/>
      <c r="CZ242" s="37"/>
      <c r="DA242" s="37"/>
      <c r="DB242" s="37"/>
      <c r="DC242" s="37"/>
      <c r="DD242" s="37"/>
      <c r="DE242" s="37"/>
      <c r="DF242" s="37"/>
      <c r="DG242" s="37"/>
      <c r="DH242" s="37"/>
      <c r="DI242" s="37"/>
      <c r="DJ242" s="37"/>
      <c r="DK242" s="37"/>
      <c r="DL242" s="37"/>
      <c r="DM242" s="37"/>
      <c r="DN242" s="37"/>
      <c r="DO242" s="37"/>
      <c r="DP242" s="37"/>
      <c r="DQ242" s="37"/>
      <c r="DR242" s="37"/>
      <c r="DS242" s="37"/>
      <c r="DT242" s="37"/>
      <c r="DU242" s="37"/>
      <c r="DV242" s="37"/>
      <c r="DW242" s="37"/>
      <c r="DX242" s="37"/>
      <c r="DY242" s="37"/>
      <c r="DZ242" s="37"/>
      <c r="EA242" s="37"/>
      <c r="EB242" s="37"/>
      <c r="EC242" s="37"/>
      <c r="ED242" s="37"/>
      <c r="EE242" s="37"/>
      <c r="EF242" s="37"/>
      <c r="EG242" s="37"/>
      <c r="EH242" s="37"/>
      <c r="EI242" s="37"/>
      <c r="EJ242" s="37"/>
      <c r="EK242" s="37"/>
      <c r="EL242" s="37"/>
      <c r="EM242" s="37"/>
      <c r="EN242" s="37"/>
      <c r="EO242" s="37"/>
      <c r="EP242" s="37"/>
      <c r="EQ242" s="37"/>
      <c r="ER242" s="37"/>
      <c r="ES242" s="37"/>
      <c r="ET242" s="37"/>
      <c r="EU242" s="37"/>
      <c r="EV242" s="37"/>
      <c r="EW242" s="37"/>
      <c r="EX242" s="37"/>
      <c r="EY242" s="37"/>
      <c r="EZ242" s="37"/>
      <c r="FA242" s="37"/>
      <c r="FB242" s="37"/>
      <c r="FC242" s="37"/>
      <c r="FD242" s="37"/>
      <c r="FE242" s="37"/>
      <c r="FF242" s="37"/>
      <c r="FG242" s="37"/>
      <c r="FH242" s="37"/>
      <c r="FI242" s="37"/>
      <c r="FJ242" s="37"/>
      <c r="FK242" s="37"/>
      <c r="FL242" s="37"/>
      <c r="FM242" s="37"/>
      <c r="FN242" s="37"/>
      <c r="FO242" s="37"/>
      <c r="FP242" s="37"/>
      <c r="FQ242" s="37"/>
      <c r="FR242" s="37"/>
      <c r="FS242" s="37"/>
      <c r="FT242" s="37"/>
      <c r="FU242" s="37"/>
      <c r="FV242" s="37"/>
      <c r="FW242" s="37"/>
      <c r="FX242" s="37"/>
      <c r="FY242" s="37"/>
      <c r="FZ242" s="37"/>
      <c r="GA242" s="37"/>
      <c r="GB242" s="37"/>
      <c r="GC242" s="37"/>
      <c r="GD242" s="37"/>
      <c r="GE242" s="37"/>
      <c r="GF242" s="37"/>
      <c r="GG242" s="37"/>
      <c r="GH242" s="37"/>
      <c r="GI242" s="37"/>
      <c r="GJ242" s="37"/>
      <c r="GK242" s="37"/>
      <c r="GL242" s="37"/>
      <c r="GM242" s="37"/>
      <c r="GN242" s="37"/>
      <c r="GO242" s="37"/>
      <c r="GP242" s="37"/>
      <c r="GQ242" s="37"/>
      <c r="GR242" s="37"/>
      <c r="GS242" s="37"/>
      <c r="GT242" s="37"/>
      <c r="GU242" s="37"/>
      <c r="GV242" s="37"/>
      <c r="GW242" s="37"/>
      <c r="GX242" s="37"/>
      <c r="GY242" s="37"/>
      <c r="GZ242" s="37"/>
      <c r="HA242" s="37"/>
      <c r="HB242" s="37"/>
      <c r="HC242" s="37"/>
      <c r="HD242" s="37"/>
      <c r="HE242" s="37"/>
      <c r="HF242" s="37"/>
      <c r="HG242" s="37"/>
      <c r="HH242" s="37"/>
      <c r="HI242" s="37"/>
      <c r="HJ242" s="37"/>
      <c r="HK242" s="37"/>
      <c r="HL242" s="37"/>
      <c r="HM242" s="37"/>
      <c r="HN242" s="37"/>
      <c r="HO242" s="37"/>
      <c r="HP242" s="37"/>
      <c r="HQ242" s="37"/>
      <c r="HR242" s="37"/>
      <c r="HS242" s="37"/>
      <c r="HT242" s="37"/>
      <c r="HU242" s="37"/>
      <c r="HV242" s="37"/>
      <c r="HW242" s="37"/>
      <c r="HX242" s="37"/>
      <c r="HY242" s="37"/>
      <c r="HZ242" s="37"/>
      <c r="IA242" s="37"/>
      <c r="IB242" s="37"/>
      <c r="IC242" s="37"/>
      <c r="ID242" s="37"/>
      <c r="IE242" s="37"/>
      <c r="IF242" s="37"/>
      <c r="IG242" s="37"/>
      <c r="IH242" s="37"/>
      <c r="II242" s="37"/>
      <c r="IJ242" s="37"/>
      <c r="IK242" s="37"/>
      <c r="IL242" s="37"/>
      <c r="IM242" s="37"/>
      <c r="IN242" s="37"/>
      <c r="IO242" s="37"/>
      <c r="IP242" s="37"/>
      <c r="IQ242" s="37"/>
      <c r="IR242" s="37"/>
      <c r="IS242" s="37"/>
      <c r="IT242" s="37"/>
      <c r="IU242" s="37"/>
      <c r="IV242" s="37"/>
      <c r="IW242" s="37"/>
    </row>
    <row r="243" customFormat="false" ht="15" hidden="false" customHeight="false" outlineLevel="0" collapsed="false">
      <c r="A243" s="37" t="s">
        <v>283</v>
      </c>
      <c r="B243" s="37"/>
      <c r="C243" s="38"/>
      <c r="D243" s="39" t="s">
        <v>277</v>
      </c>
      <c r="F243" s="39"/>
      <c r="G243" s="38" t="s">
        <v>132</v>
      </c>
      <c r="H243" s="21" t="n">
        <v>0</v>
      </c>
      <c r="I243" s="37" t="s">
        <v>133</v>
      </c>
      <c r="J243" s="38"/>
      <c r="K243" s="2"/>
      <c r="L243" s="38" t="n">
        <v>10000000</v>
      </c>
      <c r="M243" s="3"/>
      <c r="N243" s="38"/>
      <c r="O243" s="2"/>
      <c r="P243" s="38" t="n">
        <v>10000000</v>
      </c>
      <c r="R243" s="5"/>
      <c r="T243" s="5" t="n">
        <v>10000000</v>
      </c>
      <c r="U243" s="5"/>
      <c r="V243" s="5" t="n">
        <f aca="false">+R243/1000000</f>
        <v>0</v>
      </c>
      <c r="W243" s="5" t="n">
        <v>1300000</v>
      </c>
      <c r="X243" s="5"/>
      <c r="Y243" s="5" t="n">
        <f aca="false">ROUND(T243*H243,0)</f>
        <v>0</v>
      </c>
      <c r="Z243" s="5"/>
      <c r="AA243" s="5"/>
      <c r="AB243" s="5" t="n">
        <v>0</v>
      </c>
      <c r="AC243" s="5"/>
      <c r="AD243" s="40"/>
      <c r="AE243" s="5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  <c r="BO243" s="37"/>
      <c r="BP243" s="37"/>
      <c r="BQ243" s="37"/>
      <c r="BR243" s="37"/>
      <c r="BS243" s="37"/>
      <c r="BT243" s="37"/>
      <c r="BU243" s="37"/>
      <c r="BV243" s="37"/>
      <c r="BW243" s="37"/>
      <c r="BX243" s="37"/>
      <c r="BY243" s="37"/>
      <c r="BZ243" s="37"/>
      <c r="CA243" s="37"/>
      <c r="CB243" s="37"/>
      <c r="CC243" s="37"/>
      <c r="CD243" s="37"/>
      <c r="CE243" s="37"/>
      <c r="CF243" s="37"/>
      <c r="CG243" s="37"/>
      <c r="CH243" s="37"/>
      <c r="CI243" s="37"/>
      <c r="CJ243" s="37"/>
      <c r="CK243" s="37"/>
      <c r="CL243" s="37"/>
      <c r="CM243" s="37"/>
      <c r="CN243" s="37"/>
      <c r="CO243" s="37"/>
      <c r="CP243" s="37"/>
      <c r="CQ243" s="37"/>
      <c r="CR243" s="37"/>
      <c r="CS243" s="37"/>
      <c r="CT243" s="37"/>
      <c r="CU243" s="37"/>
      <c r="CV243" s="37"/>
      <c r="CW243" s="37"/>
      <c r="CX243" s="37"/>
      <c r="CY243" s="37"/>
      <c r="CZ243" s="37"/>
      <c r="DA243" s="37"/>
      <c r="DB243" s="37"/>
      <c r="DC243" s="37"/>
      <c r="DD243" s="37"/>
      <c r="DE243" s="37"/>
      <c r="DF243" s="37"/>
      <c r="DG243" s="37"/>
      <c r="DH243" s="37"/>
      <c r="DI243" s="37"/>
      <c r="DJ243" s="37"/>
      <c r="DK243" s="37"/>
      <c r="DL243" s="37"/>
      <c r="DM243" s="37"/>
      <c r="DN243" s="37"/>
      <c r="DO243" s="37"/>
      <c r="DP243" s="37"/>
      <c r="DQ243" s="37"/>
      <c r="DR243" s="37"/>
      <c r="DS243" s="37"/>
      <c r="DT243" s="37"/>
      <c r="DU243" s="37"/>
      <c r="DV243" s="37"/>
      <c r="DW243" s="37"/>
      <c r="DX243" s="37"/>
      <c r="DY243" s="37"/>
      <c r="DZ243" s="37"/>
      <c r="EA243" s="37"/>
      <c r="EB243" s="37"/>
      <c r="EC243" s="37"/>
      <c r="ED243" s="37"/>
      <c r="EE243" s="37"/>
      <c r="EF243" s="37"/>
      <c r="EG243" s="37"/>
      <c r="EH243" s="37"/>
      <c r="EI243" s="37"/>
      <c r="EJ243" s="37"/>
      <c r="EK243" s="37"/>
      <c r="EL243" s="37"/>
      <c r="EM243" s="37"/>
      <c r="EN243" s="37"/>
      <c r="EO243" s="37"/>
      <c r="EP243" s="37"/>
      <c r="EQ243" s="37"/>
      <c r="ER243" s="37"/>
      <c r="ES243" s="37"/>
      <c r="ET243" s="37"/>
      <c r="EU243" s="37"/>
      <c r="EV243" s="37"/>
      <c r="EW243" s="37"/>
      <c r="EX243" s="37"/>
      <c r="EY243" s="37"/>
      <c r="EZ243" s="37"/>
      <c r="FA243" s="37"/>
      <c r="FB243" s="37"/>
      <c r="FC243" s="37"/>
      <c r="FD243" s="37"/>
      <c r="FE243" s="37"/>
      <c r="FF243" s="37"/>
      <c r="FG243" s="37"/>
      <c r="FH243" s="37"/>
      <c r="FI243" s="37"/>
      <c r="FJ243" s="37"/>
      <c r="FK243" s="37"/>
      <c r="FL243" s="37"/>
      <c r="FM243" s="37"/>
      <c r="FN243" s="37"/>
      <c r="FO243" s="37"/>
      <c r="FP243" s="37"/>
      <c r="FQ243" s="37"/>
      <c r="FR243" s="37"/>
      <c r="FS243" s="37"/>
      <c r="FT243" s="37"/>
      <c r="FU243" s="37"/>
      <c r="FV243" s="37"/>
      <c r="FW243" s="37"/>
      <c r="FX243" s="37"/>
      <c r="FY243" s="37"/>
      <c r="FZ243" s="37"/>
      <c r="GA243" s="37"/>
      <c r="GB243" s="37"/>
      <c r="GC243" s="37"/>
      <c r="GD243" s="37"/>
      <c r="GE243" s="37"/>
      <c r="GF243" s="37"/>
      <c r="GG243" s="37"/>
      <c r="GH243" s="37"/>
      <c r="GI243" s="37"/>
      <c r="GJ243" s="37"/>
      <c r="GK243" s="37"/>
      <c r="GL243" s="37"/>
      <c r="GM243" s="37"/>
      <c r="GN243" s="37"/>
      <c r="GO243" s="37"/>
      <c r="GP243" s="37"/>
      <c r="GQ243" s="37"/>
      <c r="GR243" s="37"/>
      <c r="GS243" s="37"/>
      <c r="GT243" s="37"/>
      <c r="GU243" s="37"/>
      <c r="GV243" s="37"/>
      <c r="GW243" s="37"/>
      <c r="GX243" s="37"/>
      <c r="GY243" s="37"/>
      <c r="GZ243" s="37"/>
      <c r="HA243" s="37"/>
      <c r="HB243" s="37"/>
      <c r="HC243" s="37"/>
      <c r="HD243" s="37"/>
      <c r="HE243" s="37"/>
      <c r="HF243" s="37"/>
      <c r="HG243" s="37"/>
      <c r="HH243" s="37"/>
      <c r="HI243" s="37"/>
      <c r="HJ243" s="37"/>
      <c r="HK243" s="37"/>
      <c r="HL243" s="37"/>
      <c r="HM243" s="37"/>
      <c r="HN243" s="37"/>
      <c r="HO243" s="37"/>
      <c r="HP243" s="37"/>
      <c r="HQ243" s="37"/>
      <c r="HR243" s="37"/>
      <c r="HS243" s="37"/>
      <c r="HT243" s="37"/>
      <c r="HU243" s="37"/>
      <c r="HV243" s="37"/>
      <c r="HW243" s="37"/>
      <c r="HX243" s="37"/>
      <c r="HY243" s="37"/>
      <c r="HZ243" s="37"/>
      <c r="IA243" s="37"/>
      <c r="IB243" s="37"/>
      <c r="IC243" s="37"/>
      <c r="ID243" s="37"/>
      <c r="IE243" s="37"/>
      <c r="IF243" s="37"/>
      <c r="IG243" s="37"/>
      <c r="IH243" s="37"/>
      <c r="II243" s="37"/>
      <c r="IJ243" s="37"/>
      <c r="IK243" s="37"/>
      <c r="IL243" s="37"/>
      <c r="IM243" s="37"/>
      <c r="IN243" s="37"/>
      <c r="IO243" s="37"/>
      <c r="IP243" s="37"/>
      <c r="IQ243" s="37"/>
      <c r="IR243" s="37"/>
      <c r="IS243" s="37"/>
      <c r="IT243" s="37"/>
      <c r="IU243" s="37"/>
      <c r="IV243" s="37"/>
      <c r="IW243" s="37"/>
    </row>
    <row r="244" customFormat="false" ht="15" hidden="false" customHeight="false" outlineLevel="0" collapsed="false">
      <c r="A244" s="37" t="s">
        <v>284</v>
      </c>
      <c r="B244" s="37"/>
      <c r="C244" s="38"/>
      <c r="D244" s="39" t="s">
        <v>277</v>
      </c>
      <c r="F244" s="39"/>
      <c r="G244" s="38" t="s">
        <v>132</v>
      </c>
      <c r="H244" s="21" t="n">
        <v>0</v>
      </c>
      <c r="I244" s="37" t="s">
        <v>133</v>
      </c>
      <c r="J244" s="38"/>
      <c r="K244" s="2"/>
      <c r="L244" s="38" t="n">
        <v>19610000</v>
      </c>
      <c r="M244" s="3"/>
      <c r="N244" s="38"/>
      <c r="O244" s="2"/>
      <c r="P244" s="38" t="n">
        <v>19610000</v>
      </c>
      <c r="R244" s="5"/>
      <c r="T244" s="5" t="n">
        <v>19610000</v>
      </c>
      <c r="U244" s="5"/>
      <c r="V244" s="5" t="n">
        <f aca="false">+R244/1000000</f>
        <v>0</v>
      </c>
      <c r="W244" s="5" t="n">
        <v>1300000</v>
      </c>
      <c r="X244" s="5"/>
      <c r="Y244" s="5" t="n">
        <f aca="false">ROUND(T244*H244,0)</f>
        <v>0</v>
      </c>
      <c r="Z244" s="5"/>
      <c r="AA244" s="5"/>
      <c r="AB244" s="5" t="n">
        <v>0</v>
      </c>
      <c r="AC244" s="5"/>
      <c r="AD244" s="40"/>
      <c r="AE244" s="5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  <c r="BO244" s="37"/>
      <c r="BP244" s="37"/>
      <c r="BQ244" s="37"/>
      <c r="BR244" s="37"/>
      <c r="BS244" s="37"/>
      <c r="BT244" s="37"/>
      <c r="BU244" s="37"/>
      <c r="BV244" s="37"/>
      <c r="BW244" s="37"/>
      <c r="BX244" s="37"/>
      <c r="BY244" s="37"/>
      <c r="BZ244" s="37"/>
      <c r="CA244" s="37"/>
      <c r="CB244" s="37"/>
      <c r="CC244" s="37"/>
      <c r="CD244" s="37"/>
      <c r="CE244" s="37"/>
      <c r="CF244" s="37"/>
      <c r="CG244" s="37"/>
      <c r="CH244" s="37"/>
      <c r="CI244" s="37"/>
      <c r="CJ244" s="37"/>
      <c r="CK244" s="37"/>
      <c r="CL244" s="37"/>
      <c r="CM244" s="37"/>
      <c r="CN244" s="37"/>
      <c r="CO244" s="37"/>
      <c r="CP244" s="37"/>
      <c r="CQ244" s="37"/>
      <c r="CR244" s="37"/>
      <c r="CS244" s="37"/>
      <c r="CT244" s="37"/>
      <c r="CU244" s="37"/>
      <c r="CV244" s="37"/>
      <c r="CW244" s="37"/>
      <c r="CX244" s="37"/>
      <c r="CY244" s="37"/>
      <c r="CZ244" s="37"/>
      <c r="DA244" s="37"/>
      <c r="DB244" s="37"/>
      <c r="DC244" s="37"/>
      <c r="DD244" s="37"/>
      <c r="DE244" s="37"/>
      <c r="DF244" s="37"/>
      <c r="DG244" s="37"/>
      <c r="DH244" s="37"/>
      <c r="DI244" s="37"/>
      <c r="DJ244" s="37"/>
      <c r="DK244" s="37"/>
      <c r="DL244" s="37"/>
      <c r="DM244" s="37"/>
      <c r="DN244" s="37"/>
      <c r="DO244" s="37"/>
      <c r="DP244" s="37"/>
      <c r="DQ244" s="37"/>
      <c r="DR244" s="37"/>
      <c r="DS244" s="37"/>
      <c r="DT244" s="37"/>
      <c r="DU244" s="37"/>
      <c r="DV244" s="37"/>
      <c r="DW244" s="37"/>
      <c r="DX244" s="37"/>
      <c r="DY244" s="37"/>
      <c r="DZ244" s="37"/>
      <c r="EA244" s="37"/>
      <c r="EB244" s="37"/>
      <c r="EC244" s="37"/>
      <c r="ED244" s="37"/>
      <c r="EE244" s="37"/>
      <c r="EF244" s="37"/>
      <c r="EG244" s="37"/>
      <c r="EH244" s="37"/>
      <c r="EI244" s="37"/>
      <c r="EJ244" s="37"/>
      <c r="EK244" s="37"/>
      <c r="EL244" s="37"/>
      <c r="EM244" s="37"/>
      <c r="EN244" s="37"/>
      <c r="EO244" s="37"/>
      <c r="EP244" s="37"/>
      <c r="EQ244" s="37"/>
      <c r="ER244" s="37"/>
      <c r="ES244" s="37"/>
      <c r="ET244" s="37"/>
      <c r="EU244" s="37"/>
      <c r="EV244" s="37"/>
      <c r="EW244" s="37"/>
      <c r="EX244" s="37"/>
      <c r="EY244" s="37"/>
      <c r="EZ244" s="37"/>
      <c r="FA244" s="37"/>
      <c r="FB244" s="37"/>
      <c r="FC244" s="37"/>
      <c r="FD244" s="37"/>
      <c r="FE244" s="37"/>
      <c r="FF244" s="37"/>
      <c r="FG244" s="37"/>
      <c r="FH244" s="37"/>
      <c r="FI244" s="37"/>
      <c r="FJ244" s="37"/>
      <c r="FK244" s="37"/>
      <c r="FL244" s="37"/>
      <c r="FM244" s="37"/>
      <c r="FN244" s="37"/>
      <c r="FO244" s="37"/>
      <c r="FP244" s="37"/>
      <c r="FQ244" s="37"/>
      <c r="FR244" s="37"/>
      <c r="FS244" s="37"/>
      <c r="FT244" s="37"/>
      <c r="FU244" s="37"/>
      <c r="FV244" s="37"/>
      <c r="FW244" s="37"/>
      <c r="FX244" s="37"/>
      <c r="FY244" s="37"/>
      <c r="FZ244" s="37"/>
      <c r="GA244" s="37"/>
      <c r="GB244" s="37"/>
      <c r="GC244" s="37"/>
      <c r="GD244" s="37"/>
      <c r="GE244" s="37"/>
      <c r="GF244" s="37"/>
      <c r="GG244" s="37"/>
      <c r="GH244" s="37"/>
      <c r="GI244" s="37"/>
      <c r="GJ244" s="37"/>
      <c r="GK244" s="37"/>
      <c r="GL244" s="37"/>
      <c r="GM244" s="37"/>
      <c r="GN244" s="37"/>
      <c r="GO244" s="37"/>
      <c r="GP244" s="37"/>
      <c r="GQ244" s="37"/>
      <c r="GR244" s="37"/>
      <c r="GS244" s="37"/>
      <c r="GT244" s="37"/>
      <c r="GU244" s="37"/>
      <c r="GV244" s="37"/>
      <c r="GW244" s="37"/>
      <c r="GX244" s="37"/>
      <c r="GY244" s="37"/>
      <c r="GZ244" s="37"/>
      <c r="HA244" s="37"/>
      <c r="HB244" s="37"/>
      <c r="HC244" s="37"/>
      <c r="HD244" s="37"/>
      <c r="HE244" s="37"/>
      <c r="HF244" s="37"/>
      <c r="HG244" s="37"/>
      <c r="HH244" s="37"/>
      <c r="HI244" s="37"/>
      <c r="HJ244" s="37"/>
      <c r="HK244" s="37"/>
      <c r="HL244" s="37"/>
      <c r="HM244" s="37"/>
      <c r="HN244" s="37"/>
      <c r="HO244" s="37"/>
      <c r="HP244" s="37"/>
      <c r="HQ244" s="37"/>
      <c r="HR244" s="37"/>
      <c r="HS244" s="37"/>
      <c r="HT244" s="37"/>
      <c r="HU244" s="37"/>
      <c r="HV244" s="37"/>
      <c r="HW244" s="37"/>
      <c r="HX244" s="37"/>
      <c r="HY244" s="37"/>
      <c r="HZ244" s="37"/>
      <c r="IA244" s="37"/>
      <c r="IB244" s="37"/>
      <c r="IC244" s="37"/>
      <c r="ID244" s="37"/>
      <c r="IE244" s="37"/>
      <c r="IF244" s="37"/>
      <c r="IG244" s="37"/>
      <c r="IH244" s="37"/>
      <c r="II244" s="37"/>
      <c r="IJ244" s="37"/>
      <c r="IK244" s="37"/>
      <c r="IL244" s="37"/>
      <c r="IM244" s="37"/>
      <c r="IN244" s="37"/>
      <c r="IO244" s="37"/>
      <c r="IP244" s="37"/>
      <c r="IQ244" s="37"/>
      <c r="IR244" s="37"/>
      <c r="IS244" s="37"/>
      <c r="IT244" s="37"/>
      <c r="IU244" s="37"/>
      <c r="IV244" s="37"/>
      <c r="IW244" s="37"/>
    </row>
    <row r="245" customFormat="false" ht="15" hidden="false" customHeight="false" outlineLevel="0" collapsed="false">
      <c r="A245" s="37" t="s">
        <v>285</v>
      </c>
      <c r="B245" s="37"/>
      <c r="C245" s="38"/>
      <c r="D245" s="39" t="s">
        <v>277</v>
      </c>
      <c r="F245" s="39"/>
      <c r="G245" s="38" t="s">
        <v>132</v>
      </c>
      <c r="H245" s="21" t="n">
        <v>0</v>
      </c>
      <c r="I245" s="37" t="s">
        <v>133</v>
      </c>
      <c r="J245" s="38"/>
      <c r="K245" s="2"/>
      <c r="L245" s="38" t="n">
        <v>15000000</v>
      </c>
      <c r="M245" s="3"/>
      <c r="N245" s="38"/>
      <c r="O245" s="2"/>
      <c r="P245" s="38" t="n">
        <v>15000000</v>
      </c>
      <c r="R245" s="5"/>
      <c r="T245" s="5" t="n">
        <v>15000000</v>
      </c>
      <c r="U245" s="5"/>
      <c r="V245" s="5" t="n">
        <f aca="false">+R245/1000000</f>
        <v>0</v>
      </c>
      <c r="W245" s="5" t="n">
        <v>1300000</v>
      </c>
      <c r="X245" s="5"/>
      <c r="Y245" s="5" t="n">
        <f aca="false">ROUND(T245*H245,0)</f>
        <v>0</v>
      </c>
      <c r="Z245" s="5"/>
      <c r="AA245" s="5"/>
      <c r="AB245" s="5" t="n">
        <v>0</v>
      </c>
      <c r="AC245" s="5"/>
      <c r="AD245" s="40"/>
      <c r="AE245" s="5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  <c r="BO245" s="37"/>
      <c r="BP245" s="37"/>
      <c r="BQ245" s="37"/>
      <c r="BR245" s="37"/>
      <c r="BS245" s="37"/>
      <c r="BT245" s="37"/>
      <c r="BU245" s="37"/>
      <c r="BV245" s="37"/>
      <c r="BW245" s="37"/>
      <c r="BX245" s="37"/>
      <c r="BY245" s="37"/>
      <c r="BZ245" s="37"/>
      <c r="CA245" s="37"/>
      <c r="CB245" s="37"/>
      <c r="CC245" s="37"/>
      <c r="CD245" s="37"/>
      <c r="CE245" s="37"/>
      <c r="CF245" s="37"/>
      <c r="CG245" s="37"/>
      <c r="CH245" s="37"/>
      <c r="CI245" s="37"/>
      <c r="CJ245" s="37"/>
      <c r="CK245" s="37"/>
      <c r="CL245" s="37"/>
      <c r="CM245" s="37"/>
      <c r="CN245" s="37"/>
      <c r="CO245" s="37"/>
      <c r="CP245" s="37"/>
      <c r="CQ245" s="37"/>
      <c r="CR245" s="37"/>
      <c r="CS245" s="37"/>
      <c r="CT245" s="37"/>
      <c r="CU245" s="37"/>
      <c r="CV245" s="37"/>
      <c r="CW245" s="37"/>
      <c r="CX245" s="37"/>
      <c r="CY245" s="37"/>
      <c r="CZ245" s="37"/>
      <c r="DA245" s="37"/>
      <c r="DB245" s="37"/>
      <c r="DC245" s="37"/>
      <c r="DD245" s="37"/>
      <c r="DE245" s="37"/>
      <c r="DF245" s="37"/>
      <c r="DG245" s="37"/>
      <c r="DH245" s="37"/>
      <c r="DI245" s="37"/>
      <c r="DJ245" s="37"/>
      <c r="DK245" s="37"/>
      <c r="DL245" s="37"/>
      <c r="DM245" s="37"/>
      <c r="DN245" s="37"/>
      <c r="DO245" s="37"/>
      <c r="DP245" s="37"/>
      <c r="DQ245" s="37"/>
      <c r="DR245" s="37"/>
      <c r="DS245" s="37"/>
      <c r="DT245" s="37"/>
      <c r="DU245" s="37"/>
      <c r="DV245" s="37"/>
      <c r="DW245" s="37"/>
      <c r="DX245" s="37"/>
      <c r="DY245" s="37"/>
      <c r="DZ245" s="37"/>
      <c r="EA245" s="37"/>
      <c r="EB245" s="37"/>
      <c r="EC245" s="37"/>
      <c r="ED245" s="37"/>
      <c r="EE245" s="37"/>
      <c r="EF245" s="37"/>
      <c r="EG245" s="37"/>
      <c r="EH245" s="37"/>
      <c r="EI245" s="37"/>
      <c r="EJ245" s="37"/>
      <c r="EK245" s="37"/>
      <c r="EL245" s="37"/>
      <c r="EM245" s="37"/>
      <c r="EN245" s="37"/>
      <c r="EO245" s="37"/>
      <c r="EP245" s="37"/>
      <c r="EQ245" s="37"/>
      <c r="ER245" s="37"/>
      <c r="ES245" s="37"/>
      <c r="ET245" s="37"/>
      <c r="EU245" s="37"/>
      <c r="EV245" s="37"/>
      <c r="EW245" s="37"/>
      <c r="EX245" s="37"/>
      <c r="EY245" s="37"/>
      <c r="EZ245" s="37"/>
      <c r="FA245" s="37"/>
      <c r="FB245" s="37"/>
      <c r="FC245" s="37"/>
      <c r="FD245" s="37"/>
      <c r="FE245" s="37"/>
      <c r="FF245" s="37"/>
      <c r="FG245" s="37"/>
      <c r="FH245" s="37"/>
      <c r="FI245" s="37"/>
      <c r="FJ245" s="37"/>
      <c r="FK245" s="37"/>
      <c r="FL245" s="37"/>
      <c r="FM245" s="37"/>
      <c r="FN245" s="37"/>
      <c r="FO245" s="37"/>
      <c r="FP245" s="37"/>
      <c r="FQ245" s="37"/>
      <c r="FR245" s="37"/>
      <c r="FS245" s="37"/>
      <c r="FT245" s="37"/>
      <c r="FU245" s="37"/>
      <c r="FV245" s="37"/>
      <c r="FW245" s="37"/>
      <c r="FX245" s="37"/>
      <c r="FY245" s="37"/>
      <c r="FZ245" s="37"/>
      <c r="GA245" s="37"/>
      <c r="GB245" s="37"/>
      <c r="GC245" s="37"/>
      <c r="GD245" s="37"/>
      <c r="GE245" s="37"/>
      <c r="GF245" s="37"/>
      <c r="GG245" s="37"/>
      <c r="GH245" s="37"/>
      <c r="GI245" s="37"/>
      <c r="GJ245" s="37"/>
      <c r="GK245" s="37"/>
      <c r="GL245" s="37"/>
      <c r="GM245" s="37"/>
      <c r="GN245" s="37"/>
      <c r="GO245" s="37"/>
      <c r="GP245" s="37"/>
      <c r="GQ245" s="37"/>
      <c r="GR245" s="37"/>
      <c r="GS245" s="37"/>
      <c r="GT245" s="37"/>
      <c r="GU245" s="37"/>
      <c r="GV245" s="37"/>
      <c r="GW245" s="37"/>
      <c r="GX245" s="37"/>
      <c r="GY245" s="37"/>
      <c r="GZ245" s="37"/>
      <c r="HA245" s="37"/>
      <c r="HB245" s="37"/>
      <c r="HC245" s="37"/>
      <c r="HD245" s="37"/>
      <c r="HE245" s="37"/>
      <c r="HF245" s="37"/>
      <c r="HG245" s="37"/>
      <c r="HH245" s="37"/>
      <c r="HI245" s="37"/>
      <c r="HJ245" s="37"/>
      <c r="HK245" s="37"/>
      <c r="HL245" s="37"/>
      <c r="HM245" s="37"/>
      <c r="HN245" s="37"/>
      <c r="HO245" s="37"/>
      <c r="HP245" s="37"/>
      <c r="HQ245" s="37"/>
      <c r="HR245" s="37"/>
      <c r="HS245" s="37"/>
      <c r="HT245" s="37"/>
      <c r="HU245" s="37"/>
      <c r="HV245" s="37"/>
      <c r="HW245" s="37"/>
      <c r="HX245" s="37"/>
      <c r="HY245" s="37"/>
      <c r="HZ245" s="37"/>
      <c r="IA245" s="37"/>
      <c r="IB245" s="37"/>
      <c r="IC245" s="37"/>
      <c r="ID245" s="37"/>
      <c r="IE245" s="37"/>
      <c r="IF245" s="37"/>
      <c r="IG245" s="37"/>
      <c r="IH245" s="37"/>
      <c r="II245" s="37"/>
      <c r="IJ245" s="37"/>
      <c r="IK245" s="37"/>
      <c r="IL245" s="37"/>
      <c r="IM245" s="37"/>
      <c r="IN245" s="37"/>
      <c r="IO245" s="37"/>
      <c r="IP245" s="37"/>
      <c r="IQ245" s="37"/>
      <c r="IR245" s="37"/>
      <c r="IS245" s="37"/>
      <c r="IT245" s="37"/>
      <c r="IU245" s="37"/>
      <c r="IV245" s="37"/>
      <c r="IW245" s="37"/>
    </row>
    <row r="246" customFormat="false" ht="12.75" hidden="false" customHeight="false" outlineLevel="0" collapsed="false">
      <c r="A246" s="1" t="s">
        <v>286</v>
      </c>
      <c r="B246" s="1"/>
      <c r="C246" s="38"/>
      <c r="D246" s="39" t="s">
        <v>277</v>
      </c>
      <c r="F246" s="39"/>
      <c r="G246" s="38" t="s">
        <v>132</v>
      </c>
      <c r="H246" s="21" t="n">
        <v>0</v>
      </c>
      <c r="I246" s="37" t="s">
        <v>133</v>
      </c>
      <c r="J246" s="38"/>
      <c r="K246" s="2"/>
      <c r="L246" s="38" t="n">
        <v>23542485.26</v>
      </c>
      <c r="M246" s="3"/>
      <c r="N246" s="38"/>
      <c r="O246" s="2"/>
      <c r="P246" s="38" t="n">
        <v>23542485.26</v>
      </c>
      <c r="R246" s="5"/>
      <c r="T246" s="5" t="n">
        <v>23542485.26</v>
      </c>
      <c r="U246" s="5"/>
      <c r="V246" s="5" t="n">
        <f aca="false">+R246/1000000</f>
        <v>0</v>
      </c>
      <c r="W246" s="5" t="n">
        <v>0</v>
      </c>
      <c r="X246" s="5"/>
      <c r="Y246" s="5" t="n">
        <f aca="false">ROUND(T246*H246,0)</f>
        <v>0</v>
      </c>
      <c r="Z246" s="5"/>
      <c r="AA246" s="5"/>
      <c r="AB246" s="5" t="n">
        <v>0</v>
      </c>
      <c r="AC246" s="5"/>
      <c r="AD246" s="5" t="n">
        <v>0</v>
      </c>
      <c r="AE246" s="5" t="n">
        <f aca="false">+AB246/1000000</f>
        <v>0</v>
      </c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  <c r="BO246" s="37"/>
      <c r="BP246" s="37"/>
      <c r="BQ246" s="37"/>
      <c r="BR246" s="37"/>
      <c r="BS246" s="37"/>
      <c r="BT246" s="37"/>
      <c r="BU246" s="37"/>
      <c r="BV246" s="37"/>
      <c r="BW246" s="37"/>
      <c r="BX246" s="37"/>
      <c r="BY246" s="37"/>
      <c r="BZ246" s="37"/>
      <c r="CA246" s="37"/>
      <c r="CB246" s="37"/>
      <c r="CC246" s="37"/>
      <c r="CD246" s="37"/>
      <c r="CE246" s="37"/>
      <c r="CF246" s="37"/>
      <c r="CG246" s="37"/>
      <c r="CH246" s="37"/>
      <c r="CI246" s="37"/>
      <c r="CJ246" s="37"/>
      <c r="CK246" s="37"/>
      <c r="CL246" s="37"/>
      <c r="CM246" s="37"/>
      <c r="CN246" s="37"/>
      <c r="CO246" s="37"/>
      <c r="CP246" s="37"/>
      <c r="CQ246" s="37"/>
      <c r="CR246" s="37"/>
      <c r="CS246" s="37"/>
      <c r="CT246" s="37"/>
      <c r="CU246" s="37"/>
      <c r="CV246" s="37"/>
      <c r="CW246" s="37"/>
      <c r="CX246" s="37"/>
      <c r="CY246" s="37"/>
      <c r="CZ246" s="37"/>
      <c r="DA246" s="37"/>
      <c r="DB246" s="37"/>
      <c r="DC246" s="37"/>
      <c r="DD246" s="37"/>
      <c r="DE246" s="37"/>
      <c r="DF246" s="37"/>
      <c r="DG246" s="37"/>
      <c r="DH246" s="37"/>
      <c r="DI246" s="37"/>
      <c r="DJ246" s="37"/>
      <c r="DK246" s="37"/>
      <c r="DL246" s="37"/>
      <c r="DM246" s="37"/>
      <c r="DN246" s="37"/>
      <c r="DO246" s="37"/>
      <c r="DP246" s="37"/>
      <c r="DQ246" s="37"/>
      <c r="DR246" s="37"/>
      <c r="DS246" s="37"/>
      <c r="DT246" s="37"/>
      <c r="DU246" s="37"/>
      <c r="DV246" s="37"/>
      <c r="DW246" s="37"/>
      <c r="DX246" s="37"/>
      <c r="DY246" s="37"/>
      <c r="DZ246" s="37"/>
      <c r="EA246" s="37"/>
      <c r="EB246" s="37"/>
      <c r="EC246" s="37"/>
      <c r="ED246" s="37"/>
      <c r="EE246" s="37"/>
      <c r="EF246" s="37"/>
      <c r="EG246" s="37"/>
      <c r="EH246" s="37"/>
      <c r="EI246" s="37"/>
      <c r="EJ246" s="37"/>
      <c r="EK246" s="37"/>
      <c r="EL246" s="37"/>
      <c r="EM246" s="37"/>
      <c r="EN246" s="37"/>
      <c r="EO246" s="37"/>
      <c r="EP246" s="37"/>
      <c r="EQ246" s="37"/>
      <c r="ER246" s="37"/>
      <c r="ES246" s="37"/>
      <c r="ET246" s="37"/>
      <c r="EU246" s="37"/>
      <c r="EV246" s="37"/>
      <c r="EW246" s="37"/>
      <c r="EX246" s="37"/>
      <c r="EY246" s="37"/>
      <c r="EZ246" s="37"/>
      <c r="FA246" s="37"/>
      <c r="FB246" s="37"/>
      <c r="FC246" s="37"/>
      <c r="FD246" s="37"/>
      <c r="FE246" s="37"/>
      <c r="FF246" s="37"/>
      <c r="FG246" s="37"/>
      <c r="FH246" s="37"/>
      <c r="FI246" s="37"/>
      <c r="FJ246" s="37"/>
      <c r="FK246" s="37"/>
      <c r="FL246" s="37"/>
      <c r="FM246" s="37"/>
      <c r="FN246" s="37"/>
      <c r="FO246" s="37"/>
      <c r="FP246" s="37"/>
      <c r="FQ246" s="37"/>
      <c r="FR246" s="37"/>
      <c r="FS246" s="37"/>
      <c r="FT246" s="37"/>
      <c r="FU246" s="37"/>
      <c r="FV246" s="37"/>
      <c r="FW246" s="37"/>
      <c r="FX246" s="37"/>
      <c r="FY246" s="37"/>
      <c r="FZ246" s="37"/>
      <c r="GA246" s="37"/>
      <c r="GB246" s="37"/>
      <c r="GC246" s="37"/>
      <c r="GD246" s="37"/>
      <c r="GE246" s="37"/>
      <c r="GF246" s="37"/>
      <c r="GG246" s="37"/>
      <c r="GH246" s="37"/>
      <c r="GI246" s="37"/>
      <c r="GJ246" s="37"/>
      <c r="GK246" s="37"/>
      <c r="GL246" s="37"/>
      <c r="GM246" s="37"/>
      <c r="GN246" s="37"/>
      <c r="GO246" s="37"/>
      <c r="GP246" s="37"/>
      <c r="GQ246" s="37"/>
      <c r="GR246" s="37"/>
      <c r="GS246" s="37"/>
      <c r="GT246" s="37"/>
      <c r="GU246" s="37"/>
      <c r="GV246" s="37"/>
      <c r="GW246" s="37"/>
      <c r="GX246" s="37"/>
      <c r="GY246" s="37"/>
      <c r="GZ246" s="37"/>
      <c r="HA246" s="37"/>
      <c r="HB246" s="37"/>
      <c r="HC246" s="37"/>
      <c r="HD246" s="37"/>
      <c r="HE246" s="37"/>
      <c r="HF246" s="37"/>
      <c r="HG246" s="37"/>
      <c r="HH246" s="37"/>
      <c r="HI246" s="37"/>
      <c r="HJ246" s="37"/>
      <c r="HK246" s="37"/>
      <c r="HL246" s="37"/>
      <c r="HM246" s="37"/>
      <c r="HN246" s="37"/>
      <c r="HO246" s="37"/>
      <c r="HP246" s="37"/>
      <c r="HQ246" s="37"/>
      <c r="HR246" s="37"/>
      <c r="HS246" s="37"/>
      <c r="HT246" s="37"/>
      <c r="HU246" s="37"/>
      <c r="HV246" s="37"/>
      <c r="HW246" s="37"/>
      <c r="HX246" s="37"/>
      <c r="HY246" s="37"/>
      <c r="HZ246" s="37"/>
      <c r="IA246" s="37"/>
      <c r="IB246" s="37"/>
      <c r="IC246" s="37"/>
      <c r="ID246" s="37"/>
      <c r="IE246" s="37"/>
      <c r="IF246" s="37"/>
      <c r="IG246" s="37"/>
      <c r="IH246" s="37"/>
      <c r="II246" s="37"/>
      <c r="IJ246" s="37"/>
      <c r="IK246" s="37"/>
      <c r="IL246" s="37"/>
      <c r="IM246" s="37"/>
      <c r="IN246" s="37"/>
      <c r="IO246" s="37"/>
      <c r="IP246" s="37"/>
      <c r="IQ246" s="37"/>
      <c r="IR246" s="37"/>
      <c r="IS246" s="37"/>
      <c r="IT246" s="37"/>
      <c r="IU246" s="37"/>
      <c r="IV246" s="37"/>
      <c r="IW246" s="37"/>
    </row>
    <row r="247" customFormat="false" ht="12.75" hidden="false" customHeight="false" outlineLevel="0" collapsed="false">
      <c r="A247" s="1" t="s">
        <v>287</v>
      </c>
      <c r="B247" s="1"/>
      <c r="C247" s="38"/>
      <c r="D247" s="39" t="s">
        <v>277</v>
      </c>
      <c r="F247" s="39"/>
      <c r="G247" s="38" t="s">
        <v>132</v>
      </c>
      <c r="H247" s="21" t="n">
        <v>0</v>
      </c>
      <c r="I247" s="37" t="s">
        <v>133</v>
      </c>
      <c r="J247" s="38"/>
      <c r="K247" s="2"/>
      <c r="L247" s="38" t="n">
        <v>20000000</v>
      </c>
      <c r="M247" s="3"/>
      <c r="N247" s="38"/>
      <c r="O247" s="2"/>
      <c r="P247" s="38" t="n">
        <v>20000000</v>
      </c>
      <c r="R247" s="5"/>
      <c r="T247" s="5" t="n">
        <v>20000000</v>
      </c>
      <c r="U247" s="5"/>
      <c r="V247" s="5" t="n">
        <f aca="false">+R247/1000000</f>
        <v>0</v>
      </c>
      <c r="W247" s="5" t="n">
        <v>0</v>
      </c>
      <c r="X247" s="5"/>
      <c r="Y247" s="5" t="n">
        <f aca="false">ROUND(T247*H247,0)</f>
        <v>0</v>
      </c>
      <c r="Z247" s="5"/>
      <c r="AA247" s="5"/>
      <c r="AB247" s="5" t="n">
        <v>0</v>
      </c>
      <c r="AC247" s="5"/>
      <c r="AD247" s="5" t="n">
        <v>0</v>
      </c>
      <c r="AE247" s="5" t="n">
        <f aca="false">+AB247/1000000</f>
        <v>0</v>
      </c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  <c r="BO247" s="37"/>
      <c r="BP247" s="37"/>
      <c r="BQ247" s="37"/>
      <c r="BR247" s="37"/>
      <c r="BS247" s="37"/>
      <c r="BT247" s="37"/>
      <c r="BU247" s="37"/>
      <c r="BV247" s="37"/>
      <c r="BW247" s="37"/>
      <c r="BX247" s="37"/>
      <c r="BY247" s="37"/>
      <c r="BZ247" s="37"/>
      <c r="CA247" s="37"/>
      <c r="CB247" s="37"/>
      <c r="CC247" s="37"/>
      <c r="CD247" s="37"/>
      <c r="CE247" s="37"/>
      <c r="CF247" s="37"/>
      <c r="CG247" s="37"/>
      <c r="CH247" s="37"/>
      <c r="CI247" s="37"/>
      <c r="CJ247" s="37"/>
      <c r="CK247" s="37"/>
      <c r="CL247" s="37"/>
      <c r="CM247" s="37"/>
      <c r="CN247" s="37"/>
      <c r="CO247" s="37"/>
      <c r="CP247" s="37"/>
      <c r="CQ247" s="37"/>
      <c r="CR247" s="37"/>
      <c r="CS247" s="37"/>
      <c r="CT247" s="37"/>
      <c r="CU247" s="37"/>
      <c r="CV247" s="37"/>
      <c r="CW247" s="37"/>
      <c r="CX247" s="37"/>
      <c r="CY247" s="37"/>
      <c r="CZ247" s="37"/>
      <c r="DA247" s="37"/>
      <c r="DB247" s="37"/>
      <c r="DC247" s="37"/>
      <c r="DD247" s="37"/>
      <c r="DE247" s="37"/>
      <c r="DF247" s="37"/>
      <c r="DG247" s="37"/>
      <c r="DH247" s="37"/>
      <c r="DI247" s="37"/>
      <c r="DJ247" s="37"/>
      <c r="DK247" s="37"/>
      <c r="DL247" s="37"/>
      <c r="DM247" s="37"/>
      <c r="DN247" s="37"/>
      <c r="DO247" s="37"/>
      <c r="DP247" s="37"/>
      <c r="DQ247" s="37"/>
      <c r="DR247" s="37"/>
      <c r="DS247" s="37"/>
      <c r="DT247" s="37"/>
      <c r="DU247" s="37"/>
      <c r="DV247" s="37"/>
      <c r="DW247" s="37"/>
      <c r="DX247" s="37"/>
      <c r="DY247" s="37"/>
      <c r="DZ247" s="37"/>
      <c r="EA247" s="37"/>
      <c r="EB247" s="37"/>
      <c r="EC247" s="37"/>
      <c r="ED247" s="37"/>
      <c r="EE247" s="37"/>
      <c r="EF247" s="37"/>
      <c r="EG247" s="37"/>
      <c r="EH247" s="37"/>
      <c r="EI247" s="37"/>
      <c r="EJ247" s="37"/>
      <c r="EK247" s="37"/>
      <c r="EL247" s="37"/>
      <c r="EM247" s="37"/>
      <c r="EN247" s="37"/>
      <c r="EO247" s="37"/>
      <c r="EP247" s="37"/>
      <c r="EQ247" s="37"/>
      <c r="ER247" s="37"/>
      <c r="ES247" s="37"/>
      <c r="ET247" s="37"/>
      <c r="EU247" s="37"/>
      <c r="EV247" s="37"/>
      <c r="EW247" s="37"/>
      <c r="EX247" s="37"/>
      <c r="EY247" s="37"/>
      <c r="EZ247" s="37"/>
      <c r="FA247" s="37"/>
      <c r="FB247" s="37"/>
      <c r="FC247" s="37"/>
      <c r="FD247" s="37"/>
      <c r="FE247" s="37"/>
      <c r="FF247" s="37"/>
      <c r="FG247" s="37"/>
      <c r="FH247" s="37"/>
      <c r="FI247" s="37"/>
      <c r="FJ247" s="37"/>
      <c r="FK247" s="37"/>
      <c r="FL247" s="37"/>
      <c r="FM247" s="37"/>
      <c r="FN247" s="37"/>
      <c r="FO247" s="37"/>
      <c r="FP247" s="37"/>
      <c r="FQ247" s="37"/>
      <c r="FR247" s="37"/>
      <c r="FS247" s="37"/>
      <c r="FT247" s="37"/>
      <c r="FU247" s="37"/>
      <c r="FV247" s="37"/>
      <c r="FW247" s="37"/>
      <c r="FX247" s="37"/>
      <c r="FY247" s="37"/>
      <c r="FZ247" s="37"/>
      <c r="GA247" s="37"/>
      <c r="GB247" s="37"/>
      <c r="GC247" s="37"/>
      <c r="GD247" s="37"/>
      <c r="GE247" s="37"/>
      <c r="GF247" s="37"/>
      <c r="GG247" s="37"/>
      <c r="GH247" s="37"/>
      <c r="GI247" s="37"/>
      <c r="GJ247" s="37"/>
      <c r="GK247" s="37"/>
      <c r="GL247" s="37"/>
      <c r="GM247" s="37"/>
      <c r="GN247" s="37"/>
      <c r="GO247" s="37"/>
      <c r="GP247" s="37"/>
      <c r="GQ247" s="37"/>
      <c r="GR247" s="37"/>
      <c r="GS247" s="37"/>
      <c r="GT247" s="37"/>
      <c r="GU247" s="37"/>
      <c r="GV247" s="37"/>
      <c r="GW247" s="37"/>
      <c r="GX247" s="37"/>
      <c r="GY247" s="37"/>
      <c r="GZ247" s="37"/>
      <c r="HA247" s="37"/>
      <c r="HB247" s="37"/>
      <c r="HC247" s="37"/>
      <c r="HD247" s="37"/>
      <c r="HE247" s="37"/>
      <c r="HF247" s="37"/>
      <c r="HG247" s="37"/>
      <c r="HH247" s="37"/>
      <c r="HI247" s="37"/>
      <c r="HJ247" s="37"/>
      <c r="HK247" s="37"/>
      <c r="HL247" s="37"/>
      <c r="HM247" s="37"/>
      <c r="HN247" s="37"/>
      <c r="HO247" s="37"/>
      <c r="HP247" s="37"/>
      <c r="HQ247" s="37"/>
      <c r="HR247" s="37"/>
      <c r="HS247" s="37"/>
      <c r="HT247" s="37"/>
      <c r="HU247" s="37"/>
      <c r="HV247" s="37"/>
      <c r="HW247" s="37"/>
      <c r="HX247" s="37"/>
      <c r="HY247" s="37"/>
      <c r="HZ247" s="37"/>
      <c r="IA247" s="37"/>
      <c r="IB247" s="37"/>
      <c r="IC247" s="37"/>
      <c r="ID247" s="37"/>
      <c r="IE247" s="37"/>
      <c r="IF247" s="37"/>
      <c r="IG247" s="37"/>
      <c r="IH247" s="37"/>
      <c r="II247" s="37"/>
      <c r="IJ247" s="37"/>
      <c r="IK247" s="37"/>
      <c r="IL247" s="37"/>
      <c r="IM247" s="37"/>
      <c r="IN247" s="37"/>
      <c r="IO247" s="37"/>
      <c r="IP247" s="37"/>
      <c r="IQ247" s="37"/>
      <c r="IR247" s="37"/>
      <c r="IS247" s="37"/>
      <c r="IT247" s="37"/>
      <c r="IU247" s="37"/>
      <c r="IV247" s="37"/>
      <c r="IW247" s="37"/>
    </row>
    <row r="248" customFormat="false" ht="12.75" hidden="false" customHeight="false" outlineLevel="0" collapsed="false">
      <c r="A248" s="37" t="s">
        <v>288</v>
      </c>
      <c r="B248" s="37"/>
      <c r="C248" s="38"/>
      <c r="D248" s="39" t="s">
        <v>277</v>
      </c>
      <c r="F248" s="39"/>
      <c r="G248" s="38" t="s">
        <v>132</v>
      </c>
      <c r="H248" s="21" t="n">
        <v>0</v>
      </c>
      <c r="I248" s="37" t="s">
        <v>133</v>
      </c>
      <c r="J248" s="38"/>
      <c r="K248" s="2"/>
      <c r="L248" s="38" t="n">
        <v>28149.76</v>
      </c>
      <c r="M248" s="3"/>
      <c r="N248" s="38"/>
      <c r="O248" s="2"/>
      <c r="P248" s="38" t="n">
        <v>28149.76</v>
      </c>
      <c r="R248" s="5"/>
      <c r="T248" s="5" t="n">
        <v>28149.76</v>
      </c>
      <c r="U248" s="5"/>
      <c r="V248" s="5" t="n">
        <f aca="false">+R248/1000000</f>
        <v>0</v>
      </c>
      <c r="W248" s="5" t="n">
        <v>0</v>
      </c>
      <c r="X248" s="5"/>
      <c r="Y248" s="5" t="n">
        <f aca="false">ROUND(T248*H248,0)</f>
        <v>0</v>
      </c>
      <c r="Z248" s="5"/>
      <c r="AA248" s="5"/>
      <c r="AB248" s="5" t="n">
        <v>0</v>
      </c>
      <c r="AC248" s="5"/>
      <c r="AD248" s="5" t="n">
        <v>0</v>
      </c>
      <c r="AE248" s="5" t="n">
        <f aca="false">+AB248/1000000</f>
        <v>0</v>
      </c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  <c r="BO248" s="37"/>
      <c r="BP248" s="37"/>
      <c r="BQ248" s="37"/>
      <c r="BR248" s="37"/>
      <c r="BS248" s="37"/>
      <c r="BT248" s="37"/>
      <c r="BU248" s="37"/>
      <c r="BV248" s="37"/>
      <c r="BW248" s="37"/>
      <c r="BX248" s="37"/>
      <c r="BY248" s="37"/>
      <c r="BZ248" s="37"/>
      <c r="CA248" s="37"/>
      <c r="CB248" s="37"/>
      <c r="CC248" s="37"/>
      <c r="CD248" s="37"/>
      <c r="CE248" s="37"/>
      <c r="CF248" s="37"/>
      <c r="CG248" s="37"/>
      <c r="CH248" s="37"/>
      <c r="CI248" s="37"/>
      <c r="CJ248" s="37"/>
      <c r="CK248" s="37"/>
      <c r="CL248" s="37"/>
      <c r="CM248" s="37"/>
      <c r="CN248" s="37"/>
      <c r="CO248" s="37"/>
      <c r="CP248" s="37"/>
      <c r="CQ248" s="37"/>
      <c r="CR248" s="37"/>
      <c r="CS248" s="37"/>
      <c r="CT248" s="37"/>
      <c r="CU248" s="37"/>
      <c r="CV248" s="37"/>
      <c r="CW248" s="37"/>
      <c r="CX248" s="37"/>
      <c r="CY248" s="37"/>
      <c r="CZ248" s="37"/>
      <c r="DA248" s="37"/>
      <c r="DB248" s="37"/>
      <c r="DC248" s="37"/>
      <c r="DD248" s="37"/>
      <c r="DE248" s="37"/>
      <c r="DF248" s="37"/>
      <c r="DG248" s="37"/>
      <c r="DH248" s="37"/>
      <c r="DI248" s="37"/>
      <c r="DJ248" s="37"/>
      <c r="DK248" s="37"/>
      <c r="DL248" s="37"/>
      <c r="DM248" s="37"/>
      <c r="DN248" s="37"/>
      <c r="DO248" s="37"/>
      <c r="DP248" s="37"/>
      <c r="DQ248" s="37"/>
      <c r="DR248" s="37"/>
      <c r="DS248" s="37"/>
      <c r="DT248" s="37"/>
      <c r="DU248" s="37"/>
      <c r="DV248" s="37"/>
      <c r="DW248" s="37"/>
      <c r="DX248" s="37"/>
      <c r="DY248" s="37"/>
      <c r="DZ248" s="37"/>
      <c r="EA248" s="37"/>
      <c r="EB248" s="37"/>
      <c r="EC248" s="37"/>
      <c r="ED248" s="37"/>
      <c r="EE248" s="37"/>
      <c r="EF248" s="37"/>
      <c r="EG248" s="37"/>
      <c r="EH248" s="37"/>
      <c r="EI248" s="37"/>
      <c r="EJ248" s="37"/>
      <c r="EK248" s="37"/>
      <c r="EL248" s="37"/>
      <c r="EM248" s="37"/>
      <c r="EN248" s="37"/>
      <c r="EO248" s="37"/>
      <c r="EP248" s="37"/>
      <c r="EQ248" s="37"/>
      <c r="ER248" s="37"/>
      <c r="ES248" s="37"/>
      <c r="ET248" s="37"/>
      <c r="EU248" s="37"/>
      <c r="EV248" s="37"/>
      <c r="EW248" s="37"/>
      <c r="EX248" s="37"/>
      <c r="EY248" s="37"/>
      <c r="EZ248" s="37"/>
      <c r="FA248" s="37"/>
      <c r="FB248" s="37"/>
      <c r="FC248" s="37"/>
      <c r="FD248" s="37"/>
      <c r="FE248" s="37"/>
      <c r="FF248" s="37"/>
      <c r="FG248" s="37"/>
      <c r="FH248" s="37"/>
      <c r="FI248" s="37"/>
      <c r="FJ248" s="37"/>
      <c r="FK248" s="37"/>
      <c r="FL248" s="37"/>
      <c r="FM248" s="37"/>
      <c r="FN248" s="37"/>
      <c r="FO248" s="37"/>
      <c r="FP248" s="37"/>
      <c r="FQ248" s="37"/>
      <c r="FR248" s="37"/>
      <c r="FS248" s="37"/>
      <c r="FT248" s="37"/>
      <c r="FU248" s="37"/>
      <c r="FV248" s="37"/>
      <c r="FW248" s="37"/>
      <c r="FX248" s="37"/>
      <c r="FY248" s="37"/>
      <c r="FZ248" s="37"/>
      <c r="GA248" s="37"/>
      <c r="GB248" s="37"/>
      <c r="GC248" s="37"/>
      <c r="GD248" s="37"/>
      <c r="GE248" s="37"/>
      <c r="GF248" s="37"/>
      <c r="GG248" s="37"/>
      <c r="GH248" s="37"/>
      <c r="GI248" s="37"/>
      <c r="GJ248" s="37"/>
      <c r="GK248" s="37"/>
      <c r="GL248" s="37"/>
      <c r="GM248" s="37"/>
      <c r="GN248" s="37"/>
      <c r="GO248" s="37"/>
      <c r="GP248" s="37"/>
      <c r="GQ248" s="37"/>
      <c r="GR248" s="37"/>
      <c r="GS248" s="37"/>
      <c r="GT248" s="37"/>
      <c r="GU248" s="37"/>
      <c r="GV248" s="37"/>
      <c r="GW248" s="37"/>
      <c r="GX248" s="37"/>
      <c r="GY248" s="37"/>
      <c r="GZ248" s="37"/>
      <c r="HA248" s="37"/>
      <c r="HB248" s="37"/>
      <c r="HC248" s="37"/>
      <c r="HD248" s="37"/>
      <c r="HE248" s="37"/>
      <c r="HF248" s="37"/>
      <c r="HG248" s="37"/>
      <c r="HH248" s="37"/>
      <c r="HI248" s="37"/>
      <c r="HJ248" s="37"/>
      <c r="HK248" s="37"/>
      <c r="HL248" s="37"/>
      <c r="HM248" s="37"/>
      <c r="HN248" s="37"/>
      <c r="HO248" s="37"/>
      <c r="HP248" s="37"/>
      <c r="HQ248" s="37"/>
      <c r="HR248" s="37"/>
      <c r="HS248" s="37"/>
      <c r="HT248" s="37"/>
      <c r="HU248" s="37"/>
      <c r="HV248" s="37"/>
      <c r="HW248" s="37"/>
      <c r="HX248" s="37"/>
      <c r="HY248" s="37"/>
      <c r="HZ248" s="37"/>
      <c r="IA248" s="37"/>
      <c r="IB248" s="37"/>
      <c r="IC248" s="37"/>
      <c r="ID248" s="37"/>
      <c r="IE248" s="37"/>
      <c r="IF248" s="37"/>
      <c r="IG248" s="37"/>
      <c r="IH248" s="37"/>
      <c r="II248" s="37"/>
      <c r="IJ248" s="37"/>
      <c r="IK248" s="37"/>
      <c r="IL248" s="37"/>
      <c r="IM248" s="37"/>
      <c r="IN248" s="37"/>
      <c r="IO248" s="37"/>
      <c r="IP248" s="37"/>
      <c r="IQ248" s="37"/>
      <c r="IR248" s="37"/>
      <c r="IS248" s="37"/>
      <c r="IT248" s="37"/>
      <c r="IU248" s="37"/>
      <c r="IV248" s="37"/>
      <c r="IW248" s="37"/>
    </row>
    <row r="249" customFormat="false" ht="12.75" hidden="false" customHeight="false" outlineLevel="0" collapsed="false">
      <c r="A249" s="37" t="s">
        <v>289</v>
      </c>
      <c r="B249" s="37"/>
      <c r="C249" s="38"/>
      <c r="D249" s="39" t="s">
        <v>277</v>
      </c>
      <c r="F249" s="39"/>
      <c r="G249" s="38" t="s">
        <v>132</v>
      </c>
      <c r="H249" s="21" t="n">
        <v>0</v>
      </c>
      <c r="I249" s="37" t="s">
        <v>133</v>
      </c>
      <c r="J249" s="38"/>
      <c r="K249" s="2"/>
      <c r="L249" s="38" t="n">
        <v>0</v>
      </c>
      <c r="M249" s="3"/>
      <c r="N249" s="38"/>
      <c r="O249" s="2"/>
      <c r="P249" s="38" t="n">
        <v>0</v>
      </c>
      <c r="R249" s="5"/>
      <c r="T249" s="5" t="n">
        <v>0</v>
      </c>
      <c r="U249" s="5"/>
      <c r="V249" s="5" t="n">
        <f aca="false">+R249/1000000</f>
        <v>0</v>
      </c>
      <c r="W249" s="5" t="n">
        <v>0</v>
      </c>
      <c r="X249" s="5"/>
      <c r="Y249" s="5" t="n">
        <f aca="false">ROUND(T249*H249,0)</f>
        <v>0</v>
      </c>
      <c r="Z249" s="5"/>
      <c r="AA249" s="5"/>
      <c r="AB249" s="5" t="n">
        <v>0</v>
      </c>
      <c r="AC249" s="5"/>
      <c r="AD249" s="5" t="n">
        <v>0</v>
      </c>
      <c r="AE249" s="5" t="n">
        <f aca="false">+AB249/1000000</f>
        <v>0</v>
      </c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  <c r="BO249" s="37"/>
      <c r="BP249" s="37"/>
      <c r="BQ249" s="37"/>
      <c r="BR249" s="37"/>
      <c r="BS249" s="37"/>
      <c r="BT249" s="37"/>
      <c r="BU249" s="37"/>
      <c r="BV249" s="37"/>
      <c r="BW249" s="37"/>
      <c r="BX249" s="37"/>
      <c r="BY249" s="37"/>
      <c r="BZ249" s="37"/>
      <c r="CA249" s="37"/>
      <c r="CB249" s="37"/>
      <c r="CC249" s="37"/>
      <c r="CD249" s="37"/>
      <c r="CE249" s="37"/>
      <c r="CF249" s="37"/>
      <c r="CG249" s="37"/>
      <c r="CH249" s="37"/>
      <c r="CI249" s="37"/>
      <c r="CJ249" s="37"/>
      <c r="CK249" s="37"/>
      <c r="CL249" s="37"/>
      <c r="CM249" s="37"/>
      <c r="CN249" s="37"/>
      <c r="CO249" s="37"/>
      <c r="CP249" s="37"/>
      <c r="CQ249" s="37"/>
      <c r="CR249" s="37"/>
      <c r="CS249" s="37"/>
      <c r="CT249" s="37"/>
      <c r="CU249" s="37"/>
      <c r="CV249" s="37"/>
      <c r="CW249" s="37"/>
      <c r="CX249" s="37"/>
      <c r="CY249" s="37"/>
      <c r="CZ249" s="37"/>
      <c r="DA249" s="37"/>
      <c r="DB249" s="37"/>
      <c r="DC249" s="37"/>
      <c r="DD249" s="37"/>
      <c r="DE249" s="37"/>
      <c r="DF249" s="37"/>
      <c r="DG249" s="37"/>
      <c r="DH249" s="37"/>
      <c r="DI249" s="37"/>
      <c r="DJ249" s="37"/>
      <c r="DK249" s="37"/>
      <c r="DL249" s="37"/>
      <c r="DM249" s="37"/>
      <c r="DN249" s="37"/>
      <c r="DO249" s="37"/>
      <c r="DP249" s="37"/>
      <c r="DQ249" s="37"/>
      <c r="DR249" s="37"/>
      <c r="DS249" s="37"/>
      <c r="DT249" s="37"/>
      <c r="DU249" s="37"/>
      <c r="DV249" s="37"/>
      <c r="DW249" s="37"/>
      <c r="DX249" s="37"/>
      <c r="DY249" s="37"/>
      <c r="DZ249" s="37"/>
      <c r="EA249" s="37"/>
      <c r="EB249" s="37"/>
      <c r="EC249" s="37"/>
      <c r="ED249" s="37"/>
      <c r="EE249" s="37"/>
      <c r="EF249" s="37"/>
      <c r="EG249" s="37"/>
      <c r="EH249" s="37"/>
      <c r="EI249" s="37"/>
      <c r="EJ249" s="37"/>
      <c r="EK249" s="37"/>
      <c r="EL249" s="37"/>
      <c r="EM249" s="37"/>
      <c r="EN249" s="37"/>
      <c r="EO249" s="37"/>
      <c r="EP249" s="37"/>
      <c r="EQ249" s="37"/>
      <c r="ER249" s="37"/>
      <c r="ES249" s="37"/>
      <c r="ET249" s="37"/>
      <c r="EU249" s="37"/>
      <c r="EV249" s="37"/>
      <c r="EW249" s="37"/>
      <c r="EX249" s="37"/>
      <c r="EY249" s="37"/>
      <c r="EZ249" s="37"/>
      <c r="FA249" s="37"/>
      <c r="FB249" s="37"/>
      <c r="FC249" s="37"/>
      <c r="FD249" s="37"/>
      <c r="FE249" s="37"/>
      <c r="FF249" s="37"/>
      <c r="FG249" s="37"/>
      <c r="FH249" s="37"/>
      <c r="FI249" s="37"/>
      <c r="FJ249" s="37"/>
      <c r="FK249" s="37"/>
      <c r="FL249" s="37"/>
      <c r="FM249" s="37"/>
      <c r="FN249" s="37"/>
      <c r="FO249" s="37"/>
      <c r="FP249" s="37"/>
      <c r="FQ249" s="37"/>
      <c r="FR249" s="37"/>
      <c r="FS249" s="37"/>
      <c r="FT249" s="37"/>
      <c r="FU249" s="37"/>
      <c r="FV249" s="37"/>
      <c r="FW249" s="37"/>
      <c r="FX249" s="37"/>
      <c r="FY249" s="37"/>
      <c r="FZ249" s="37"/>
      <c r="GA249" s="37"/>
      <c r="GB249" s="37"/>
      <c r="GC249" s="37"/>
      <c r="GD249" s="37"/>
      <c r="GE249" s="37"/>
      <c r="GF249" s="37"/>
      <c r="GG249" s="37"/>
      <c r="GH249" s="37"/>
      <c r="GI249" s="37"/>
      <c r="GJ249" s="37"/>
      <c r="GK249" s="37"/>
      <c r="GL249" s="37"/>
      <c r="GM249" s="37"/>
      <c r="GN249" s="37"/>
      <c r="GO249" s="37"/>
      <c r="GP249" s="37"/>
      <c r="GQ249" s="37"/>
      <c r="GR249" s="37"/>
      <c r="GS249" s="37"/>
      <c r="GT249" s="37"/>
      <c r="GU249" s="37"/>
      <c r="GV249" s="37"/>
      <c r="GW249" s="37"/>
      <c r="GX249" s="37"/>
      <c r="GY249" s="37"/>
      <c r="GZ249" s="37"/>
      <c r="HA249" s="37"/>
      <c r="HB249" s="37"/>
      <c r="HC249" s="37"/>
      <c r="HD249" s="37"/>
      <c r="HE249" s="37"/>
      <c r="HF249" s="37"/>
      <c r="HG249" s="37"/>
      <c r="HH249" s="37"/>
      <c r="HI249" s="37"/>
      <c r="HJ249" s="37"/>
      <c r="HK249" s="37"/>
      <c r="HL249" s="37"/>
      <c r="HM249" s="37"/>
      <c r="HN249" s="37"/>
      <c r="HO249" s="37"/>
      <c r="HP249" s="37"/>
      <c r="HQ249" s="37"/>
      <c r="HR249" s="37"/>
      <c r="HS249" s="37"/>
      <c r="HT249" s="37"/>
      <c r="HU249" s="37"/>
      <c r="HV249" s="37"/>
      <c r="HW249" s="37"/>
      <c r="HX249" s="37"/>
      <c r="HY249" s="37"/>
      <c r="HZ249" s="37"/>
      <c r="IA249" s="37"/>
      <c r="IB249" s="37"/>
      <c r="IC249" s="37"/>
      <c r="ID249" s="37"/>
      <c r="IE249" s="37"/>
      <c r="IF249" s="37"/>
      <c r="IG249" s="37"/>
      <c r="IH249" s="37"/>
      <c r="II249" s="37"/>
      <c r="IJ249" s="37"/>
      <c r="IK249" s="37"/>
      <c r="IL249" s="37"/>
      <c r="IM249" s="37"/>
      <c r="IN249" s="37"/>
      <c r="IO249" s="37"/>
      <c r="IP249" s="37"/>
      <c r="IQ249" s="37"/>
      <c r="IR249" s="37"/>
      <c r="IS249" s="37"/>
      <c r="IT249" s="37"/>
      <c r="IU249" s="37"/>
      <c r="IV249" s="37"/>
      <c r="IW249" s="37"/>
    </row>
    <row r="252" customFormat="false" ht="12.75" hidden="false" customHeight="false" outlineLevel="0" collapsed="false">
      <c r="A252" s="15" t="s">
        <v>290</v>
      </c>
    </row>
    <row r="253" customFormat="false" ht="12.75" hidden="false" customHeight="false" outlineLevel="0" collapsed="false">
      <c r="A253" s="1" t="s">
        <v>291</v>
      </c>
      <c r="B253" s="1" t="s">
        <v>292</v>
      </c>
      <c r="Q253" s="5"/>
    </row>
    <row r="254" customFormat="false" ht="12.75" hidden="false" customHeight="false" outlineLevel="0" collapsed="false">
      <c r="Q254" s="5"/>
    </row>
    <row r="255" customFormat="false" ht="12.75" hidden="false" customHeight="false" outlineLevel="0" collapsed="false">
      <c r="B255" s="2" t="str">
        <f aca="true">CELL("filename",B254)</f>
        <v>'file:///mnt/12tb/@roms/datasets/enron/EDRM Enron Email Data Set v2 XML/filtered-attachments/xls/April_Assets.xls'#$Contact</v>
      </c>
      <c r="Q255" s="5"/>
    </row>
    <row r="256" customFormat="false" ht="12.75" hidden="false" customHeight="false" outlineLevel="0" collapsed="false">
      <c r="B256" s="41" t="n">
        <f aca="true">NOW()</f>
        <v>45926.9378494858</v>
      </c>
    </row>
    <row r="260" customFormat="false" ht="12.75" hidden="false" customHeight="false" outlineLevel="0" collapsed="false">
      <c r="J260" s="5" t="e">
        <f aca="false">+J27+J35+#REF!+J47+J141+J90+J116+J137+J203+J224</f>
        <v>#REF!</v>
      </c>
      <c r="L260" s="5" t="s">
        <v>293</v>
      </c>
    </row>
    <row r="261" customFormat="false" ht="12.75" hidden="false" customHeight="false" outlineLevel="0" collapsed="false">
      <c r="J261" s="5" t="n">
        <v>-22000000</v>
      </c>
      <c r="L261" s="5" t="s">
        <v>294</v>
      </c>
    </row>
    <row r="262" customFormat="false" ht="12.75" hidden="false" customHeight="false" outlineLevel="0" collapsed="false">
      <c r="J262" s="5" t="n">
        <v>-1500032</v>
      </c>
      <c r="L262" s="5" t="s">
        <v>295</v>
      </c>
    </row>
    <row r="263" customFormat="false" ht="12.75" hidden="false" customHeight="false" outlineLevel="0" collapsed="false">
      <c r="J263" s="27"/>
      <c r="L263" s="27"/>
      <c r="N263" s="27"/>
      <c r="P263" s="27"/>
    </row>
    <row r="264" customFormat="false" ht="12.75" hidden="false" customHeight="false" outlineLevel="0" collapsed="false">
      <c r="J264" s="10" t="e">
        <f aca="false">SUM(J260:J263)</f>
        <v>#REF!</v>
      </c>
      <c r="L264" s="10"/>
      <c r="N264" s="10"/>
      <c r="P264" s="10"/>
    </row>
    <row r="265" customFormat="false" ht="12.75" hidden="false" customHeight="false" outlineLevel="0" collapsed="false">
      <c r="J265" s="27" t="n">
        <v>838818805</v>
      </c>
      <c r="L265" s="27" t="s">
        <v>296</v>
      </c>
      <c r="N265" s="27"/>
      <c r="P265" s="27"/>
    </row>
    <row r="266" customFormat="false" ht="12.75" hidden="false" customHeight="false" outlineLevel="0" collapsed="false">
      <c r="J266" s="5" t="e">
        <f aca="false">+J264-J265</f>
        <v>#REF!</v>
      </c>
      <c r="L266" s="5" t="s">
        <v>297</v>
      </c>
    </row>
  </sheetData>
  <mergeCells count="2">
    <mergeCell ref="A1:P1"/>
    <mergeCell ref="A2:P2"/>
  </mergeCells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  <rowBreaks count="5" manualBreakCount="5">
    <brk id="60" man="true" max="16383" min="0"/>
    <brk id="90" man="true" max="16383" min="0"/>
    <brk id="137" man="true" max="16383" min="0"/>
    <brk id="172" man="true" max="16383" min="0"/>
    <brk id="226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A2" activeCellId="0" sqref="A2:P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84"/>
    <col collapsed="false" customWidth="true" hidden="false" outlineLevel="0" max="2" min="2" style="2" width="52.56"/>
    <col collapsed="false" customWidth="true" hidden="false" outlineLevel="0" max="3" min="3" style="3" width="27.56"/>
    <col collapsed="false" customWidth="true" hidden="false" outlineLevel="0" max="4" min="4" style="4" width="13.99"/>
    <col collapsed="false" customWidth="true" hidden="false" outlineLevel="0" max="5" min="5" style="3" width="9.99"/>
    <col collapsed="false" customWidth="true" hidden="false" outlineLevel="0" max="6" min="6" style="3" width="14.99"/>
    <col collapsed="false" customWidth="true" hidden="false" outlineLevel="0" max="7" min="7" style="3" width="16.13"/>
    <col collapsed="false" customWidth="true" hidden="false" outlineLevel="0" max="8" min="8" style="3" width="6.28"/>
    <col collapsed="false" customWidth="true" hidden="false" outlineLevel="0" max="9" min="9" style="3" width="22.28"/>
    <col collapsed="false" customWidth="true" hidden="false" outlineLevel="0" max="10" min="10" style="5" width="21.42"/>
    <col collapsed="false" customWidth="true" hidden="false" outlineLevel="0" max="11" min="11" style="5" width="1.99"/>
    <col collapsed="false" customWidth="true" hidden="false" outlineLevel="0" max="12" min="12" style="5" width="21.28"/>
    <col collapsed="false" customWidth="true" hidden="false" outlineLevel="0" max="13" min="13" style="5" width="1.99"/>
    <col collapsed="false" customWidth="true" hidden="false" outlineLevel="0" max="14" min="14" style="5" width="20.56"/>
    <col collapsed="false" customWidth="true" hidden="false" outlineLevel="0" max="15" min="15" style="5" width="2.28"/>
    <col collapsed="false" customWidth="true" hidden="false" outlineLevel="0" max="16" min="16" style="5" width="20.41"/>
    <col collapsed="false" customWidth="true" hidden="false" outlineLevel="0" max="17" min="17" style="3" width="8.14"/>
    <col collapsed="false" customWidth="true" hidden="false" outlineLevel="0" max="18" min="18" style="3" width="19.28"/>
    <col collapsed="false" customWidth="true" hidden="false" outlineLevel="0" max="19" min="19" style="3" width="2.7"/>
    <col collapsed="false" customWidth="true" hidden="false" outlineLevel="0" max="20" min="20" style="3" width="17.7"/>
    <col collapsed="false" customWidth="false" hidden="false" outlineLevel="0" max="21" min="21" style="3" width="9.14"/>
    <col collapsed="false" customWidth="true" hidden="false" outlineLevel="0" max="22" min="22" style="3" width="9.28"/>
    <col collapsed="false" customWidth="true" hidden="false" outlineLevel="0" max="23" min="23" style="3" width="13.7"/>
    <col collapsed="false" customWidth="false" hidden="false" outlineLevel="0" max="257" min="24" style="3" width="9.14"/>
  </cols>
  <sheetData>
    <row r="1" customFormat="false" ht="12.75" hidden="false" customHeight="false" outlineLevel="0" collapsed="false">
      <c r="A1" s="6" t="s">
        <v>298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customFormat="false" ht="12.75" hidden="false" customHeight="false" outlineLevel="0" collapsed="false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customFormat="false" ht="12.75" hidden="false" customHeight="false" outlineLevel="0" collapsed="false">
      <c r="B3" s="4"/>
      <c r="C3" s="7"/>
      <c r="E3" s="7"/>
      <c r="F3" s="7"/>
      <c r="G3" s="7"/>
      <c r="H3" s="7"/>
      <c r="I3" s="7"/>
      <c r="J3" s="8"/>
      <c r="K3" s="8"/>
      <c r="L3" s="8"/>
      <c r="M3" s="9"/>
      <c r="N3" s="8"/>
      <c r="O3" s="8"/>
      <c r="P3" s="8"/>
    </row>
    <row r="4" customFormat="false" ht="12.75" hidden="false" customHeight="false" outlineLevel="0" collapsed="false">
      <c r="B4" s="10"/>
    </row>
    <row r="5" customFormat="false" ht="12.75" hidden="false" customHeight="false" outlineLevel="0" collapsed="false">
      <c r="J5" s="11"/>
      <c r="K5" s="11"/>
      <c r="L5" s="11"/>
      <c r="M5" s="11"/>
      <c r="N5" s="11"/>
      <c r="O5" s="11"/>
      <c r="P5" s="11"/>
    </row>
    <row r="6" customFormat="false" ht="12.75" hidden="false" customHeight="false" outlineLevel="0" collapsed="false">
      <c r="C6" s="7"/>
      <c r="F6" s="7"/>
      <c r="G6" s="7"/>
      <c r="H6" s="7"/>
      <c r="J6" s="4" t="s">
        <v>1</v>
      </c>
      <c r="K6" s="4"/>
      <c r="L6" s="4" t="s">
        <v>1</v>
      </c>
      <c r="M6" s="7"/>
      <c r="N6" s="4" t="s">
        <v>1</v>
      </c>
      <c r="O6" s="4"/>
      <c r="P6" s="4" t="s">
        <v>1</v>
      </c>
    </row>
    <row r="7" customFormat="false" ht="12.75" hidden="false" customHeight="false" outlineLevel="0" collapsed="false">
      <c r="C7" s="7"/>
      <c r="F7" s="7"/>
      <c r="G7" s="7"/>
      <c r="H7" s="7"/>
      <c r="J7" s="4" t="s">
        <v>2</v>
      </c>
      <c r="K7" s="4"/>
      <c r="L7" s="4" t="s">
        <v>2</v>
      </c>
      <c r="M7" s="7"/>
      <c r="N7" s="4" t="s">
        <v>2</v>
      </c>
      <c r="O7" s="4"/>
      <c r="P7" s="4" t="s">
        <v>2</v>
      </c>
      <c r="R7" s="7" t="s">
        <v>3</v>
      </c>
      <c r="T7" s="7" t="s">
        <v>3</v>
      </c>
    </row>
    <row r="8" customFormat="false" ht="12.75" hidden="false" customHeight="false" outlineLevel="0" collapsed="false">
      <c r="C8" s="7"/>
      <c r="E8" s="7"/>
      <c r="F8" s="7"/>
      <c r="G8" s="7"/>
      <c r="H8" s="7"/>
      <c r="I8" s="7"/>
      <c r="J8" s="12" t="n">
        <v>37011</v>
      </c>
      <c r="K8" s="13"/>
      <c r="L8" s="12" t="n">
        <v>37011</v>
      </c>
      <c r="M8" s="14"/>
      <c r="N8" s="12" t="n">
        <v>36981</v>
      </c>
      <c r="O8" s="13"/>
      <c r="P8" s="12" t="n">
        <v>36981</v>
      </c>
      <c r="R8" s="7" t="s">
        <v>4</v>
      </c>
      <c r="T8" s="7" t="s">
        <v>4</v>
      </c>
    </row>
    <row r="9" customFormat="false" ht="12.75" hidden="false" customHeight="false" outlineLevel="0" collapsed="false">
      <c r="A9" s="15" t="s">
        <v>5</v>
      </c>
      <c r="B9" s="16"/>
      <c r="C9" s="17" t="s">
        <v>6</v>
      </c>
      <c r="D9" s="17" t="s">
        <v>7</v>
      </c>
      <c r="E9" s="17" t="s">
        <v>8</v>
      </c>
      <c r="F9" s="17" t="s">
        <v>9</v>
      </c>
      <c r="G9" s="17" t="s">
        <v>10</v>
      </c>
      <c r="H9" s="17" t="s">
        <v>11</v>
      </c>
      <c r="I9" s="17" t="s">
        <v>12</v>
      </c>
      <c r="J9" s="16" t="s">
        <v>13</v>
      </c>
      <c r="K9" s="16"/>
      <c r="L9" s="16" t="s">
        <v>14</v>
      </c>
      <c r="M9" s="17"/>
      <c r="N9" s="16" t="s">
        <v>13</v>
      </c>
      <c r="O9" s="16"/>
      <c r="P9" s="16" t="s">
        <v>14</v>
      </c>
      <c r="R9" s="16" t="s">
        <v>13</v>
      </c>
      <c r="T9" s="16" t="s">
        <v>14</v>
      </c>
    </row>
    <row r="10" customFormat="false" ht="12.75" hidden="false" customHeight="false" outlineLevel="0" collapsed="false">
      <c r="A10" s="15"/>
      <c r="B10" s="16"/>
      <c r="C10" s="16"/>
      <c r="D10" s="17"/>
      <c r="E10" s="17"/>
      <c r="F10" s="16"/>
      <c r="G10" s="16"/>
      <c r="H10" s="16"/>
      <c r="I10" s="17"/>
      <c r="J10" s="18"/>
      <c r="K10" s="18"/>
      <c r="L10" s="18"/>
      <c r="M10" s="18"/>
      <c r="N10" s="18"/>
      <c r="O10" s="18"/>
      <c r="P10" s="18"/>
    </row>
    <row r="11" customFormat="false" ht="12.75" hidden="false" customHeight="false" outlineLevel="0" collapsed="false">
      <c r="A11" s="19" t="s">
        <v>120</v>
      </c>
      <c r="C11" s="19" t="s">
        <v>121</v>
      </c>
      <c r="D11" s="20" t="n">
        <v>0</v>
      </c>
      <c r="E11" s="19" t="s">
        <v>26</v>
      </c>
      <c r="F11" s="19" t="s">
        <v>117</v>
      </c>
      <c r="G11" s="19" t="s">
        <v>118</v>
      </c>
      <c r="H11" s="21" t="n">
        <v>1</v>
      </c>
      <c r="I11" s="19" t="s">
        <v>119</v>
      </c>
      <c r="J11" s="28" t="n">
        <v>708175</v>
      </c>
      <c r="L11" s="28" t="n">
        <v>0</v>
      </c>
      <c r="N11" s="28" t="n">
        <v>617672</v>
      </c>
      <c r="P11" s="28" t="n">
        <v>0</v>
      </c>
      <c r="Q11" s="2"/>
      <c r="R11" s="10" t="n">
        <f aca="false">N11-J11</f>
        <v>-90503</v>
      </c>
      <c r="S11" s="2"/>
      <c r="T11" s="10" t="n">
        <f aca="false">P11-L11</f>
        <v>0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12.75" hidden="false" customHeight="false" outlineLevel="0" collapsed="false">
      <c r="A12" s="19" t="s">
        <v>122</v>
      </c>
      <c r="C12" s="19" t="s">
        <v>121</v>
      </c>
      <c r="D12" s="20" t="n">
        <v>0</v>
      </c>
      <c r="E12" s="19" t="s">
        <v>26</v>
      </c>
      <c r="F12" s="19" t="s">
        <v>117</v>
      </c>
      <c r="G12" s="19" t="s">
        <v>118</v>
      </c>
      <c r="H12" s="21" t="n">
        <v>1</v>
      </c>
      <c r="I12" s="19" t="s">
        <v>119</v>
      </c>
      <c r="J12" s="28" t="n">
        <v>5404891</v>
      </c>
      <c r="L12" s="28" t="n">
        <v>0</v>
      </c>
      <c r="N12" s="28" t="n">
        <v>5268766</v>
      </c>
      <c r="P12" s="28" t="n">
        <v>0</v>
      </c>
      <c r="Q12" s="2"/>
      <c r="R12" s="10" t="n">
        <f aca="false">N12-J12</f>
        <v>-136125</v>
      </c>
      <c r="S12" s="2"/>
      <c r="T12" s="10" t="n">
        <f aca="false">P12-L12</f>
        <v>0</v>
      </c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12.75" hidden="false" customHeight="false" outlineLevel="0" collapsed="false">
      <c r="A13" s="5" t="s">
        <v>123</v>
      </c>
      <c r="B13" s="5"/>
      <c r="C13" s="5" t="s">
        <v>121</v>
      </c>
      <c r="D13" s="11" t="n">
        <v>0</v>
      </c>
      <c r="E13" s="5" t="s">
        <v>26</v>
      </c>
      <c r="F13" s="5" t="s">
        <v>117</v>
      </c>
      <c r="G13" s="5" t="s">
        <v>118</v>
      </c>
      <c r="H13" s="21" t="n">
        <v>1</v>
      </c>
      <c r="I13" s="5" t="s">
        <v>119</v>
      </c>
      <c r="J13" s="5" t="n">
        <v>15010332</v>
      </c>
      <c r="K13" s="28"/>
      <c r="L13" s="5" t="n">
        <v>0</v>
      </c>
      <c r="M13" s="28"/>
      <c r="N13" s="5" t="n">
        <v>14632288</v>
      </c>
      <c r="O13" s="28"/>
      <c r="P13" s="5" t="n">
        <v>0</v>
      </c>
      <c r="R13" s="10" t="n">
        <f aca="false">N13-J13</f>
        <v>-378044</v>
      </c>
      <c r="T13" s="10" t="n">
        <f aca="false">P13-L13</f>
        <v>0</v>
      </c>
    </row>
    <row r="14" customFormat="false" ht="12.75" hidden="false" customHeight="false" outlineLevel="0" collapsed="false">
      <c r="A14" s="5" t="s">
        <v>125</v>
      </c>
      <c r="B14" s="5"/>
      <c r="C14" s="5" t="s">
        <v>121</v>
      </c>
      <c r="D14" s="11" t="n">
        <v>0</v>
      </c>
      <c r="E14" s="5" t="s">
        <v>26</v>
      </c>
      <c r="F14" s="5" t="s">
        <v>117</v>
      </c>
      <c r="G14" s="5" t="s">
        <v>118</v>
      </c>
      <c r="H14" s="21" t="n">
        <v>1</v>
      </c>
      <c r="I14" s="5" t="s">
        <v>119</v>
      </c>
      <c r="J14" s="5" t="n">
        <v>0</v>
      </c>
      <c r="L14" s="5" t="n">
        <v>0</v>
      </c>
      <c r="N14" s="5" t="n">
        <v>12132163</v>
      </c>
      <c r="P14" s="5" t="n">
        <v>0</v>
      </c>
      <c r="R14" s="10" t="n">
        <f aca="false">N14-J14</f>
        <v>12132163</v>
      </c>
      <c r="T14" s="10" t="n">
        <f aca="false">P14-L14</f>
        <v>0</v>
      </c>
    </row>
    <row r="15" customFormat="false" ht="12.75" hidden="false" customHeight="false" outlineLevel="0" collapsed="false">
      <c r="A15" s="5" t="s">
        <v>126</v>
      </c>
      <c r="B15" s="5"/>
      <c r="C15" s="5" t="s">
        <v>121</v>
      </c>
      <c r="D15" s="11" t="n">
        <v>0</v>
      </c>
      <c r="E15" s="5" t="s">
        <v>26</v>
      </c>
      <c r="F15" s="5" t="s">
        <v>117</v>
      </c>
      <c r="G15" s="5" t="s">
        <v>118</v>
      </c>
      <c r="H15" s="21" t="n">
        <v>1</v>
      </c>
      <c r="I15" s="5" t="s">
        <v>119</v>
      </c>
      <c r="J15" s="5" t="n">
        <v>0</v>
      </c>
      <c r="K15" s="20"/>
      <c r="L15" s="5" t="n">
        <v>0</v>
      </c>
      <c r="M15" s="20"/>
      <c r="N15" s="5" t="n">
        <v>12132163</v>
      </c>
      <c r="O15" s="20"/>
      <c r="P15" s="5" t="n">
        <v>0</v>
      </c>
      <c r="R15" s="10" t="n">
        <f aca="false">N15-J15</f>
        <v>12132163</v>
      </c>
      <c r="T15" s="10" t="n">
        <f aca="false">P15-L15</f>
        <v>0</v>
      </c>
    </row>
    <row r="16" customFormat="false" ht="12.75" hidden="false" customHeight="false" outlineLevel="0" collapsed="false">
      <c r="A16" s="5" t="s">
        <v>31</v>
      </c>
      <c r="B16" s="5"/>
      <c r="C16" s="22" t="s">
        <v>32</v>
      </c>
      <c r="D16" s="11" t="n">
        <v>0</v>
      </c>
      <c r="E16" s="22" t="s">
        <v>26</v>
      </c>
      <c r="F16" s="22" t="s">
        <v>27</v>
      </c>
      <c r="G16" s="22" t="s">
        <v>17</v>
      </c>
      <c r="H16" s="21" t="n">
        <v>1</v>
      </c>
      <c r="I16" s="5" t="s">
        <v>18</v>
      </c>
      <c r="J16" s="5" t="n">
        <v>7393823</v>
      </c>
      <c r="L16" s="5" t="n">
        <v>0</v>
      </c>
      <c r="N16" s="5" t="n">
        <v>7393823</v>
      </c>
      <c r="P16" s="5" t="n">
        <v>0</v>
      </c>
      <c r="R16" s="10" t="n">
        <f aca="false">N16-J16</f>
        <v>0</v>
      </c>
      <c r="T16" s="10" t="n">
        <f aca="false">P16-L16</f>
        <v>0</v>
      </c>
    </row>
    <row r="17" customFormat="false" ht="12.75" hidden="false" customHeight="false" outlineLevel="0" collapsed="false">
      <c r="A17" s="5" t="s">
        <v>36</v>
      </c>
      <c r="B17" s="5"/>
      <c r="C17" s="5" t="s">
        <v>32</v>
      </c>
      <c r="D17" s="11" t="n">
        <v>0</v>
      </c>
      <c r="E17" s="5" t="s">
        <v>26</v>
      </c>
      <c r="F17" s="5" t="s">
        <v>27</v>
      </c>
      <c r="G17" s="5" t="s">
        <v>17</v>
      </c>
      <c r="H17" s="21" t="n">
        <v>1</v>
      </c>
      <c r="I17" s="5" t="s">
        <v>18</v>
      </c>
      <c r="J17" s="5" t="n">
        <v>7258750</v>
      </c>
      <c r="L17" s="5" t="n">
        <v>0</v>
      </c>
      <c r="N17" s="5" t="n">
        <v>7258750</v>
      </c>
      <c r="P17" s="5" t="n">
        <v>0</v>
      </c>
      <c r="Q17" s="2"/>
      <c r="R17" s="10" t="n">
        <f aca="false">N17-J17</f>
        <v>0</v>
      </c>
      <c r="S17" s="2"/>
      <c r="T17" s="10" t="n">
        <f aca="false">P17-L17</f>
        <v>0</v>
      </c>
    </row>
    <row r="18" customFormat="false" ht="12.75" hidden="false" customHeight="false" outlineLevel="0" collapsed="false">
      <c r="A18" s="5" t="s">
        <v>56</v>
      </c>
      <c r="B18" s="5"/>
      <c r="C18" s="5" t="s">
        <v>32</v>
      </c>
      <c r="D18" s="11" t="n">
        <v>0</v>
      </c>
      <c r="E18" s="5" t="s">
        <v>26</v>
      </c>
      <c r="F18" s="5" t="s">
        <v>57</v>
      </c>
      <c r="G18" s="5" t="s">
        <v>58</v>
      </c>
      <c r="H18" s="21" t="n">
        <v>1</v>
      </c>
      <c r="I18" s="5" t="s">
        <v>59</v>
      </c>
      <c r="J18" s="5" t="n">
        <v>914107</v>
      </c>
      <c r="L18" s="5" t="n">
        <v>0</v>
      </c>
      <c r="N18" s="5" t="n">
        <v>914107</v>
      </c>
      <c r="P18" s="5" t="n">
        <v>0</v>
      </c>
      <c r="R18" s="10" t="n">
        <f aca="false">N18-J18</f>
        <v>0</v>
      </c>
      <c r="T18" s="10" t="n">
        <f aca="false">P18-L18</f>
        <v>0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12.75" hidden="false" customHeight="false" outlineLevel="0" collapsed="false">
      <c r="A19" s="5" t="s">
        <v>75</v>
      </c>
      <c r="B19" s="5"/>
      <c r="C19" s="5" t="s">
        <v>32</v>
      </c>
      <c r="D19" s="11" t="n">
        <v>0</v>
      </c>
      <c r="E19" s="5" t="s">
        <v>26</v>
      </c>
      <c r="F19" s="5" t="s">
        <v>68</v>
      </c>
      <c r="G19" s="5" t="s">
        <v>66</v>
      </c>
      <c r="H19" s="21" t="n">
        <v>1</v>
      </c>
      <c r="I19" s="5" t="s">
        <v>69</v>
      </c>
      <c r="J19" s="5" t="n">
        <v>3652000</v>
      </c>
      <c r="K19" s="20"/>
      <c r="L19" s="5" t="n">
        <v>0</v>
      </c>
      <c r="M19" s="20"/>
      <c r="N19" s="5" t="n">
        <v>3652000</v>
      </c>
      <c r="O19" s="20"/>
      <c r="P19" s="5" t="n">
        <v>0</v>
      </c>
      <c r="R19" s="10" t="n">
        <f aca="false">N19-J19</f>
        <v>0</v>
      </c>
      <c r="T19" s="10" t="n">
        <f aca="false">P19-L19</f>
        <v>0</v>
      </c>
    </row>
    <row r="20" customFormat="false" ht="12.75" hidden="false" customHeight="false" outlineLevel="0" collapsed="false">
      <c r="A20" s="22" t="s">
        <v>136</v>
      </c>
      <c r="B20" s="22"/>
      <c r="C20" s="22" t="s">
        <v>32</v>
      </c>
      <c r="D20" s="11" t="n">
        <v>0</v>
      </c>
      <c r="E20" s="22" t="s">
        <v>26</v>
      </c>
      <c r="F20" s="22" t="s">
        <v>137</v>
      </c>
      <c r="G20" s="22" t="s">
        <v>132</v>
      </c>
      <c r="H20" s="21" t="n">
        <v>1</v>
      </c>
      <c r="I20" s="22" t="s">
        <v>133</v>
      </c>
      <c r="J20" s="5" t="n">
        <v>481525</v>
      </c>
      <c r="L20" s="5" t="n">
        <v>0</v>
      </c>
      <c r="N20" s="5" t="n">
        <v>550778</v>
      </c>
      <c r="P20" s="5" t="n">
        <v>0</v>
      </c>
      <c r="R20" s="10" t="n">
        <f aca="false">N20-J20</f>
        <v>69253</v>
      </c>
      <c r="T20" s="10" t="n">
        <f aca="false">P20-L20</f>
        <v>0</v>
      </c>
    </row>
    <row r="21" customFormat="false" ht="12.75" hidden="false" customHeight="false" outlineLevel="0" collapsed="false">
      <c r="A21" s="22" t="s">
        <v>139</v>
      </c>
      <c r="B21" s="22"/>
      <c r="C21" s="22" t="s">
        <v>32</v>
      </c>
      <c r="D21" s="11" t="n">
        <v>0</v>
      </c>
      <c r="E21" s="22" t="s">
        <v>26</v>
      </c>
      <c r="F21" s="22" t="s">
        <v>27</v>
      </c>
      <c r="G21" s="22" t="s">
        <v>132</v>
      </c>
      <c r="H21" s="21" t="n">
        <v>1</v>
      </c>
      <c r="I21" s="22" t="s">
        <v>133</v>
      </c>
      <c r="J21" s="5" t="n">
        <v>218939</v>
      </c>
      <c r="K21" s="10"/>
      <c r="L21" s="5" t="n">
        <v>0</v>
      </c>
      <c r="M21" s="10"/>
      <c r="N21" s="5" t="n">
        <v>218939</v>
      </c>
      <c r="O21" s="10"/>
      <c r="P21" s="5" t="n">
        <v>0</v>
      </c>
      <c r="R21" s="10" t="n">
        <f aca="false">N21-J21</f>
        <v>0</v>
      </c>
      <c r="T21" s="10" t="n">
        <f aca="false">P21-L21</f>
        <v>0</v>
      </c>
    </row>
    <row r="22" customFormat="false" ht="12.75" hidden="false" customHeight="false" outlineLevel="0" collapsed="false">
      <c r="A22" s="22" t="s">
        <v>141</v>
      </c>
      <c r="B22" s="22"/>
      <c r="C22" s="22" t="s">
        <v>32</v>
      </c>
      <c r="D22" s="11" t="n">
        <v>0</v>
      </c>
      <c r="E22" s="22" t="s">
        <v>26</v>
      </c>
      <c r="F22" s="22" t="s">
        <v>27</v>
      </c>
      <c r="G22" s="22" t="s">
        <v>132</v>
      </c>
      <c r="H22" s="21" t="n">
        <v>1</v>
      </c>
      <c r="I22" s="22" t="s">
        <v>133</v>
      </c>
      <c r="J22" s="5" t="n">
        <f aca="false">28041301-5883632.5</f>
        <v>22157668.5</v>
      </c>
      <c r="L22" s="5" t="n">
        <v>0</v>
      </c>
      <c r="N22" s="5" t="n">
        <v>28041301</v>
      </c>
      <c r="P22" s="5" t="n">
        <v>0</v>
      </c>
      <c r="R22" s="10" t="n">
        <f aca="false">N22-J22</f>
        <v>5883632.5</v>
      </c>
      <c r="T22" s="10" t="n">
        <f aca="false">P22-L22</f>
        <v>0</v>
      </c>
    </row>
    <row r="23" customFormat="false" ht="12.75" hidden="false" customHeight="false" outlineLevel="0" collapsed="false">
      <c r="A23" s="5" t="s">
        <v>142</v>
      </c>
      <c r="B23" s="5"/>
      <c r="C23" s="5" t="s">
        <v>32</v>
      </c>
      <c r="D23" s="11" t="s">
        <v>130</v>
      </c>
      <c r="E23" s="5" t="s">
        <v>26</v>
      </c>
      <c r="F23" s="5" t="s">
        <v>143</v>
      </c>
      <c r="G23" s="5" t="s">
        <v>132</v>
      </c>
      <c r="H23" s="21" t="n">
        <v>1</v>
      </c>
      <c r="I23" s="5" t="s">
        <v>133</v>
      </c>
      <c r="J23" s="5" t="n">
        <v>15000000</v>
      </c>
      <c r="K23" s="20"/>
      <c r="L23" s="5" t="n">
        <v>0</v>
      </c>
      <c r="M23" s="20"/>
      <c r="N23" s="5" t="n">
        <v>15000000</v>
      </c>
      <c r="O23" s="20"/>
      <c r="P23" s="5" t="n">
        <v>0</v>
      </c>
      <c r="Q23" s="2"/>
      <c r="R23" s="10" t="n">
        <f aca="false">N23-J23</f>
        <v>0</v>
      </c>
      <c r="S23" s="2"/>
      <c r="T23" s="10" t="n">
        <f aca="false">P23-L23</f>
        <v>0</v>
      </c>
    </row>
    <row r="24" customFormat="false" ht="12.75" hidden="false" customHeight="false" outlineLevel="0" collapsed="false">
      <c r="A24" s="5" t="s">
        <v>144</v>
      </c>
      <c r="B24" s="5"/>
      <c r="C24" s="22" t="s">
        <v>32</v>
      </c>
      <c r="D24" s="11" t="n">
        <v>0</v>
      </c>
      <c r="E24" s="22" t="s">
        <v>26</v>
      </c>
      <c r="F24" s="22" t="s">
        <v>131</v>
      </c>
      <c r="G24" s="22" t="s">
        <v>132</v>
      </c>
      <c r="H24" s="21" t="n">
        <v>1</v>
      </c>
      <c r="I24" s="22" t="s">
        <v>133</v>
      </c>
      <c r="J24" s="5" t="n">
        <v>604222</v>
      </c>
      <c r="L24" s="5" t="n">
        <v>0</v>
      </c>
      <c r="N24" s="5" t="n">
        <v>622198</v>
      </c>
      <c r="P24" s="5" t="n">
        <v>0</v>
      </c>
      <c r="R24" s="10" t="n">
        <f aca="false">N24-J24</f>
        <v>17976</v>
      </c>
      <c r="T24" s="10" t="n">
        <f aca="false">P24-L24</f>
        <v>0</v>
      </c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  <row r="25" customFormat="false" ht="12.75" hidden="false" customHeight="false" outlineLevel="0" collapsed="false">
      <c r="A25" s="19" t="s">
        <v>145</v>
      </c>
      <c r="C25" s="19" t="s">
        <v>32</v>
      </c>
      <c r="D25" s="20" t="n">
        <v>0</v>
      </c>
      <c r="E25" s="19" t="s">
        <v>26</v>
      </c>
      <c r="F25" s="19" t="s">
        <v>131</v>
      </c>
      <c r="G25" s="19" t="s">
        <v>132</v>
      </c>
      <c r="H25" s="21" t="n">
        <v>1</v>
      </c>
      <c r="I25" s="19" t="s">
        <v>133</v>
      </c>
      <c r="J25" s="28" t="n">
        <v>4899386</v>
      </c>
      <c r="L25" s="28" t="n">
        <v>0</v>
      </c>
      <c r="N25" s="28" t="n">
        <v>4899386</v>
      </c>
      <c r="P25" s="28" t="n">
        <v>0</v>
      </c>
      <c r="Q25" s="2"/>
      <c r="R25" s="10" t="n">
        <f aca="false">N25-J25</f>
        <v>0</v>
      </c>
      <c r="S25" s="2"/>
      <c r="T25" s="10" t="n">
        <f aca="false">P25-L25</f>
        <v>0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5" t="s">
        <v>150</v>
      </c>
      <c r="C26" s="5" t="s">
        <v>32</v>
      </c>
      <c r="D26" s="11" t="s">
        <v>130</v>
      </c>
      <c r="E26" s="5" t="s">
        <v>26</v>
      </c>
      <c r="F26" s="5" t="s">
        <v>131</v>
      </c>
      <c r="G26" s="5" t="s">
        <v>132</v>
      </c>
      <c r="H26" s="21" t="n">
        <v>1</v>
      </c>
      <c r="I26" s="5" t="s">
        <v>133</v>
      </c>
      <c r="J26" s="5" t="n">
        <f aca="false">137912625+20447637</f>
        <v>158360262</v>
      </c>
      <c r="L26" s="5" t="n">
        <v>0</v>
      </c>
      <c r="N26" s="5" t="n">
        <v>137912625</v>
      </c>
      <c r="P26" s="5" t="n">
        <v>0</v>
      </c>
      <c r="Q26" s="2"/>
      <c r="R26" s="10" t="n">
        <f aca="false">N26-J26</f>
        <v>-20447637</v>
      </c>
      <c r="S26" s="2"/>
      <c r="T26" s="10" t="n">
        <f aca="false">P26-L26</f>
        <v>0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5" t="s">
        <v>151</v>
      </c>
      <c r="B27" s="5"/>
      <c r="C27" s="5" t="s">
        <v>32</v>
      </c>
      <c r="D27" s="11" t="n">
        <v>0</v>
      </c>
      <c r="E27" s="5" t="s">
        <v>26</v>
      </c>
      <c r="F27" s="5" t="s">
        <v>131</v>
      </c>
      <c r="G27" s="5" t="s">
        <v>132</v>
      </c>
      <c r="H27" s="21" t="n">
        <v>1</v>
      </c>
      <c r="I27" s="5" t="s">
        <v>133</v>
      </c>
      <c r="J27" s="5" t="n">
        <v>0</v>
      </c>
      <c r="L27" s="5" t="n">
        <v>0</v>
      </c>
      <c r="N27" s="5" t="n">
        <v>11481947</v>
      </c>
      <c r="P27" s="5" t="n">
        <v>0</v>
      </c>
      <c r="R27" s="10" t="n">
        <f aca="false">N27-J27</f>
        <v>11481947</v>
      </c>
      <c r="T27" s="10" t="n">
        <f aca="false">P27-L27</f>
        <v>0</v>
      </c>
    </row>
    <row r="28" customFormat="false" ht="12.75" hidden="false" customHeight="false" outlineLevel="0" collapsed="false">
      <c r="A28" s="22" t="s">
        <v>163</v>
      </c>
      <c r="B28" s="22"/>
      <c r="C28" s="22" t="s">
        <v>32</v>
      </c>
      <c r="D28" s="11" t="n">
        <v>0</v>
      </c>
      <c r="E28" s="22" t="s">
        <v>26</v>
      </c>
      <c r="F28" s="22" t="s">
        <v>143</v>
      </c>
      <c r="G28" s="22" t="s">
        <v>159</v>
      </c>
      <c r="H28" s="21" t="n">
        <v>1</v>
      </c>
      <c r="I28" s="22" t="s">
        <v>160</v>
      </c>
      <c r="J28" s="5" t="n">
        <v>17000000</v>
      </c>
      <c r="L28" s="5" t="n">
        <v>0</v>
      </c>
      <c r="N28" s="5" t="n">
        <v>17000000</v>
      </c>
      <c r="P28" s="5" t="n">
        <v>0</v>
      </c>
      <c r="R28" s="10" t="n">
        <f aca="false">N28-J28</f>
        <v>0</v>
      </c>
      <c r="T28" s="10" t="n">
        <f aca="false">P28-L28</f>
        <v>0</v>
      </c>
    </row>
    <row r="29" customFormat="false" ht="12.75" hidden="false" customHeight="false" outlineLevel="0" collapsed="false">
      <c r="A29" s="22" t="s">
        <v>168</v>
      </c>
      <c r="B29" s="22"/>
      <c r="C29" s="22" t="s">
        <v>32</v>
      </c>
      <c r="D29" s="11" t="n">
        <v>0</v>
      </c>
      <c r="E29" s="22" t="s">
        <v>26</v>
      </c>
      <c r="F29" s="22" t="s">
        <v>147</v>
      </c>
      <c r="G29" s="22" t="s">
        <v>159</v>
      </c>
      <c r="H29" s="21" t="n">
        <v>1</v>
      </c>
      <c r="I29" s="22" t="s">
        <v>160</v>
      </c>
      <c r="J29" s="5" t="n">
        <v>53123</v>
      </c>
      <c r="L29" s="5" t="n">
        <v>0</v>
      </c>
      <c r="N29" s="5" t="n">
        <v>53123</v>
      </c>
      <c r="P29" s="5" t="n">
        <v>0</v>
      </c>
      <c r="R29" s="10" t="n">
        <f aca="false">N29-J29</f>
        <v>0</v>
      </c>
      <c r="T29" s="10" t="n">
        <f aca="false">P29-L29</f>
        <v>0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9" t="s">
        <v>172</v>
      </c>
      <c r="C30" s="19" t="s">
        <v>32</v>
      </c>
      <c r="D30" s="20" t="n">
        <v>0</v>
      </c>
      <c r="E30" s="19" t="s">
        <v>26</v>
      </c>
      <c r="F30" s="19" t="s">
        <v>147</v>
      </c>
      <c r="G30" s="19" t="s">
        <v>159</v>
      </c>
      <c r="H30" s="21" t="n">
        <v>1</v>
      </c>
      <c r="I30" s="19" t="s">
        <v>160</v>
      </c>
      <c r="J30" s="28" t="n">
        <v>2500000</v>
      </c>
      <c r="L30" s="28" t="n">
        <v>0</v>
      </c>
      <c r="N30" s="28" t="n">
        <v>2500000</v>
      </c>
      <c r="P30" s="28" t="n">
        <v>0</v>
      </c>
      <c r="Q30" s="2"/>
      <c r="R30" s="10" t="n">
        <f aca="false">N30-J30</f>
        <v>0</v>
      </c>
      <c r="S30" s="2"/>
      <c r="T30" s="10" t="n">
        <f aca="false">P30-L30</f>
        <v>0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2" t="s">
        <v>176</v>
      </c>
      <c r="B31" s="22"/>
      <c r="C31" s="22" t="s">
        <v>32</v>
      </c>
      <c r="D31" s="11" t="n">
        <v>0</v>
      </c>
      <c r="E31" s="22" t="s">
        <v>26</v>
      </c>
      <c r="F31" s="22" t="s">
        <v>147</v>
      </c>
      <c r="G31" s="22" t="s">
        <v>159</v>
      </c>
      <c r="H31" s="21" t="n">
        <v>1</v>
      </c>
      <c r="I31" s="22" t="s">
        <v>160</v>
      </c>
      <c r="J31" s="5" t="n">
        <v>4077000</v>
      </c>
      <c r="K31" s="10"/>
      <c r="L31" s="5" t="n">
        <v>0</v>
      </c>
      <c r="M31" s="10"/>
      <c r="N31" s="5" t="n">
        <v>4077000</v>
      </c>
      <c r="O31" s="10"/>
      <c r="P31" s="5" t="n">
        <v>0</v>
      </c>
      <c r="R31" s="10" t="n">
        <f aca="false">N31-J31</f>
        <v>0</v>
      </c>
      <c r="T31" s="10" t="n">
        <f aca="false">P31-L31</f>
        <v>0</v>
      </c>
    </row>
    <row r="32" customFormat="false" ht="12.75" hidden="false" customHeight="false" outlineLevel="0" collapsed="false">
      <c r="A32" s="19" t="s">
        <v>182</v>
      </c>
      <c r="C32" s="19" t="s">
        <v>32</v>
      </c>
      <c r="D32" s="20" t="n">
        <v>0</v>
      </c>
      <c r="E32" s="19" t="s">
        <v>26</v>
      </c>
      <c r="F32" s="19" t="s">
        <v>183</v>
      </c>
      <c r="G32" s="19" t="s">
        <v>180</v>
      </c>
      <c r="H32" s="21" t="n">
        <v>1</v>
      </c>
      <c r="I32" s="19" t="s">
        <v>184</v>
      </c>
      <c r="J32" s="28" t="n">
        <v>981668</v>
      </c>
      <c r="L32" s="28" t="n">
        <v>0</v>
      </c>
      <c r="N32" s="28" t="n">
        <v>396793</v>
      </c>
      <c r="P32" s="28" t="n">
        <v>0</v>
      </c>
      <c r="Q32" s="2"/>
      <c r="R32" s="10" t="n">
        <f aca="false">N32-J32</f>
        <v>-584875</v>
      </c>
      <c r="S32" s="2"/>
      <c r="T32" s="10" t="n">
        <f aca="false">P32-L32</f>
        <v>0</v>
      </c>
    </row>
    <row r="33" customFormat="false" ht="12.75" hidden="false" customHeight="false" outlineLevel="0" collapsed="false">
      <c r="A33" s="22" t="s">
        <v>202</v>
      </c>
      <c r="B33" s="22"/>
      <c r="C33" s="22" t="s">
        <v>32</v>
      </c>
      <c r="D33" s="11" t="n">
        <v>0</v>
      </c>
      <c r="E33" s="22" t="s">
        <v>26</v>
      </c>
      <c r="F33" s="22" t="s">
        <v>183</v>
      </c>
      <c r="G33" s="22" t="s">
        <v>203</v>
      </c>
      <c r="H33" s="21" t="n">
        <v>1</v>
      </c>
      <c r="I33" s="22" t="s">
        <v>204</v>
      </c>
      <c r="J33" s="5" t="n">
        <v>6960000</v>
      </c>
      <c r="L33" s="5" t="n">
        <v>0</v>
      </c>
      <c r="N33" s="5" t="n">
        <v>6960000</v>
      </c>
      <c r="P33" s="5" t="n">
        <v>0</v>
      </c>
      <c r="Q33" s="2"/>
      <c r="R33" s="10" t="n">
        <f aca="false">N33-J33</f>
        <v>0</v>
      </c>
      <c r="S33" s="2"/>
      <c r="T33" s="10" t="n">
        <f aca="false">P33-L33</f>
        <v>0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2" t="s">
        <v>223</v>
      </c>
      <c r="C34" s="22" t="s">
        <v>32</v>
      </c>
      <c r="D34" s="11" t="s">
        <v>130</v>
      </c>
      <c r="E34" s="22" t="s">
        <v>26</v>
      </c>
      <c r="F34" s="22" t="s">
        <v>183</v>
      </c>
      <c r="G34" s="22" t="s">
        <v>224</v>
      </c>
      <c r="H34" s="21" t="n">
        <v>1</v>
      </c>
      <c r="I34" s="22" t="s">
        <v>225</v>
      </c>
      <c r="J34" s="5" t="n">
        <v>4175301.08</v>
      </c>
      <c r="L34" s="5" t="n">
        <v>0</v>
      </c>
      <c r="N34" s="5" t="n">
        <v>4200979</v>
      </c>
      <c r="P34" s="5" t="n">
        <v>0</v>
      </c>
      <c r="R34" s="10" t="n">
        <f aca="false">N34-J34</f>
        <v>25677.9199999999</v>
      </c>
      <c r="S34" s="2"/>
      <c r="T34" s="10" t="n">
        <f aca="false">P34-L34</f>
        <v>0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5" t="s">
        <v>229</v>
      </c>
      <c r="B35" s="5"/>
      <c r="C35" s="5" t="s">
        <v>32</v>
      </c>
      <c r="D35" s="11" t="n">
        <v>0</v>
      </c>
      <c r="E35" s="5" t="s">
        <v>26</v>
      </c>
      <c r="F35" s="5" t="s">
        <v>68</v>
      </c>
      <c r="G35" s="5" t="s">
        <v>224</v>
      </c>
      <c r="H35" s="21" t="n">
        <v>1</v>
      </c>
      <c r="I35" s="5" t="s">
        <v>225</v>
      </c>
      <c r="J35" s="5" t="n">
        <v>468827</v>
      </c>
      <c r="L35" s="5" t="n">
        <v>0</v>
      </c>
      <c r="N35" s="5" t="n">
        <v>468827</v>
      </c>
      <c r="P35" s="5" t="n">
        <v>0</v>
      </c>
      <c r="R35" s="10" t="n">
        <f aca="false">N35-J35</f>
        <v>0</v>
      </c>
      <c r="T35" s="10" t="n">
        <f aca="false">P35-L35</f>
        <v>0</v>
      </c>
    </row>
    <row r="36" customFormat="false" ht="12.75" hidden="false" customHeight="false" outlineLevel="0" collapsed="false">
      <c r="A36" s="5" t="s">
        <v>233</v>
      </c>
      <c r="C36" s="5" t="s">
        <v>32</v>
      </c>
      <c r="D36" s="11" t="n">
        <v>0</v>
      </c>
      <c r="E36" s="5" t="s">
        <v>26</v>
      </c>
      <c r="F36" s="5" t="s">
        <v>68</v>
      </c>
      <c r="G36" s="5" t="s">
        <v>224</v>
      </c>
      <c r="H36" s="21" t="n">
        <v>1</v>
      </c>
      <c r="I36" s="5" t="s">
        <v>225</v>
      </c>
      <c r="J36" s="5" t="n">
        <v>164738161</v>
      </c>
      <c r="L36" s="5" t="n">
        <v>0</v>
      </c>
      <c r="N36" s="5" t="n">
        <v>171174473</v>
      </c>
      <c r="P36" s="5" t="n">
        <v>0</v>
      </c>
      <c r="Q36" s="2"/>
      <c r="R36" s="10" t="n">
        <f aca="false">N36-J36</f>
        <v>6436312</v>
      </c>
      <c r="S36" s="2"/>
      <c r="T36" s="10" t="n">
        <f aca="false">P36-L36</f>
        <v>0</v>
      </c>
    </row>
    <row r="37" customFormat="false" ht="12.75" hidden="false" customHeight="false" outlineLevel="0" collapsed="false">
      <c r="A37" s="5" t="s">
        <v>235</v>
      </c>
      <c r="C37" s="5" t="s">
        <v>32</v>
      </c>
      <c r="D37" s="11" t="s">
        <v>130</v>
      </c>
      <c r="E37" s="5" t="s">
        <v>26</v>
      </c>
      <c r="F37" s="5" t="s">
        <v>131</v>
      </c>
      <c r="G37" s="5" t="s">
        <v>224</v>
      </c>
      <c r="H37" s="21" t="n">
        <v>1</v>
      </c>
      <c r="I37" s="5" t="s">
        <v>225</v>
      </c>
      <c r="J37" s="5" t="n">
        <v>363301827</v>
      </c>
      <c r="L37" s="5" t="n">
        <v>0</v>
      </c>
      <c r="N37" s="5" t="n">
        <v>363301827</v>
      </c>
      <c r="P37" s="5" t="n">
        <v>0</v>
      </c>
      <c r="Q37" s="2"/>
      <c r="R37" s="10" t="n">
        <f aca="false">N37-J37</f>
        <v>0</v>
      </c>
      <c r="S37" s="2"/>
      <c r="T37" s="10" t="n">
        <f aca="false">P37-L37</f>
        <v>0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.75" hidden="false" customHeight="false" outlineLevel="0" collapsed="false">
      <c r="A38" s="22" t="s">
        <v>240</v>
      </c>
      <c r="C38" s="5" t="s">
        <v>32</v>
      </c>
      <c r="D38" s="11" t="s">
        <v>241</v>
      </c>
      <c r="E38" s="5" t="s">
        <v>26</v>
      </c>
      <c r="F38" s="5" t="s">
        <v>227</v>
      </c>
      <c r="G38" s="5" t="s">
        <v>224</v>
      </c>
      <c r="H38" s="21" t="n">
        <v>1</v>
      </c>
      <c r="I38" s="5" t="s">
        <v>225</v>
      </c>
      <c r="J38" s="5" t="n">
        <v>4254500</v>
      </c>
      <c r="N38" s="5" t="n">
        <v>4254500</v>
      </c>
      <c r="Q38" s="2"/>
      <c r="R38" s="10" t="n">
        <f aca="false">N38-J38</f>
        <v>0</v>
      </c>
      <c r="S38" s="2"/>
      <c r="T38" s="10" t="n">
        <f aca="false">P38-L38</f>
        <v>0</v>
      </c>
    </row>
    <row r="39" customFormat="false" ht="12.75" hidden="false" customHeight="false" outlineLevel="0" collapsed="false">
      <c r="A39" s="5" t="s">
        <v>242</v>
      </c>
      <c r="B39" s="5"/>
      <c r="C39" s="22" t="s">
        <v>32</v>
      </c>
      <c r="D39" s="11" t="n">
        <v>0</v>
      </c>
      <c r="E39" s="22" t="s">
        <v>26</v>
      </c>
      <c r="F39" s="22" t="s">
        <v>68</v>
      </c>
      <c r="G39" s="22" t="s">
        <v>224</v>
      </c>
      <c r="H39" s="21" t="n">
        <v>1</v>
      </c>
      <c r="I39" s="22" t="s">
        <v>225</v>
      </c>
      <c r="J39" s="5" t="n">
        <v>568632</v>
      </c>
      <c r="L39" s="5" t="n">
        <v>0</v>
      </c>
      <c r="N39" s="5" t="n">
        <v>568632</v>
      </c>
      <c r="P39" s="5" t="n">
        <v>0</v>
      </c>
      <c r="R39" s="10" t="n">
        <f aca="false">N39-J39</f>
        <v>0</v>
      </c>
      <c r="T39" s="10" t="n">
        <f aca="false">P39-L39</f>
        <v>0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2" t="s">
        <v>243</v>
      </c>
      <c r="B40" s="22"/>
      <c r="C40" s="22" t="s">
        <v>32</v>
      </c>
      <c r="D40" s="11" t="n">
        <v>0</v>
      </c>
      <c r="E40" s="22" t="s">
        <v>26</v>
      </c>
      <c r="F40" s="22" t="s">
        <v>68</v>
      </c>
      <c r="G40" s="22" t="s">
        <v>224</v>
      </c>
      <c r="H40" s="21" t="n">
        <v>1</v>
      </c>
      <c r="I40" s="22" t="s">
        <v>225</v>
      </c>
      <c r="J40" s="5" t="n">
        <v>350000</v>
      </c>
      <c r="L40" s="5" t="n">
        <v>0</v>
      </c>
      <c r="N40" s="5" t="n">
        <v>350000</v>
      </c>
      <c r="P40" s="5" t="n">
        <v>0</v>
      </c>
      <c r="R40" s="10" t="n">
        <f aca="false">N40-J40</f>
        <v>0</v>
      </c>
      <c r="T40" s="10" t="n">
        <f aca="false">P40-L40</f>
        <v>0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5" t="s">
        <v>247</v>
      </c>
      <c r="B41" s="5"/>
      <c r="C41" s="5" t="s">
        <v>32</v>
      </c>
      <c r="D41" s="11" t="n">
        <v>0</v>
      </c>
      <c r="E41" s="5" t="s">
        <v>26</v>
      </c>
      <c r="F41" s="5" t="s">
        <v>227</v>
      </c>
      <c r="G41" s="5" t="s">
        <v>224</v>
      </c>
      <c r="H41" s="21" t="n">
        <v>1</v>
      </c>
      <c r="I41" s="5" t="s">
        <v>225</v>
      </c>
      <c r="J41" s="5" t="n">
        <v>5003984</v>
      </c>
      <c r="L41" s="5" t="n">
        <v>0</v>
      </c>
      <c r="N41" s="5" t="n">
        <v>2313000</v>
      </c>
      <c r="P41" s="5" t="n">
        <v>0</v>
      </c>
      <c r="Q41" s="2"/>
      <c r="R41" s="10" t="n">
        <f aca="false">N41-J41</f>
        <v>-2690984</v>
      </c>
      <c r="S41" s="2"/>
      <c r="T41" s="10" t="n">
        <f aca="false">P41-L41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5" t="s">
        <v>166</v>
      </c>
      <c r="B42" s="5"/>
      <c r="C42" s="5" t="s">
        <v>167</v>
      </c>
      <c r="D42" s="11"/>
      <c r="E42" s="5" t="s">
        <v>26</v>
      </c>
      <c r="F42" s="5" t="s">
        <v>143</v>
      </c>
      <c r="G42" s="5" t="s">
        <v>159</v>
      </c>
      <c r="H42" s="21" t="n">
        <v>1</v>
      </c>
      <c r="I42" s="5" t="s">
        <v>160</v>
      </c>
      <c r="J42" s="5" t="n">
        <v>4998400</v>
      </c>
      <c r="K42" s="20"/>
      <c r="L42" s="5" t="n">
        <v>0</v>
      </c>
      <c r="M42" s="20"/>
      <c r="N42" s="5" t="n">
        <v>4998400</v>
      </c>
      <c r="O42" s="20"/>
      <c r="P42" s="5" t="n">
        <v>0</v>
      </c>
      <c r="R42" s="10" t="n">
        <f aca="false">N42-J42</f>
        <v>0</v>
      </c>
      <c r="T42" s="10" t="n">
        <f aca="false">P42-L42</f>
        <v>0</v>
      </c>
    </row>
    <row r="43" customFormat="false" ht="12.75" hidden="false" customHeight="false" outlineLevel="0" collapsed="false">
      <c r="A43" s="5" t="s">
        <v>173</v>
      </c>
      <c r="B43" s="5"/>
      <c r="C43" s="5" t="s">
        <v>167</v>
      </c>
      <c r="D43" s="11" t="s">
        <v>174</v>
      </c>
      <c r="E43" s="5" t="s">
        <v>26</v>
      </c>
      <c r="F43" s="5" t="s">
        <v>147</v>
      </c>
      <c r="G43" s="5" t="s">
        <v>159</v>
      </c>
      <c r="H43" s="21" t="n">
        <v>1</v>
      </c>
      <c r="I43" s="5" t="s">
        <v>160</v>
      </c>
      <c r="J43" s="5" t="n">
        <v>2250000</v>
      </c>
      <c r="K43" s="20"/>
      <c r="L43" s="5" t="n">
        <v>0</v>
      </c>
      <c r="M43" s="20"/>
      <c r="N43" s="5" t="n">
        <v>2250000</v>
      </c>
      <c r="O43" s="20"/>
      <c r="P43" s="5" t="n">
        <v>0</v>
      </c>
      <c r="R43" s="10" t="n">
        <f aca="false">N43-J43</f>
        <v>0</v>
      </c>
      <c r="T43" s="10" t="n">
        <f aca="false">P43-L43</f>
        <v>0</v>
      </c>
    </row>
    <row r="44" customFormat="false" ht="12.75" hidden="false" customHeight="false" outlineLevel="0" collapsed="false">
      <c r="A44" s="10" t="s">
        <v>177</v>
      </c>
      <c r="B44" s="10"/>
      <c r="C44" s="10" t="s">
        <v>167</v>
      </c>
      <c r="D44" s="8" t="s">
        <v>174</v>
      </c>
      <c r="E44" s="10" t="s">
        <v>26</v>
      </c>
      <c r="F44" s="10" t="s">
        <v>143</v>
      </c>
      <c r="G44" s="10" t="s">
        <v>159</v>
      </c>
      <c r="H44" s="21" t="n">
        <v>1</v>
      </c>
      <c r="I44" s="10" t="s">
        <v>160</v>
      </c>
      <c r="J44" s="10" t="n">
        <v>5000000</v>
      </c>
      <c r="L44" s="10" t="n">
        <v>0</v>
      </c>
      <c r="N44" s="10" t="n">
        <v>5000000</v>
      </c>
      <c r="P44" s="10" t="n">
        <v>0</v>
      </c>
      <c r="R44" s="10" t="n">
        <f aca="false">N44-J44</f>
        <v>0</v>
      </c>
      <c r="T44" s="10" t="n">
        <f aca="false">P44-L44</f>
        <v>0</v>
      </c>
    </row>
    <row r="45" customFormat="false" ht="12.75" hidden="false" customHeight="false" outlineLevel="0" collapsed="false">
      <c r="A45" s="10" t="s">
        <v>226</v>
      </c>
      <c r="B45" s="10"/>
      <c r="C45" s="10" t="s">
        <v>167</v>
      </c>
      <c r="D45" s="8" t="s">
        <v>174</v>
      </c>
      <c r="E45" s="10" t="s">
        <v>26</v>
      </c>
      <c r="F45" s="10" t="s">
        <v>227</v>
      </c>
      <c r="G45" s="10" t="s">
        <v>224</v>
      </c>
      <c r="H45" s="21" t="n">
        <v>1</v>
      </c>
      <c r="I45" s="10" t="s">
        <v>225</v>
      </c>
      <c r="J45" s="10" t="n">
        <v>320884</v>
      </c>
      <c r="L45" s="10" t="n">
        <v>0</v>
      </c>
      <c r="N45" s="10" t="n">
        <f aca="false">131540+70829</f>
        <v>202369</v>
      </c>
      <c r="P45" s="10" t="n">
        <v>0</v>
      </c>
      <c r="Q45" s="2"/>
      <c r="R45" s="10" t="n">
        <f aca="false">N45-J45</f>
        <v>-118515</v>
      </c>
      <c r="S45" s="2"/>
      <c r="T45" s="10" t="n">
        <f aca="false">P45-L45</f>
        <v>0</v>
      </c>
    </row>
    <row r="46" customFormat="false" ht="12.75" hidden="false" customHeight="false" outlineLevel="0" collapsed="false">
      <c r="A46" s="10" t="s">
        <v>230</v>
      </c>
      <c r="B46" s="10"/>
      <c r="C46" s="10" t="s">
        <v>167</v>
      </c>
      <c r="D46" s="8" t="s">
        <v>174</v>
      </c>
      <c r="E46" s="10" t="s">
        <v>26</v>
      </c>
      <c r="F46" s="10" t="s">
        <v>227</v>
      </c>
      <c r="G46" s="10" t="s">
        <v>224</v>
      </c>
      <c r="H46" s="21" t="n">
        <v>1</v>
      </c>
      <c r="I46" s="10" t="s">
        <v>225</v>
      </c>
      <c r="J46" s="10" t="n">
        <v>4585008</v>
      </c>
      <c r="L46" s="10" t="n">
        <v>0</v>
      </c>
      <c r="N46" s="10" t="n">
        <v>4257756</v>
      </c>
      <c r="P46" s="10" t="n">
        <v>0</v>
      </c>
      <c r="R46" s="10" t="n">
        <f aca="false">N46-J46</f>
        <v>-327252</v>
      </c>
      <c r="T46" s="10" t="n">
        <f aca="false">P46-L46</f>
        <v>0</v>
      </c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10" t="s">
        <v>231</v>
      </c>
      <c r="B47" s="10"/>
      <c r="C47" s="10" t="s">
        <v>167</v>
      </c>
      <c r="D47" s="8" t="s">
        <v>174</v>
      </c>
      <c r="E47" s="10" t="s">
        <v>26</v>
      </c>
      <c r="F47" s="10" t="s">
        <v>227</v>
      </c>
      <c r="G47" s="10" t="s">
        <v>224</v>
      </c>
      <c r="H47" s="21" t="n">
        <v>1</v>
      </c>
      <c r="I47" s="10" t="s">
        <v>225</v>
      </c>
      <c r="J47" s="10" t="n">
        <v>421333</v>
      </c>
      <c r="K47" s="20"/>
      <c r="L47" s="10" t="n">
        <v>0</v>
      </c>
      <c r="M47" s="20"/>
      <c r="N47" s="10" t="n">
        <v>515383</v>
      </c>
      <c r="O47" s="20"/>
      <c r="P47" s="10" t="n">
        <v>0</v>
      </c>
      <c r="Q47" s="2"/>
      <c r="R47" s="10" t="n">
        <f aca="false">N47-J47</f>
        <v>94050</v>
      </c>
      <c r="S47" s="2"/>
      <c r="T47" s="10" t="n">
        <f aca="false">P47-L47</f>
        <v>0</v>
      </c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10" t="s">
        <v>244</v>
      </c>
      <c r="B48" s="10"/>
      <c r="C48" s="10" t="s">
        <v>167</v>
      </c>
      <c r="D48" s="8" t="s">
        <v>174</v>
      </c>
      <c r="E48" s="10" t="s">
        <v>26</v>
      </c>
      <c r="F48" s="10" t="s">
        <v>227</v>
      </c>
      <c r="G48" s="10" t="s">
        <v>224</v>
      </c>
      <c r="H48" s="21" t="n">
        <v>1</v>
      </c>
      <c r="I48" s="10" t="s">
        <v>225</v>
      </c>
      <c r="J48" s="42" t="n">
        <v>209397</v>
      </c>
      <c r="L48" s="42" t="n">
        <v>0</v>
      </c>
      <c r="N48" s="42" t="n">
        <v>201259</v>
      </c>
      <c r="P48" s="42" t="n">
        <v>0</v>
      </c>
      <c r="R48" s="42" t="n">
        <f aca="false">N48-J48</f>
        <v>-8138</v>
      </c>
      <c r="T48" s="42" t="n">
        <f aca="false">P48-L48</f>
        <v>0</v>
      </c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43"/>
      <c r="B49" s="44" t="s">
        <v>299</v>
      </c>
      <c r="C49" s="32"/>
      <c r="D49" s="45"/>
      <c r="E49" s="43"/>
      <c r="F49" s="43"/>
      <c r="G49" s="43"/>
      <c r="H49" s="46"/>
      <c r="I49" s="43"/>
      <c r="J49" s="43" t="n">
        <f aca="false">SUM(J11:J48)</f>
        <v>834282125.58</v>
      </c>
      <c r="K49" s="47"/>
      <c r="L49" s="43" t="n">
        <f aca="false">SUM(L11:L48)</f>
        <v>0</v>
      </c>
      <c r="M49" s="47"/>
      <c r="N49" s="43" t="n">
        <f aca="false">SUM(N11:N48)</f>
        <v>857773227</v>
      </c>
      <c r="O49" s="47"/>
      <c r="P49" s="43" t="n">
        <f aca="false">SUM(P11:P48)</f>
        <v>0</v>
      </c>
      <c r="Q49" s="48"/>
      <c r="R49" s="43" t="n">
        <f aca="false">SUM(R11:R48)</f>
        <v>23491101.42</v>
      </c>
      <c r="S49" s="48"/>
      <c r="T49" s="43" t="n">
        <f aca="false">SUM(T11:T48)</f>
        <v>0</v>
      </c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  <c r="CM49" s="49"/>
      <c r="CN49" s="49"/>
      <c r="CO49" s="49"/>
      <c r="CP49" s="49"/>
      <c r="CQ49" s="49"/>
      <c r="CR49" s="49"/>
      <c r="CS49" s="49"/>
      <c r="CT49" s="49"/>
      <c r="CU49" s="49"/>
      <c r="CV49" s="49"/>
      <c r="CW49" s="49"/>
      <c r="CX49" s="49"/>
      <c r="CY49" s="49"/>
      <c r="CZ49" s="49"/>
      <c r="DA49" s="49"/>
      <c r="DB49" s="49"/>
      <c r="DC49" s="49"/>
      <c r="DD49" s="49"/>
      <c r="DE49" s="49"/>
      <c r="DF49" s="49"/>
      <c r="DG49" s="49"/>
      <c r="DH49" s="49"/>
      <c r="DI49" s="49"/>
      <c r="DJ49" s="49"/>
      <c r="DK49" s="49"/>
      <c r="DL49" s="49"/>
      <c r="DM49" s="49"/>
      <c r="DN49" s="49"/>
      <c r="DO49" s="49"/>
      <c r="DP49" s="49"/>
      <c r="DQ49" s="49"/>
      <c r="DR49" s="49"/>
      <c r="DS49" s="49"/>
      <c r="DT49" s="49"/>
      <c r="DU49" s="49"/>
      <c r="DV49" s="49"/>
      <c r="DW49" s="49"/>
      <c r="DX49" s="49"/>
      <c r="DY49" s="49"/>
      <c r="DZ49" s="49"/>
      <c r="EA49" s="49"/>
      <c r="EB49" s="49"/>
      <c r="EC49" s="49"/>
      <c r="ED49" s="49"/>
      <c r="EE49" s="49"/>
      <c r="EF49" s="49"/>
      <c r="EG49" s="49"/>
      <c r="EH49" s="49"/>
      <c r="EI49" s="49"/>
      <c r="EJ49" s="49"/>
      <c r="EK49" s="49"/>
      <c r="EL49" s="49"/>
      <c r="EM49" s="49"/>
      <c r="EN49" s="49"/>
      <c r="EO49" s="49"/>
      <c r="EP49" s="49"/>
      <c r="EQ49" s="49"/>
      <c r="ER49" s="49"/>
      <c r="ES49" s="49"/>
      <c r="ET49" s="49"/>
      <c r="EU49" s="49"/>
      <c r="EV49" s="49"/>
      <c r="EW49" s="49"/>
      <c r="EX49" s="49"/>
      <c r="EY49" s="49"/>
      <c r="EZ49" s="49"/>
      <c r="FA49" s="49"/>
      <c r="FB49" s="49"/>
      <c r="FC49" s="49"/>
      <c r="FD49" s="49"/>
      <c r="FE49" s="49"/>
      <c r="FF49" s="49"/>
      <c r="FG49" s="49"/>
      <c r="FH49" s="49"/>
      <c r="FI49" s="49"/>
      <c r="FJ49" s="49"/>
      <c r="FK49" s="49"/>
      <c r="FL49" s="49"/>
      <c r="FM49" s="49"/>
      <c r="FN49" s="49"/>
      <c r="FO49" s="49"/>
      <c r="FP49" s="49"/>
      <c r="FQ49" s="49"/>
      <c r="FR49" s="49"/>
      <c r="FS49" s="49"/>
      <c r="FT49" s="49"/>
      <c r="FU49" s="49"/>
      <c r="FV49" s="49"/>
      <c r="FW49" s="49"/>
      <c r="FX49" s="49"/>
      <c r="FY49" s="49"/>
      <c r="FZ49" s="49"/>
      <c r="GA49" s="49"/>
      <c r="GB49" s="49"/>
      <c r="GC49" s="49"/>
      <c r="GD49" s="49"/>
      <c r="GE49" s="49"/>
      <c r="GF49" s="49"/>
      <c r="GG49" s="49"/>
      <c r="GH49" s="49"/>
      <c r="GI49" s="49"/>
      <c r="GJ49" s="49"/>
      <c r="GK49" s="49"/>
      <c r="GL49" s="49"/>
      <c r="GM49" s="49"/>
      <c r="GN49" s="49"/>
      <c r="GO49" s="49"/>
      <c r="GP49" s="49"/>
      <c r="GQ49" s="49"/>
      <c r="GR49" s="49"/>
      <c r="GS49" s="49"/>
      <c r="GT49" s="49"/>
      <c r="GU49" s="49"/>
      <c r="GV49" s="49"/>
      <c r="GW49" s="49"/>
      <c r="GX49" s="49"/>
      <c r="GY49" s="49"/>
      <c r="GZ49" s="49"/>
      <c r="HA49" s="49"/>
      <c r="HB49" s="49"/>
      <c r="HC49" s="49"/>
      <c r="HD49" s="49"/>
      <c r="HE49" s="49"/>
      <c r="HF49" s="49"/>
      <c r="HG49" s="49"/>
      <c r="HH49" s="49"/>
      <c r="HI49" s="49"/>
      <c r="HJ49" s="49"/>
      <c r="HK49" s="49"/>
      <c r="HL49" s="49"/>
      <c r="HM49" s="49"/>
      <c r="HN49" s="49"/>
      <c r="HO49" s="49"/>
      <c r="HP49" s="49"/>
      <c r="HQ49" s="49"/>
      <c r="HR49" s="49"/>
      <c r="HS49" s="49"/>
      <c r="HT49" s="49"/>
      <c r="HU49" s="49"/>
      <c r="HV49" s="49"/>
      <c r="HW49" s="49"/>
      <c r="HX49" s="49"/>
      <c r="HY49" s="49"/>
      <c r="HZ49" s="49"/>
      <c r="IA49" s="49"/>
      <c r="IB49" s="49"/>
      <c r="IC49" s="49"/>
      <c r="ID49" s="49"/>
      <c r="IE49" s="49"/>
      <c r="IF49" s="49"/>
      <c r="IG49" s="49"/>
      <c r="IH49" s="49"/>
      <c r="II49" s="49"/>
      <c r="IJ49" s="49"/>
      <c r="IK49" s="49"/>
      <c r="IL49" s="49"/>
      <c r="IM49" s="49"/>
      <c r="IN49" s="49"/>
      <c r="IO49" s="49"/>
      <c r="IP49" s="49"/>
      <c r="IQ49" s="49"/>
      <c r="IR49" s="49"/>
      <c r="IS49" s="49"/>
      <c r="IT49" s="49"/>
      <c r="IU49" s="49"/>
      <c r="IV49" s="49"/>
      <c r="IW49" s="49"/>
    </row>
    <row r="50" customFormat="false" ht="12.75" hidden="false" customHeight="false" outlineLevel="0" collapsed="false">
      <c r="A50" s="10"/>
      <c r="B50" s="10"/>
      <c r="C50" s="10"/>
      <c r="D50" s="8"/>
      <c r="E50" s="10"/>
      <c r="F50" s="10"/>
      <c r="G50" s="10"/>
      <c r="H50" s="21"/>
      <c r="I50" s="10"/>
      <c r="J50" s="10"/>
      <c r="L50" s="10"/>
      <c r="N50" s="10"/>
      <c r="P50" s="10"/>
      <c r="R50" s="10"/>
      <c r="T50" s="10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22" t="s">
        <v>209</v>
      </c>
      <c r="C51" s="22" t="s">
        <v>210</v>
      </c>
      <c r="D51" s="11" t="n">
        <v>0</v>
      </c>
      <c r="E51" s="22" t="s">
        <v>26</v>
      </c>
      <c r="F51" s="22" t="s">
        <v>179</v>
      </c>
      <c r="G51" s="22" t="s">
        <v>203</v>
      </c>
      <c r="H51" s="21" t="n">
        <v>1</v>
      </c>
      <c r="I51" s="22" t="s">
        <v>204</v>
      </c>
      <c r="L51" s="5" t="n">
        <v>19122000</v>
      </c>
      <c r="N51" s="5" t="n">
        <v>0</v>
      </c>
      <c r="P51" s="5" t="n">
        <v>19122000</v>
      </c>
      <c r="R51" s="5" t="n">
        <f aca="false">N51-J51</f>
        <v>0</v>
      </c>
      <c r="S51" s="5"/>
      <c r="T51" s="5" t="n">
        <f aca="false">P51-L51</f>
        <v>0</v>
      </c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9" t="s">
        <v>15</v>
      </c>
      <c r="C52" s="19" t="s">
        <v>16</v>
      </c>
      <c r="D52" s="20"/>
      <c r="E52" s="19"/>
      <c r="F52" s="19"/>
      <c r="G52" s="19" t="s">
        <v>17</v>
      </c>
      <c r="H52" s="21"/>
      <c r="I52" s="5" t="s">
        <v>18</v>
      </c>
      <c r="J52" s="20"/>
      <c r="L52" s="20" t="n">
        <v>6559600</v>
      </c>
      <c r="N52" s="20"/>
      <c r="P52" s="20" t="n">
        <v>8050000</v>
      </c>
      <c r="Q52" s="2"/>
      <c r="R52" s="10" t="n">
        <f aca="false">N52-J52</f>
        <v>0</v>
      </c>
      <c r="S52" s="2"/>
      <c r="T52" s="10" t="n">
        <f aca="false">P52-L52</f>
        <v>1490400</v>
      </c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5" t="s">
        <v>39</v>
      </c>
      <c r="B53" s="5"/>
      <c r="C53" s="5" t="s">
        <v>16</v>
      </c>
      <c r="D53" s="11" t="s">
        <v>30</v>
      </c>
      <c r="E53" s="5"/>
      <c r="F53" s="5"/>
      <c r="G53" s="5" t="s">
        <v>17</v>
      </c>
      <c r="H53" s="21"/>
      <c r="I53" s="5" t="s">
        <v>18</v>
      </c>
      <c r="J53" s="5" t="n">
        <v>0</v>
      </c>
      <c r="L53" s="5" t="n">
        <v>7958800</v>
      </c>
      <c r="N53" s="5" t="n">
        <v>0</v>
      </c>
      <c r="P53" s="5" t="n">
        <v>0</v>
      </c>
      <c r="R53" s="10" t="n">
        <f aca="false">N53-J53</f>
        <v>0</v>
      </c>
      <c r="T53" s="10" t="n">
        <f aca="false">P53-L53</f>
        <v>-7958800</v>
      </c>
    </row>
    <row r="54" customFormat="false" ht="12.75" hidden="false" customHeight="false" outlineLevel="0" collapsed="false">
      <c r="A54" s="22" t="s">
        <v>92</v>
      </c>
      <c r="B54" s="5"/>
      <c r="C54" s="22" t="s">
        <v>16</v>
      </c>
      <c r="D54" s="11" t="s">
        <v>25</v>
      </c>
      <c r="E54" s="5" t="s">
        <v>21</v>
      </c>
      <c r="F54" s="5" t="s">
        <v>22</v>
      </c>
      <c r="G54" s="22" t="s">
        <v>93</v>
      </c>
      <c r="H54" s="21"/>
      <c r="I54" s="19" t="s">
        <v>94</v>
      </c>
      <c r="L54" s="5" t="n">
        <v>37723333</v>
      </c>
      <c r="P54" s="5" t="n">
        <v>36000000</v>
      </c>
      <c r="Q54" s="2"/>
      <c r="R54" s="10" t="n">
        <f aca="false">N54-J54</f>
        <v>0</v>
      </c>
      <c r="S54" s="2"/>
      <c r="T54" s="10" t="n">
        <f aca="false">P54-L54</f>
        <v>-1723333</v>
      </c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9" t="s">
        <v>99</v>
      </c>
      <c r="C55" s="19" t="s">
        <v>16</v>
      </c>
      <c r="D55" s="20" t="s">
        <v>100</v>
      </c>
      <c r="E55" s="19"/>
      <c r="F55" s="19"/>
      <c r="G55" s="19" t="s">
        <v>101</v>
      </c>
      <c r="H55" s="21"/>
      <c r="I55" s="19" t="s">
        <v>102</v>
      </c>
      <c r="J55" s="28"/>
      <c r="L55" s="28" t="n">
        <v>17222680</v>
      </c>
      <c r="N55" s="28" t="n">
        <v>0</v>
      </c>
      <c r="P55" s="28" t="n">
        <v>17222680</v>
      </c>
      <c r="Q55" s="2"/>
      <c r="R55" s="10" t="n">
        <f aca="false">N55-J55</f>
        <v>0</v>
      </c>
      <c r="S55" s="2"/>
      <c r="T55" s="10" t="n">
        <f aca="false">P55-L55</f>
        <v>0</v>
      </c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</row>
    <row r="56" customFormat="false" ht="12.75" hidden="false" customHeight="false" outlineLevel="0" collapsed="false">
      <c r="A56" s="19" t="s">
        <v>103</v>
      </c>
      <c r="C56" s="19" t="s">
        <v>16</v>
      </c>
      <c r="D56" s="20" t="s">
        <v>100</v>
      </c>
      <c r="E56" s="19"/>
      <c r="F56" s="19"/>
      <c r="G56" s="19" t="s">
        <v>101</v>
      </c>
      <c r="H56" s="21"/>
      <c r="I56" s="19" t="s">
        <v>102</v>
      </c>
      <c r="J56" s="28"/>
      <c r="L56" s="28" t="n">
        <v>28076391</v>
      </c>
      <c r="N56" s="28" t="n">
        <v>0</v>
      </c>
      <c r="P56" s="28" t="n">
        <v>28076391</v>
      </c>
      <c r="Q56" s="2"/>
      <c r="R56" s="10" t="n">
        <f aca="false">N56-J56</f>
        <v>0</v>
      </c>
      <c r="S56" s="2"/>
      <c r="T56" s="10" t="n">
        <f aca="false">P56-L56</f>
        <v>0</v>
      </c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12.75" hidden="false" customHeight="false" outlineLevel="0" collapsed="false">
      <c r="A57" s="19" t="s">
        <v>108</v>
      </c>
      <c r="C57" s="19" t="s">
        <v>16</v>
      </c>
      <c r="D57" s="20" t="s">
        <v>100</v>
      </c>
      <c r="E57" s="19"/>
      <c r="F57" s="19"/>
      <c r="G57" s="19" t="s">
        <v>101</v>
      </c>
      <c r="H57" s="21"/>
      <c r="I57" s="19" t="s">
        <v>102</v>
      </c>
      <c r="J57" s="28"/>
      <c r="L57" s="28" t="n">
        <v>137653981</v>
      </c>
      <c r="N57" s="28" t="n">
        <v>0</v>
      </c>
      <c r="P57" s="28" t="n">
        <v>136903497</v>
      </c>
      <c r="Q57" s="2"/>
      <c r="R57" s="10" t="n">
        <f aca="false">N57-J57</f>
        <v>0</v>
      </c>
      <c r="S57" s="2"/>
      <c r="T57" s="10" t="n">
        <f aca="false">P57-L57</f>
        <v>-750484</v>
      </c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12.75" hidden="false" customHeight="false" outlineLevel="0" collapsed="false">
      <c r="A58" s="19" t="s">
        <v>112</v>
      </c>
      <c r="C58" s="19" t="s">
        <v>16</v>
      </c>
      <c r="D58" s="20" t="s">
        <v>100</v>
      </c>
      <c r="E58" s="19"/>
      <c r="F58" s="19"/>
      <c r="G58" s="19" t="s">
        <v>101</v>
      </c>
      <c r="H58" s="21"/>
      <c r="I58" s="19" t="s">
        <v>102</v>
      </c>
      <c r="J58" s="28"/>
      <c r="L58" s="28" t="n">
        <v>22467954</v>
      </c>
      <c r="N58" s="28" t="n">
        <v>0</v>
      </c>
      <c r="P58" s="28" t="n">
        <v>18140450</v>
      </c>
      <c r="Q58" s="2"/>
      <c r="R58" s="10" t="n">
        <f aca="false">N58-J58</f>
        <v>0</v>
      </c>
      <c r="S58" s="2"/>
      <c r="T58" s="10" t="n">
        <f aca="false">P58-L58</f>
        <v>-4327504</v>
      </c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12.75" hidden="false" customHeight="false" outlineLevel="0" collapsed="false">
      <c r="A59" s="22" t="s">
        <v>28</v>
      </c>
      <c r="C59" s="22" t="s">
        <v>29</v>
      </c>
      <c r="D59" s="11" t="s">
        <v>30</v>
      </c>
      <c r="E59" s="22"/>
      <c r="F59" s="22"/>
      <c r="G59" s="22" t="s">
        <v>17</v>
      </c>
      <c r="H59" s="23"/>
      <c r="I59" s="5" t="s">
        <v>18</v>
      </c>
      <c r="L59" s="5" t="n">
        <v>6331400</v>
      </c>
      <c r="P59" s="5" t="n">
        <v>5116000</v>
      </c>
      <c r="R59" s="10" t="n">
        <f aca="false">N59-J59</f>
        <v>0</v>
      </c>
      <c r="T59" s="10" t="n">
        <f aca="false">P59-L59</f>
        <v>-1215400</v>
      </c>
    </row>
    <row r="60" customFormat="false" ht="12.75" hidden="false" customHeight="false" outlineLevel="0" collapsed="false">
      <c r="A60" s="22" t="s">
        <v>23</v>
      </c>
      <c r="B60" s="22"/>
      <c r="C60" s="22" t="s">
        <v>24</v>
      </c>
      <c r="D60" s="11" t="s">
        <v>25</v>
      </c>
      <c r="E60" s="22" t="s">
        <v>26</v>
      </c>
      <c r="F60" s="22" t="s">
        <v>27</v>
      </c>
      <c r="G60" s="22" t="s">
        <v>17</v>
      </c>
      <c r="H60" s="21" t="n">
        <v>1</v>
      </c>
      <c r="I60" s="5" t="s">
        <v>18</v>
      </c>
      <c r="J60" s="5" t="n">
        <v>0</v>
      </c>
      <c r="L60" s="5" t="n">
        <v>27369630</v>
      </c>
      <c r="N60" s="5" t="n">
        <v>0</v>
      </c>
      <c r="P60" s="5" t="n">
        <v>27880000</v>
      </c>
      <c r="R60" s="10" t="n">
        <f aca="false">N60-J60</f>
        <v>0</v>
      </c>
      <c r="T60" s="10" t="n">
        <f aca="false">P60-L60</f>
        <v>510370</v>
      </c>
    </row>
    <row r="61" customFormat="false" ht="12.75" hidden="false" customHeight="false" outlineLevel="0" collapsed="false">
      <c r="A61" s="5" t="s">
        <v>41</v>
      </c>
      <c r="B61" s="5"/>
      <c r="C61" s="5" t="s">
        <v>24</v>
      </c>
      <c r="D61" s="11" t="s">
        <v>25</v>
      </c>
      <c r="E61" s="5" t="s">
        <v>26</v>
      </c>
      <c r="F61" s="5" t="s">
        <v>27</v>
      </c>
      <c r="G61" s="5" t="s">
        <v>17</v>
      </c>
      <c r="H61" s="21" t="n">
        <v>1</v>
      </c>
      <c r="I61" s="5" t="s">
        <v>18</v>
      </c>
      <c r="J61" s="5" t="n">
        <v>0</v>
      </c>
      <c r="L61" s="5" t="n">
        <v>10004500</v>
      </c>
      <c r="N61" s="5" t="n">
        <v>0</v>
      </c>
      <c r="P61" s="5" t="n">
        <v>10004500</v>
      </c>
      <c r="R61" s="10" t="n">
        <f aca="false">N61-J61</f>
        <v>0</v>
      </c>
      <c r="T61" s="10" t="n">
        <f aca="false">P61-L61</f>
        <v>0</v>
      </c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</row>
    <row r="62" customFormat="false" ht="12.75" hidden="false" customHeight="false" outlineLevel="0" collapsed="false">
      <c r="A62" s="10" t="s">
        <v>71</v>
      </c>
      <c r="B62" s="10"/>
      <c r="C62" s="10" t="s">
        <v>24</v>
      </c>
      <c r="D62" s="8" t="s">
        <v>25</v>
      </c>
      <c r="E62" s="10" t="s">
        <v>26</v>
      </c>
      <c r="F62" s="10" t="s">
        <v>68</v>
      </c>
      <c r="G62" s="10" t="s">
        <v>66</v>
      </c>
      <c r="H62" s="21" t="n">
        <v>1</v>
      </c>
      <c r="I62" s="10" t="s">
        <v>69</v>
      </c>
      <c r="J62" s="10" t="n">
        <v>0</v>
      </c>
      <c r="L62" s="10" t="n">
        <v>162030000</v>
      </c>
      <c r="N62" s="10" t="n">
        <v>0</v>
      </c>
      <c r="P62" s="10" t="n">
        <v>162030000</v>
      </c>
      <c r="R62" s="10" t="n">
        <f aca="false">N62-J62</f>
        <v>0</v>
      </c>
      <c r="T62" s="10" t="n">
        <f aca="false">P62-L62</f>
        <v>0</v>
      </c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</row>
    <row r="63" customFormat="false" ht="12.75" hidden="false" customHeight="false" outlineLevel="0" collapsed="false">
      <c r="A63" s="5" t="s">
        <v>134</v>
      </c>
      <c r="B63" s="5"/>
      <c r="C63" s="5" t="s">
        <v>24</v>
      </c>
      <c r="D63" s="11" t="s">
        <v>25</v>
      </c>
      <c r="E63" s="5" t="s">
        <v>26</v>
      </c>
      <c r="F63" s="5" t="s">
        <v>27</v>
      </c>
      <c r="G63" s="5" t="s">
        <v>132</v>
      </c>
      <c r="H63" s="21" t="n">
        <v>1</v>
      </c>
      <c r="I63" s="5" t="s">
        <v>133</v>
      </c>
      <c r="J63" s="5" t="n">
        <v>0</v>
      </c>
      <c r="L63" s="5" t="n">
        <v>2850000</v>
      </c>
      <c r="N63" s="5" t="n">
        <v>0</v>
      </c>
      <c r="P63" s="5" t="n">
        <v>2850000</v>
      </c>
      <c r="Q63" s="2"/>
      <c r="R63" s="10" t="n">
        <f aca="false">N63-J63</f>
        <v>0</v>
      </c>
      <c r="S63" s="2"/>
      <c r="T63" s="10" t="n">
        <f aca="false">P63-L63</f>
        <v>0</v>
      </c>
    </row>
    <row r="64" customFormat="false" ht="12.75" hidden="false" customHeight="false" outlineLevel="0" collapsed="false">
      <c r="A64" s="19" t="s">
        <v>135</v>
      </c>
      <c r="C64" s="19" t="s">
        <v>24</v>
      </c>
      <c r="D64" s="20" t="s">
        <v>25</v>
      </c>
      <c r="E64" s="19" t="s">
        <v>26</v>
      </c>
      <c r="F64" s="19" t="s">
        <v>27</v>
      </c>
      <c r="G64" s="19" t="s">
        <v>132</v>
      </c>
      <c r="H64" s="21" t="n">
        <v>1</v>
      </c>
      <c r="I64" s="19" t="s">
        <v>133</v>
      </c>
      <c r="J64" s="28" t="n">
        <v>0</v>
      </c>
      <c r="L64" s="28" t="n">
        <v>98263</v>
      </c>
      <c r="N64" s="28" t="n">
        <v>0</v>
      </c>
      <c r="P64" s="28" t="n">
        <v>98263</v>
      </c>
      <c r="Q64" s="2"/>
      <c r="R64" s="10" t="n">
        <f aca="false">N64-J64</f>
        <v>0</v>
      </c>
      <c r="S64" s="2"/>
      <c r="T64" s="10" t="n">
        <f aca="false">P64-L64</f>
        <v>0</v>
      </c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</row>
    <row r="65" customFormat="false" ht="12.75" hidden="false" customHeight="false" outlineLevel="0" collapsed="false">
      <c r="A65" s="22" t="s">
        <v>152</v>
      </c>
      <c r="B65" s="22"/>
      <c r="C65" s="22" t="s">
        <v>24</v>
      </c>
      <c r="D65" s="11" t="s">
        <v>25</v>
      </c>
      <c r="E65" s="22" t="s">
        <v>26</v>
      </c>
      <c r="F65" s="22" t="s">
        <v>27</v>
      </c>
      <c r="G65" s="22" t="s">
        <v>132</v>
      </c>
      <c r="H65" s="21" t="n">
        <v>1</v>
      </c>
      <c r="I65" s="22" t="s">
        <v>133</v>
      </c>
      <c r="J65" s="5" t="n">
        <v>0</v>
      </c>
      <c r="L65" s="5" t="n">
        <v>15675623</v>
      </c>
      <c r="N65" s="5" t="n">
        <v>0</v>
      </c>
      <c r="P65" s="5" t="n">
        <v>15675623</v>
      </c>
      <c r="R65" s="10" t="n">
        <f aca="false">N65-J65</f>
        <v>0</v>
      </c>
      <c r="T65" s="10" t="n">
        <f aca="false">P65-L65</f>
        <v>0</v>
      </c>
    </row>
    <row r="66" customFormat="false" ht="12.75" hidden="false" customHeight="false" outlineLevel="0" collapsed="false">
      <c r="A66" s="10" t="s">
        <v>154</v>
      </c>
      <c r="B66" s="10"/>
      <c r="C66" s="10" t="s">
        <v>24</v>
      </c>
      <c r="D66" s="8" t="s">
        <v>25</v>
      </c>
      <c r="E66" s="10" t="s">
        <v>26</v>
      </c>
      <c r="F66" s="10" t="s">
        <v>137</v>
      </c>
      <c r="G66" s="10" t="s">
        <v>132</v>
      </c>
      <c r="H66" s="21" t="n">
        <v>1</v>
      </c>
      <c r="I66" s="10" t="s">
        <v>133</v>
      </c>
      <c r="J66" s="10" t="n">
        <v>0</v>
      </c>
      <c r="K66" s="20"/>
      <c r="L66" s="10" t="n">
        <v>5629273</v>
      </c>
      <c r="M66" s="20"/>
      <c r="N66" s="10" t="n">
        <v>0</v>
      </c>
      <c r="O66" s="20"/>
      <c r="P66" s="10" t="n">
        <v>5795637</v>
      </c>
      <c r="Q66" s="2"/>
      <c r="R66" s="10" t="n">
        <f aca="false">N66-J66</f>
        <v>0</v>
      </c>
      <c r="S66" s="2"/>
      <c r="T66" s="10" t="n">
        <f aca="false">P66-L66</f>
        <v>166364</v>
      </c>
    </row>
    <row r="67" customFormat="false" ht="12.75" hidden="false" customHeight="false" outlineLevel="0" collapsed="false">
      <c r="A67" s="22" t="s">
        <v>155</v>
      </c>
      <c r="B67" s="22"/>
      <c r="C67" s="22" t="s">
        <v>24</v>
      </c>
      <c r="D67" s="11" t="s">
        <v>25</v>
      </c>
      <c r="E67" s="22" t="s">
        <v>26</v>
      </c>
      <c r="F67" s="22" t="s">
        <v>27</v>
      </c>
      <c r="G67" s="22" t="s">
        <v>132</v>
      </c>
      <c r="H67" s="21" t="n">
        <v>1</v>
      </c>
      <c r="I67" s="22" t="s">
        <v>133</v>
      </c>
      <c r="J67" s="5" t="n">
        <v>0</v>
      </c>
      <c r="L67" s="5" t="n">
        <v>3896000</v>
      </c>
      <c r="N67" s="5" t="n">
        <v>0</v>
      </c>
      <c r="P67" s="5" t="n">
        <v>3896000</v>
      </c>
      <c r="R67" s="10" t="n">
        <f aca="false">N67-J67</f>
        <v>0</v>
      </c>
      <c r="T67" s="10" t="n">
        <f aca="false">P67-L67</f>
        <v>0</v>
      </c>
    </row>
    <row r="68" customFormat="false" ht="12.75" hidden="false" customHeight="false" outlineLevel="0" collapsed="false">
      <c r="A68" s="19" t="s">
        <v>157</v>
      </c>
      <c r="B68" s="1"/>
      <c r="C68" s="19" t="s">
        <v>24</v>
      </c>
      <c r="D68" s="20" t="s">
        <v>25</v>
      </c>
      <c r="E68" s="19" t="s">
        <v>26</v>
      </c>
      <c r="F68" s="19" t="s">
        <v>137</v>
      </c>
      <c r="G68" s="19" t="s">
        <v>132</v>
      </c>
      <c r="H68" s="21" t="n">
        <v>1</v>
      </c>
      <c r="I68" s="19" t="s">
        <v>133</v>
      </c>
      <c r="J68" s="5" t="n">
        <v>0</v>
      </c>
      <c r="L68" s="5" t="n">
        <v>19171606</v>
      </c>
      <c r="N68" s="5" t="n">
        <v>0</v>
      </c>
      <c r="P68" s="5" t="n">
        <v>18750000</v>
      </c>
      <c r="R68" s="5" t="n">
        <f aca="false">N68-J68</f>
        <v>0</v>
      </c>
      <c r="S68" s="5"/>
      <c r="T68" s="5" t="n">
        <f aca="false">P68-L68</f>
        <v>-421606</v>
      </c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</row>
    <row r="69" customFormat="false" ht="12.75" hidden="false" customHeight="false" outlineLevel="0" collapsed="false">
      <c r="A69" s="5" t="s">
        <v>158</v>
      </c>
      <c r="B69" s="5"/>
      <c r="C69" s="5" t="s">
        <v>24</v>
      </c>
      <c r="D69" s="11" t="s">
        <v>25</v>
      </c>
      <c r="E69" s="5" t="s">
        <v>26</v>
      </c>
      <c r="F69" s="5" t="s">
        <v>147</v>
      </c>
      <c r="G69" s="5" t="s">
        <v>159</v>
      </c>
      <c r="H69" s="21" t="n">
        <v>1</v>
      </c>
      <c r="I69" s="5" t="s">
        <v>160</v>
      </c>
      <c r="J69" s="5" t="n">
        <v>0</v>
      </c>
      <c r="K69" s="20"/>
      <c r="L69" s="5" t="n">
        <v>8875341</v>
      </c>
      <c r="M69" s="20"/>
      <c r="N69" s="5" t="n">
        <v>0</v>
      </c>
      <c r="O69" s="20"/>
      <c r="P69" s="5" t="n">
        <v>14158243</v>
      </c>
      <c r="Q69" s="2"/>
      <c r="R69" s="10" t="n">
        <f aca="false">N69-J69</f>
        <v>0</v>
      </c>
      <c r="S69" s="2"/>
      <c r="T69" s="10" t="n">
        <f aca="false">P69-L69</f>
        <v>5282902</v>
      </c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</row>
    <row r="70" customFormat="false" ht="12.75" hidden="false" customHeight="false" outlineLevel="0" collapsed="false">
      <c r="A70" s="5" t="s">
        <v>161</v>
      </c>
      <c r="B70" s="5"/>
      <c r="C70" s="5" t="s">
        <v>24</v>
      </c>
      <c r="D70" s="11" t="s">
        <v>25</v>
      </c>
      <c r="E70" s="5" t="s">
        <v>26</v>
      </c>
      <c r="F70" s="5" t="s">
        <v>147</v>
      </c>
      <c r="G70" s="5" t="s">
        <v>159</v>
      </c>
      <c r="H70" s="21" t="n">
        <v>1</v>
      </c>
      <c r="I70" s="5" t="s">
        <v>160</v>
      </c>
      <c r="J70" s="5" t="n">
        <v>0</v>
      </c>
      <c r="K70" s="28"/>
      <c r="L70" s="5" t="n">
        <f aca="false">4879440+660960</f>
        <v>5540400</v>
      </c>
      <c r="M70" s="28"/>
      <c r="N70" s="5" t="n">
        <v>0</v>
      </c>
      <c r="O70" s="28"/>
      <c r="P70" s="5" t="n">
        <v>4879440</v>
      </c>
      <c r="Q70" s="2"/>
      <c r="R70" s="10" t="n">
        <f aca="false">N70-J70</f>
        <v>0</v>
      </c>
      <c r="S70" s="2"/>
      <c r="T70" s="10" t="n">
        <f aca="false">P70-L70</f>
        <v>-660960</v>
      </c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</row>
    <row r="71" customFormat="false" ht="12.75" hidden="false" customHeight="false" outlineLevel="0" collapsed="false">
      <c r="A71" s="5" t="s">
        <v>162</v>
      </c>
      <c r="B71" s="5"/>
      <c r="C71" s="5" t="s">
        <v>24</v>
      </c>
      <c r="D71" s="11" t="s">
        <v>25</v>
      </c>
      <c r="E71" s="5" t="s">
        <v>26</v>
      </c>
      <c r="F71" s="5" t="s">
        <v>147</v>
      </c>
      <c r="G71" s="5" t="s">
        <v>159</v>
      </c>
      <c r="H71" s="21" t="n">
        <v>1</v>
      </c>
      <c r="I71" s="5" t="s">
        <v>160</v>
      </c>
      <c r="J71" s="5" t="n">
        <v>0</v>
      </c>
      <c r="K71" s="20"/>
      <c r="L71" s="5" t="n">
        <v>6500250</v>
      </c>
      <c r="M71" s="20"/>
      <c r="N71" s="5" t="n">
        <v>0</v>
      </c>
      <c r="O71" s="20"/>
      <c r="P71" s="5" t="n">
        <v>6500250</v>
      </c>
      <c r="R71" s="10" t="n">
        <f aca="false">N71-J71</f>
        <v>0</v>
      </c>
      <c r="T71" s="10" t="n">
        <f aca="false">P71-L71</f>
        <v>0</v>
      </c>
    </row>
    <row r="72" customFormat="false" ht="12.75" hidden="false" customHeight="false" outlineLevel="0" collapsed="false">
      <c r="A72" s="5" t="s">
        <v>164</v>
      </c>
      <c r="B72" s="5"/>
      <c r="C72" s="5" t="s">
        <v>24</v>
      </c>
      <c r="D72" s="11" t="s">
        <v>25</v>
      </c>
      <c r="E72" s="5" t="s">
        <v>26</v>
      </c>
      <c r="F72" s="5" t="s">
        <v>143</v>
      </c>
      <c r="G72" s="5" t="s">
        <v>159</v>
      </c>
      <c r="H72" s="21" t="n">
        <v>1</v>
      </c>
      <c r="I72" s="5" t="s">
        <v>160</v>
      </c>
      <c r="J72" s="5" t="n">
        <v>0</v>
      </c>
      <c r="K72" s="31"/>
      <c r="L72" s="5" t="n">
        <v>9850463</v>
      </c>
      <c r="M72" s="31"/>
      <c r="N72" s="5" t="n">
        <v>0</v>
      </c>
      <c r="O72" s="31"/>
      <c r="P72" s="5" t="n">
        <v>9850463</v>
      </c>
      <c r="R72" s="10" t="n">
        <f aca="false">N72-J72</f>
        <v>0</v>
      </c>
      <c r="T72" s="10" t="n">
        <f aca="false">P72-L72</f>
        <v>0</v>
      </c>
    </row>
    <row r="73" customFormat="false" ht="12.75" hidden="false" customHeight="false" outlineLevel="0" collapsed="false">
      <c r="A73" s="10" t="s">
        <v>165</v>
      </c>
      <c r="B73" s="10"/>
      <c r="C73" s="10" t="s">
        <v>24</v>
      </c>
      <c r="D73" s="8" t="s">
        <v>25</v>
      </c>
      <c r="E73" s="10" t="s">
        <v>26</v>
      </c>
      <c r="F73" s="10" t="s">
        <v>147</v>
      </c>
      <c r="G73" s="10" t="s">
        <v>159</v>
      </c>
      <c r="H73" s="21" t="n">
        <v>1</v>
      </c>
      <c r="I73" s="10" t="s">
        <v>160</v>
      </c>
      <c r="J73" s="10" t="n">
        <v>0</v>
      </c>
      <c r="L73" s="10" t="n">
        <v>15500000</v>
      </c>
      <c r="N73" s="10" t="n">
        <v>0</v>
      </c>
      <c r="P73" s="10" t="n">
        <v>15500000</v>
      </c>
      <c r="Q73" s="2"/>
      <c r="R73" s="10" t="n">
        <f aca="false">N73-J73</f>
        <v>0</v>
      </c>
      <c r="S73" s="2"/>
      <c r="T73" s="10" t="n">
        <f aca="false">P73-L73</f>
        <v>0</v>
      </c>
    </row>
    <row r="74" customFormat="false" ht="12.75" hidden="false" customHeight="false" outlineLevel="0" collapsed="false">
      <c r="A74" s="5" t="s">
        <v>166</v>
      </c>
      <c r="B74" s="5"/>
      <c r="C74" s="5" t="s">
        <v>24</v>
      </c>
      <c r="D74" s="11" t="s">
        <v>25</v>
      </c>
      <c r="E74" s="5" t="s">
        <v>26</v>
      </c>
      <c r="F74" s="5" t="s">
        <v>143</v>
      </c>
      <c r="G74" s="5" t="s">
        <v>159</v>
      </c>
      <c r="H74" s="21" t="n">
        <v>1</v>
      </c>
      <c r="I74" s="5" t="s">
        <v>160</v>
      </c>
      <c r="J74" s="5" t="n">
        <v>0</v>
      </c>
      <c r="K74" s="28"/>
      <c r="L74" s="5" t="n">
        <v>15107669</v>
      </c>
      <c r="M74" s="28"/>
      <c r="N74" s="5" t="n">
        <v>0</v>
      </c>
      <c r="O74" s="28"/>
      <c r="P74" s="5" t="n">
        <v>15107669</v>
      </c>
      <c r="R74" s="10" t="n">
        <f aca="false">N74-J74</f>
        <v>0</v>
      </c>
      <c r="T74" s="10" t="n">
        <f aca="false">P74-L74</f>
        <v>0</v>
      </c>
    </row>
    <row r="75" customFormat="false" ht="12.75" hidden="false" customHeight="false" outlineLevel="0" collapsed="false">
      <c r="A75" s="5" t="s">
        <v>169</v>
      </c>
      <c r="B75" s="5"/>
      <c r="C75" s="5" t="s">
        <v>24</v>
      </c>
      <c r="D75" s="11" t="s">
        <v>25</v>
      </c>
      <c r="E75" s="5" t="s">
        <v>26</v>
      </c>
      <c r="F75" s="5" t="s">
        <v>147</v>
      </c>
      <c r="G75" s="5" t="s">
        <v>159</v>
      </c>
      <c r="H75" s="21" t="n">
        <v>1</v>
      </c>
      <c r="I75" s="5" t="s">
        <v>160</v>
      </c>
      <c r="J75" s="5" t="n">
        <v>0</v>
      </c>
      <c r="K75" s="20"/>
      <c r="L75" s="5" t="n">
        <f aca="false">4054645+1477336</f>
        <v>5531981</v>
      </c>
      <c r="M75" s="20"/>
      <c r="N75" s="5" t="n">
        <v>0</v>
      </c>
      <c r="O75" s="20"/>
      <c r="P75" s="5" t="n">
        <v>4054645</v>
      </c>
      <c r="Q75" s="2"/>
      <c r="R75" s="10" t="n">
        <f aca="false">N75-J75</f>
        <v>0</v>
      </c>
      <c r="S75" s="2"/>
      <c r="T75" s="10" t="n">
        <f aca="false">P75-L75</f>
        <v>-1477336</v>
      </c>
    </row>
    <row r="76" customFormat="false" ht="12.75" hidden="false" customHeight="false" outlineLevel="0" collapsed="false">
      <c r="A76" s="19" t="s">
        <v>170</v>
      </c>
      <c r="C76" s="19" t="s">
        <v>24</v>
      </c>
      <c r="D76" s="20" t="s">
        <v>25</v>
      </c>
      <c r="E76" s="19" t="s">
        <v>26</v>
      </c>
      <c r="F76" s="19" t="s">
        <v>147</v>
      </c>
      <c r="G76" s="19" t="s">
        <v>159</v>
      </c>
      <c r="H76" s="21" t="n">
        <v>1</v>
      </c>
      <c r="I76" s="19" t="s">
        <v>160</v>
      </c>
      <c r="J76" s="28" t="n">
        <v>0</v>
      </c>
      <c r="L76" s="28" t="n">
        <v>4600000</v>
      </c>
      <c r="N76" s="28" t="n">
        <v>0</v>
      </c>
      <c r="P76" s="28" t="n">
        <v>4600000</v>
      </c>
      <c r="Q76" s="2"/>
      <c r="R76" s="10" t="n">
        <f aca="false">N76-J76</f>
        <v>0</v>
      </c>
      <c r="S76" s="2"/>
      <c r="T76" s="10" t="n">
        <f aca="false">P76-L76</f>
        <v>0</v>
      </c>
    </row>
    <row r="77" customFormat="false" ht="12.75" hidden="false" customHeight="false" outlineLevel="0" collapsed="false">
      <c r="A77" s="32" t="s">
        <v>171</v>
      </c>
      <c r="B77" s="32"/>
      <c r="C77" s="32" t="s">
        <v>24</v>
      </c>
      <c r="D77" s="8" t="s">
        <v>25</v>
      </c>
      <c r="E77" s="32" t="s">
        <v>26</v>
      </c>
      <c r="F77" s="32" t="s">
        <v>143</v>
      </c>
      <c r="G77" s="32" t="s">
        <v>159</v>
      </c>
      <c r="H77" s="21" t="n">
        <v>1</v>
      </c>
      <c r="I77" s="32" t="s">
        <v>160</v>
      </c>
      <c r="J77" s="10" t="n">
        <v>0</v>
      </c>
      <c r="L77" s="10" t="n">
        <v>6060606</v>
      </c>
      <c r="N77" s="10" t="n">
        <v>0</v>
      </c>
      <c r="P77" s="10" t="n">
        <v>6060606</v>
      </c>
      <c r="R77" s="10" t="n">
        <f aca="false">N77-J77</f>
        <v>0</v>
      </c>
      <c r="T77" s="10" t="n">
        <f aca="false">P77-L77</f>
        <v>0</v>
      </c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2.75" hidden="false" customHeight="false" outlineLevel="0" collapsed="false">
      <c r="A78" s="5" t="s">
        <v>175</v>
      </c>
      <c r="B78" s="5"/>
      <c r="C78" s="5" t="s">
        <v>24</v>
      </c>
      <c r="D78" s="11" t="s">
        <v>25</v>
      </c>
      <c r="E78" s="5" t="s">
        <v>26</v>
      </c>
      <c r="F78" s="5" t="s">
        <v>147</v>
      </c>
      <c r="G78" s="5" t="s">
        <v>159</v>
      </c>
      <c r="H78" s="21" t="n">
        <v>1</v>
      </c>
      <c r="I78" s="5" t="s">
        <v>160</v>
      </c>
      <c r="J78" s="5" t="n">
        <v>0</v>
      </c>
      <c r="K78" s="20"/>
      <c r="L78" s="5" t="n">
        <v>7488000</v>
      </c>
      <c r="M78" s="20"/>
      <c r="N78" s="5" t="n">
        <v>0</v>
      </c>
      <c r="O78" s="20"/>
      <c r="P78" s="5" t="n">
        <v>7488000</v>
      </c>
      <c r="Q78" s="2"/>
      <c r="R78" s="10" t="n">
        <f aca="false">N78-J78</f>
        <v>0</v>
      </c>
      <c r="S78" s="2"/>
      <c r="T78" s="10" t="n">
        <f aca="false">P78-L78</f>
        <v>0</v>
      </c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2.75" hidden="false" customHeight="false" outlineLevel="0" collapsed="false">
      <c r="A79" s="19" t="s">
        <v>177</v>
      </c>
      <c r="B79" s="1"/>
      <c r="C79" s="19" t="s">
        <v>24</v>
      </c>
      <c r="D79" s="20" t="s">
        <v>25</v>
      </c>
      <c r="E79" s="19" t="s">
        <v>26</v>
      </c>
      <c r="F79" s="19" t="s">
        <v>143</v>
      </c>
      <c r="G79" s="19" t="s">
        <v>159</v>
      </c>
      <c r="H79" s="21" t="n">
        <v>1</v>
      </c>
      <c r="I79" s="19" t="s">
        <v>160</v>
      </c>
      <c r="J79" s="5" t="n">
        <v>0</v>
      </c>
      <c r="L79" s="5" t="n">
        <v>5025082</v>
      </c>
      <c r="N79" s="5" t="n">
        <v>0</v>
      </c>
      <c r="P79" s="5" t="n">
        <v>5025082</v>
      </c>
      <c r="R79" s="5" t="n">
        <f aca="false">N79-J79</f>
        <v>0</v>
      </c>
      <c r="S79" s="5"/>
      <c r="T79" s="5" t="n">
        <f aca="false">P79-L79</f>
        <v>0</v>
      </c>
    </row>
    <row r="80" customFormat="false" ht="12.75" hidden="false" customHeight="false" outlineLevel="0" collapsed="false">
      <c r="A80" s="5" t="s">
        <v>226</v>
      </c>
      <c r="B80" s="5"/>
      <c r="C80" s="5" t="s">
        <v>24</v>
      </c>
      <c r="D80" s="11" t="s">
        <v>25</v>
      </c>
      <c r="E80" s="5" t="s">
        <v>26</v>
      </c>
      <c r="F80" s="5" t="s">
        <v>227</v>
      </c>
      <c r="G80" s="5" t="s">
        <v>224</v>
      </c>
      <c r="H80" s="21" t="n">
        <v>1</v>
      </c>
      <c r="I80" s="5" t="s">
        <v>225</v>
      </c>
      <c r="J80" s="5" t="n">
        <v>0</v>
      </c>
      <c r="L80" s="5" t="n">
        <v>6051907.28</v>
      </c>
      <c r="N80" s="5" t="n">
        <v>0</v>
      </c>
      <c r="P80" s="5" t="n">
        <f aca="false">3927592+2114857</f>
        <v>6042449</v>
      </c>
      <c r="R80" s="10" t="n">
        <f aca="false">N80-J80</f>
        <v>0</v>
      </c>
      <c r="T80" s="10" t="n">
        <f aca="false">P80-L80</f>
        <v>-9458.28000000026</v>
      </c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5" t="s">
        <v>230</v>
      </c>
      <c r="B81" s="5"/>
      <c r="C81" s="5" t="s">
        <v>24</v>
      </c>
      <c r="D81" s="11" t="s">
        <v>25</v>
      </c>
      <c r="E81" s="5" t="s">
        <v>26</v>
      </c>
      <c r="F81" s="5" t="s">
        <v>147</v>
      </c>
      <c r="G81" s="5" t="s">
        <v>224</v>
      </c>
      <c r="H81" s="21" t="n">
        <v>1</v>
      </c>
      <c r="I81" s="5" t="s">
        <v>225</v>
      </c>
      <c r="J81" s="5" t="n">
        <v>0</v>
      </c>
      <c r="L81" s="5" t="n">
        <v>21881103</v>
      </c>
      <c r="N81" s="5" t="n">
        <v>0</v>
      </c>
      <c r="P81" s="5" t="n">
        <v>22204557</v>
      </c>
      <c r="R81" s="10" t="n">
        <f aca="false">N81-J81</f>
        <v>0</v>
      </c>
      <c r="T81" s="10" t="n">
        <f aca="false">P81-L81</f>
        <v>323454</v>
      </c>
    </row>
    <row r="82" customFormat="false" ht="12.75" hidden="false" customHeight="false" outlineLevel="0" collapsed="false">
      <c r="A82" s="5" t="s">
        <v>231</v>
      </c>
      <c r="B82" s="5"/>
      <c r="C82" s="5" t="s">
        <v>24</v>
      </c>
      <c r="D82" s="11" t="s">
        <v>25</v>
      </c>
      <c r="E82" s="5" t="s">
        <v>26</v>
      </c>
      <c r="F82" s="5" t="s">
        <v>227</v>
      </c>
      <c r="G82" s="5" t="s">
        <v>224</v>
      </c>
      <c r="H82" s="21" t="n">
        <v>1</v>
      </c>
      <c r="I82" s="5" t="s">
        <v>225</v>
      </c>
      <c r="J82" s="5" t="n">
        <v>0</v>
      </c>
      <c r="L82" s="5" t="n">
        <v>1694299</v>
      </c>
      <c r="N82" s="5" t="n">
        <v>0</v>
      </c>
      <c r="P82" s="5" t="n">
        <v>2118911</v>
      </c>
      <c r="R82" s="10" t="n">
        <f aca="false">N82-J82</f>
        <v>0</v>
      </c>
      <c r="T82" s="10" t="n">
        <f aca="false">P82-L82</f>
        <v>424612</v>
      </c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</row>
    <row r="83" customFormat="false" ht="12.75" hidden="false" customHeight="false" outlineLevel="0" collapsed="false">
      <c r="A83" s="5" t="s">
        <v>232</v>
      </c>
      <c r="B83" s="5"/>
      <c r="C83" s="5" t="s">
        <v>24</v>
      </c>
      <c r="D83" s="11" t="s">
        <v>25</v>
      </c>
      <c r="E83" s="5" t="s">
        <v>26</v>
      </c>
      <c r="F83" s="22" t="s">
        <v>183</v>
      </c>
      <c r="G83" s="5" t="s">
        <v>224</v>
      </c>
      <c r="H83" s="21" t="n">
        <v>1</v>
      </c>
      <c r="I83" s="5" t="s">
        <v>225</v>
      </c>
      <c r="J83" s="5" t="n">
        <v>0</v>
      </c>
      <c r="L83" s="5" t="n">
        <v>8597250</v>
      </c>
      <c r="N83" s="5" t="n">
        <v>0</v>
      </c>
      <c r="P83" s="5" t="n">
        <v>8597250</v>
      </c>
      <c r="R83" s="10" t="n">
        <f aca="false">N83-J83</f>
        <v>0</v>
      </c>
      <c r="T83" s="10" t="n">
        <f aca="false">P83-L83</f>
        <v>0</v>
      </c>
    </row>
    <row r="84" customFormat="false" ht="12.75" hidden="false" customHeight="false" outlineLevel="0" collapsed="false">
      <c r="A84" s="5" t="s">
        <v>234</v>
      </c>
      <c r="B84" s="5"/>
      <c r="C84" s="5" t="s">
        <v>24</v>
      </c>
      <c r="D84" s="11" t="s">
        <v>25</v>
      </c>
      <c r="E84" s="5" t="s">
        <v>26</v>
      </c>
      <c r="F84" s="5" t="s">
        <v>131</v>
      </c>
      <c r="G84" s="5" t="s">
        <v>224</v>
      </c>
      <c r="H84" s="21" t="n">
        <v>1</v>
      </c>
      <c r="I84" s="5" t="s">
        <v>225</v>
      </c>
      <c r="J84" s="5" t="n">
        <v>0</v>
      </c>
      <c r="L84" s="5" t="n">
        <v>130046705</v>
      </c>
      <c r="N84" s="5" t="n">
        <v>0</v>
      </c>
      <c r="P84" s="5" t="n">
        <v>123438430</v>
      </c>
      <c r="R84" s="10" t="n">
        <f aca="false">N84-J84</f>
        <v>0</v>
      </c>
      <c r="T84" s="10" t="n">
        <f aca="false">P84-L84</f>
        <v>-6608275</v>
      </c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</row>
    <row r="85" customFormat="false" ht="12.75" hidden="false" customHeight="false" outlineLevel="0" collapsed="false">
      <c r="A85" s="5" t="s">
        <v>236</v>
      </c>
      <c r="B85" s="5"/>
      <c r="C85" s="5" t="s">
        <v>24</v>
      </c>
      <c r="D85" s="11" t="s">
        <v>25</v>
      </c>
      <c r="E85" s="5" t="s">
        <v>26</v>
      </c>
      <c r="F85" s="5" t="s">
        <v>131</v>
      </c>
      <c r="G85" s="5" t="s">
        <v>224</v>
      </c>
      <c r="H85" s="21" t="n">
        <v>1</v>
      </c>
      <c r="I85" s="5" t="s">
        <v>225</v>
      </c>
      <c r="J85" s="5" t="n">
        <v>0</v>
      </c>
      <c r="K85" s="18"/>
      <c r="L85" s="5" t="n">
        <v>24529462</v>
      </c>
      <c r="M85" s="18"/>
      <c r="N85" s="5" t="n">
        <v>0</v>
      </c>
      <c r="O85" s="18"/>
      <c r="P85" s="5" t="n">
        <v>24529462</v>
      </c>
      <c r="R85" s="10" t="n">
        <f aca="false">N85-J85</f>
        <v>0</v>
      </c>
      <c r="T85" s="10" t="n">
        <f aca="false">P85-L85</f>
        <v>0</v>
      </c>
    </row>
    <row r="86" customFormat="false" ht="12.75" hidden="false" customHeight="false" outlineLevel="0" collapsed="false">
      <c r="A86" s="5" t="s">
        <v>244</v>
      </c>
      <c r="B86" s="5"/>
      <c r="C86" s="5" t="s">
        <v>24</v>
      </c>
      <c r="D86" s="11" t="s">
        <v>25</v>
      </c>
      <c r="E86" s="5" t="s">
        <v>26</v>
      </c>
      <c r="F86" s="5" t="s">
        <v>227</v>
      </c>
      <c r="G86" s="5" t="s">
        <v>224</v>
      </c>
      <c r="H86" s="21" t="n">
        <v>1</v>
      </c>
      <c r="I86" s="5" t="s">
        <v>225</v>
      </c>
      <c r="J86" s="5" t="n">
        <v>0</v>
      </c>
      <c r="K86" s="20"/>
      <c r="L86" s="5" t="n">
        <v>4639276</v>
      </c>
      <c r="M86" s="20"/>
      <c r="N86" s="5" t="n">
        <v>0</v>
      </c>
      <c r="O86" s="20"/>
      <c r="P86" s="5" t="n">
        <v>4639179</v>
      </c>
      <c r="R86" s="10" t="n">
        <f aca="false">N86-J86</f>
        <v>0</v>
      </c>
      <c r="T86" s="10" t="n">
        <f aca="false">P86-L86</f>
        <v>-97</v>
      </c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</row>
    <row r="87" customFormat="false" ht="12.75" hidden="false" customHeight="false" outlineLevel="0" collapsed="false">
      <c r="A87" s="5" t="s">
        <v>245</v>
      </c>
      <c r="B87" s="5"/>
      <c r="C87" s="5" t="s">
        <v>24</v>
      </c>
      <c r="D87" s="11" t="s">
        <v>25</v>
      </c>
      <c r="E87" s="5" t="s">
        <v>26</v>
      </c>
      <c r="F87" s="22" t="s">
        <v>183</v>
      </c>
      <c r="G87" s="5" t="s">
        <v>224</v>
      </c>
      <c r="H87" s="21" t="n">
        <v>1</v>
      </c>
      <c r="I87" s="5" t="s">
        <v>225</v>
      </c>
      <c r="J87" s="5" t="n">
        <v>0</v>
      </c>
      <c r="L87" s="5" t="n">
        <v>3800500</v>
      </c>
      <c r="N87" s="5" t="n">
        <v>0</v>
      </c>
      <c r="P87" s="5" t="n">
        <v>3800500</v>
      </c>
      <c r="R87" s="10" t="n">
        <f aca="false">N87-J87</f>
        <v>0</v>
      </c>
      <c r="T87" s="10" t="n">
        <f aca="false">P87-L87</f>
        <v>0</v>
      </c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</row>
    <row r="88" customFormat="false" ht="12.75" hidden="false" customHeight="false" outlineLevel="0" collapsed="false">
      <c r="A88" s="22" t="s">
        <v>148</v>
      </c>
      <c r="B88" s="22"/>
      <c r="C88" s="22" t="s">
        <v>149</v>
      </c>
      <c r="D88" s="11" t="s">
        <v>146</v>
      </c>
      <c r="E88" s="22" t="s">
        <v>26</v>
      </c>
      <c r="F88" s="22" t="s">
        <v>147</v>
      </c>
      <c r="G88" s="22" t="s">
        <v>132</v>
      </c>
      <c r="H88" s="21" t="n">
        <v>0.5</v>
      </c>
      <c r="I88" s="22" t="s">
        <v>133</v>
      </c>
      <c r="J88" s="5" t="n">
        <v>0</v>
      </c>
      <c r="K88" s="10"/>
      <c r="L88" s="5" t="n">
        <v>0</v>
      </c>
      <c r="M88" s="10"/>
      <c r="N88" s="5" t="n">
        <v>0</v>
      </c>
      <c r="O88" s="10"/>
      <c r="P88" s="5" t="n">
        <v>4387500</v>
      </c>
      <c r="R88" s="10" t="n">
        <f aca="false">N88-J88</f>
        <v>0</v>
      </c>
      <c r="T88" s="10" t="n">
        <f aca="false">P88-L88</f>
        <v>4387500</v>
      </c>
    </row>
    <row r="89" customFormat="false" ht="12.75" hidden="false" customHeight="false" outlineLevel="0" collapsed="false">
      <c r="A89" s="22" t="s">
        <v>153</v>
      </c>
      <c r="B89" s="22"/>
      <c r="C89" s="22" t="s">
        <v>149</v>
      </c>
      <c r="D89" s="11" t="s">
        <v>146</v>
      </c>
      <c r="E89" s="22" t="s">
        <v>26</v>
      </c>
      <c r="F89" s="22" t="s">
        <v>147</v>
      </c>
      <c r="G89" s="22" t="s">
        <v>132</v>
      </c>
      <c r="H89" s="21" t="n">
        <v>0.5</v>
      </c>
      <c r="I89" s="22" t="s">
        <v>133</v>
      </c>
      <c r="J89" s="5" t="n">
        <v>0</v>
      </c>
      <c r="K89" s="20"/>
      <c r="L89" s="5" t="n">
        <v>7121810</v>
      </c>
      <c r="M89" s="20"/>
      <c r="N89" s="5" t="n">
        <v>0</v>
      </c>
      <c r="O89" s="20"/>
      <c r="P89" s="5" t="n">
        <v>7121810</v>
      </c>
      <c r="R89" s="10" t="n">
        <f aca="false">N89-J89</f>
        <v>0</v>
      </c>
      <c r="T89" s="10" t="n">
        <f aca="false">P89-L89</f>
        <v>0</v>
      </c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</row>
    <row r="90" customFormat="false" ht="12.75" hidden="false" customHeight="false" outlineLevel="0" collapsed="false">
      <c r="A90" s="22" t="s">
        <v>156</v>
      </c>
      <c r="B90" s="22"/>
      <c r="C90" s="22" t="s">
        <v>149</v>
      </c>
      <c r="D90" s="11" t="s">
        <v>146</v>
      </c>
      <c r="E90" s="22" t="s">
        <v>26</v>
      </c>
      <c r="F90" s="22" t="s">
        <v>147</v>
      </c>
      <c r="G90" s="22" t="s">
        <v>132</v>
      </c>
      <c r="H90" s="21" t="n">
        <v>0.5</v>
      </c>
      <c r="I90" s="22" t="s">
        <v>133</v>
      </c>
      <c r="J90" s="5" t="n">
        <v>0</v>
      </c>
      <c r="K90" s="20"/>
      <c r="L90" s="5" t="n">
        <v>313836</v>
      </c>
      <c r="M90" s="20"/>
      <c r="N90" s="5" t="n">
        <v>0</v>
      </c>
      <c r="O90" s="20"/>
      <c r="P90" s="5" t="n">
        <v>314428</v>
      </c>
      <c r="R90" s="10" t="n">
        <f aca="false">N90-J90</f>
        <v>0</v>
      </c>
      <c r="T90" s="10" t="n">
        <f aca="false">P90-L90</f>
        <v>592</v>
      </c>
    </row>
    <row r="91" customFormat="false" ht="12.75" hidden="false" customHeight="false" outlineLevel="0" collapsed="false">
      <c r="A91" s="22" t="s">
        <v>237</v>
      </c>
      <c r="C91" s="22" t="s">
        <v>238</v>
      </c>
      <c r="D91" s="11" t="s">
        <v>239</v>
      </c>
      <c r="E91" s="22" t="s">
        <v>26</v>
      </c>
      <c r="F91" s="22" t="s">
        <v>227</v>
      </c>
      <c r="G91" s="22" t="s">
        <v>224</v>
      </c>
      <c r="H91" s="21" t="n">
        <v>0</v>
      </c>
      <c r="I91" s="22" t="s">
        <v>225</v>
      </c>
      <c r="J91" s="5" t="n">
        <v>0</v>
      </c>
      <c r="L91" s="5" t="n">
        <v>30270219</v>
      </c>
      <c r="N91" s="5" t="n">
        <v>0</v>
      </c>
      <c r="P91" s="5" t="n">
        <v>30270219</v>
      </c>
      <c r="R91" s="10" t="n">
        <f aca="false">N91-J91</f>
        <v>0</v>
      </c>
      <c r="T91" s="10" t="n">
        <f aca="false">P91-L91</f>
        <v>0</v>
      </c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</row>
    <row r="92" customFormat="false" ht="12.75" hidden="false" customHeight="false" outlineLevel="0" collapsed="false">
      <c r="A92" s="5" t="s">
        <v>31</v>
      </c>
      <c r="C92" s="22" t="s">
        <v>33</v>
      </c>
      <c r="D92" s="11" t="s">
        <v>34</v>
      </c>
      <c r="E92" s="5" t="s">
        <v>26</v>
      </c>
      <c r="F92" s="5" t="s">
        <v>27</v>
      </c>
      <c r="G92" s="5" t="s">
        <v>17</v>
      </c>
      <c r="H92" s="21" t="n">
        <v>0.5</v>
      </c>
      <c r="I92" s="5" t="s">
        <v>18</v>
      </c>
      <c r="J92" s="5" t="n">
        <v>0</v>
      </c>
      <c r="L92" s="5" t="n">
        <v>3696911</v>
      </c>
      <c r="N92" s="5" t="n">
        <v>0</v>
      </c>
      <c r="P92" s="5" t="n">
        <v>3696911</v>
      </c>
      <c r="R92" s="10" t="n">
        <f aca="false">N92-J92</f>
        <v>0</v>
      </c>
      <c r="T92" s="10" t="n">
        <f aca="false">P92-L92</f>
        <v>0</v>
      </c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</row>
    <row r="93" customFormat="false" ht="12.75" hidden="false" customHeight="false" outlineLevel="0" collapsed="false">
      <c r="A93" s="5" t="s">
        <v>35</v>
      </c>
      <c r="C93" s="22" t="s">
        <v>33</v>
      </c>
      <c r="D93" s="11" t="s">
        <v>34</v>
      </c>
      <c r="E93" s="5" t="s">
        <v>26</v>
      </c>
      <c r="F93" s="5" t="s">
        <v>27</v>
      </c>
      <c r="G93" s="5" t="s">
        <v>17</v>
      </c>
      <c r="H93" s="21" t="n">
        <v>0.5</v>
      </c>
      <c r="I93" s="5" t="s">
        <v>18</v>
      </c>
      <c r="J93" s="5" t="n">
        <v>0</v>
      </c>
      <c r="K93" s="24"/>
      <c r="L93" s="5" t="n">
        <v>3629375</v>
      </c>
      <c r="M93" s="24"/>
      <c r="N93" s="5" t="n">
        <v>0</v>
      </c>
      <c r="O93" s="24"/>
      <c r="P93" s="5" t="n">
        <v>3629375</v>
      </c>
      <c r="R93" s="10" t="n">
        <f aca="false">N93-J93</f>
        <v>0</v>
      </c>
      <c r="T93" s="10" t="n">
        <f aca="false">P93-L93</f>
        <v>0</v>
      </c>
    </row>
    <row r="94" customFormat="false" ht="12.75" hidden="false" customHeight="false" outlineLevel="0" collapsed="false">
      <c r="A94" s="5" t="s">
        <v>41</v>
      </c>
      <c r="C94" s="22" t="s">
        <v>33</v>
      </c>
      <c r="D94" s="11" t="s">
        <v>34</v>
      </c>
      <c r="E94" s="5" t="s">
        <v>26</v>
      </c>
      <c r="F94" s="5" t="s">
        <v>27</v>
      </c>
      <c r="G94" s="5" t="s">
        <v>17</v>
      </c>
      <c r="H94" s="21" t="n">
        <v>0.5</v>
      </c>
      <c r="I94" s="5" t="s">
        <v>18</v>
      </c>
      <c r="J94" s="5" t="n">
        <v>0</v>
      </c>
      <c r="L94" s="5" t="n">
        <v>5002250</v>
      </c>
      <c r="N94" s="5" t="n">
        <v>0</v>
      </c>
      <c r="P94" s="5" t="n">
        <v>5002250</v>
      </c>
      <c r="R94" s="10" t="n">
        <f aca="false">N94-J94</f>
        <v>0</v>
      </c>
      <c r="T94" s="10" t="n">
        <f aca="false">P94-L94</f>
        <v>0</v>
      </c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</row>
    <row r="95" customFormat="false" ht="12.75" hidden="false" customHeight="false" outlineLevel="0" collapsed="false">
      <c r="A95" s="5" t="s">
        <v>67</v>
      </c>
      <c r="C95" s="22" t="s">
        <v>33</v>
      </c>
      <c r="D95" s="11" t="s">
        <v>34</v>
      </c>
      <c r="E95" s="5" t="s">
        <v>26</v>
      </c>
      <c r="F95" s="5" t="s">
        <v>68</v>
      </c>
      <c r="G95" s="5" t="s">
        <v>66</v>
      </c>
      <c r="H95" s="21" t="n">
        <v>0.5</v>
      </c>
      <c r="I95" s="5" t="s">
        <v>69</v>
      </c>
      <c r="J95" s="5" t="n">
        <v>0</v>
      </c>
      <c r="L95" s="5" t="n">
        <v>99356000</v>
      </c>
      <c r="N95" s="5" t="n">
        <v>0</v>
      </c>
      <c r="P95" s="5" t="n">
        <v>99356000</v>
      </c>
      <c r="Q95" s="2"/>
      <c r="R95" s="10" t="n">
        <f aca="false">N95-J95</f>
        <v>0</v>
      </c>
      <c r="S95" s="2"/>
      <c r="T95" s="10" t="n">
        <f aca="false">P95-L95</f>
        <v>0</v>
      </c>
    </row>
    <row r="96" customFormat="false" ht="12.75" hidden="false" customHeight="false" outlineLevel="0" collapsed="false">
      <c r="A96" s="19" t="s">
        <v>70</v>
      </c>
      <c r="C96" s="22" t="s">
        <v>33</v>
      </c>
      <c r="D96" s="11" t="s">
        <v>34</v>
      </c>
      <c r="E96" s="5" t="s">
        <v>26</v>
      </c>
      <c r="F96" s="5" t="s">
        <v>68</v>
      </c>
      <c r="G96" s="5" t="s">
        <v>66</v>
      </c>
      <c r="H96" s="21" t="n">
        <v>0.5</v>
      </c>
      <c r="I96" s="5" t="s">
        <v>69</v>
      </c>
      <c r="J96" s="5" t="n">
        <v>0</v>
      </c>
      <c r="L96" s="5" t="n">
        <v>11758000</v>
      </c>
      <c r="N96" s="5" t="n">
        <v>0</v>
      </c>
      <c r="P96" s="5" t="n">
        <v>11758000</v>
      </c>
      <c r="R96" s="10" t="n">
        <f aca="false">N96-J96</f>
        <v>0</v>
      </c>
      <c r="T96" s="10" t="n">
        <f aca="false">P96-L96</f>
        <v>0</v>
      </c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</row>
    <row r="97" customFormat="false" ht="12.75" hidden="false" customHeight="false" outlineLevel="0" collapsed="false">
      <c r="A97" s="19" t="s">
        <v>116</v>
      </c>
      <c r="C97" s="22" t="s">
        <v>33</v>
      </c>
      <c r="D97" s="20" t="s">
        <v>34</v>
      </c>
      <c r="E97" s="19" t="s">
        <v>26</v>
      </c>
      <c r="F97" s="19" t="s">
        <v>117</v>
      </c>
      <c r="G97" s="19" t="s">
        <v>118</v>
      </c>
      <c r="H97" s="21" t="n">
        <v>0.5</v>
      </c>
      <c r="I97" s="19" t="s">
        <v>119</v>
      </c>
      <c r="J97" s="28" t="n">
        <v>0</v>
      </c>
      <c r="L97" s="28" t="n">
        <v>400646</v>
      </c>
      <c r="N97" s="28" t="n">
        <v>0</v>
      </c>
      <c r="P97" s="28" t="n">
        <v>358678</v>
      </c>
      <c r="Q97" s="2"/>
      <c r="R97" s="10" t="n">
        <f aca="false">N97-J97</f>
        <v>0</v>
      </c>
      <c r="S97" s="2"/>
      <c r="T97" s="10" t="n">
        <f aca="false">P97-L97</f>
        <v>-41968</v>
      </c>
    </row>
    <row r="98" customFormat="false" ht="12.75" hidden="false" customHeight="false" outlineLevel="0" collapsed="false">
      <c r="A98" s="5" t="s">
        <v>138</v>
      </c>
      <c r="C98" s="22" t="s">
        <v>33</v>
      </c>
      <c r="D98" s="11" t="s">
        <v>34</v>
      </c>
      <c r="E98" s="5" t="s">
        <v>26</v>
      </c>
      <c r="F98" s="5" t="s">
        <v>131</v>
      </c>
      <c r="G98" s="5" t="s">
        <v>132</v>
      </c>
      <c r="H98" s="21" t="n">
        <v>0.5</v>
      </c>
      <c r="I98" s="5" t="s">
        <v>133</v>
      </c>
      <c r="J98" s="5" t="n">
        <v>0</v>
      </c>
      <c r="L98" s="5" t="n">
        <v>770245</v>
      </c>
      <c r="N98" s="5" t="n">
        <v>0</v>
      </c>
      <c r="P98" s="5" t="n">
        <v>770245</v>
      </c>
      <c r="Q98" s="2"/>
      <c r="R98" s="10" t="n">
        <f aca="false">N98-J98</f>
        <v>0</v>
      </c>
      <c r="S98" s="2"/>
      <c r="T98" s="10" t="n">
        <f aca="false">P98-L98</f>
        <v>0</v>
      </c>
    </row>
    <row r="99" customFormat="false" ht="12.75" hidden="false" customHeight="false" outlineLevel="0" collapsed="false">
      <c r="A99" s="5" t="s">
        <v>140</v>
      </c>
      <c r="C99" s="22" t="s">
        <v>33</v>
      </c>
      <c r="D99" s="11" t="s">
        <v>34</v>
      </c>
      <c r="E99" s="5" t="s">
        <v>26</v>
      </c>
      <c r="F99" s="5" t="s">
        <v>27</v>
      </c>
      <c r="G99" s="5" t="s">
        <v>132</v>
      </c>
      <c r="H99" s="21" t="n">
        <v>0.5</v>
      </c>
      <c r="I99" s="5" t="s">
        <v>133</v>
      </c>
      <c r="J99" s="5" t="n">
        <v>0</v>
      </c>
      <c r="L99" s="5" t="n">
        <v>328409</v>
      </c>
      <c r="N99" s="5" t="n">
        <v>0</v>
      </c>
      <c r="P99" s="5" t="n">
        <v>328409</v>
      </c>
      <c r="Q99" s="2"/>
      <c r="R99" s="10" t="n">
        <f aca="false">N99-J99</f>
        <v>0</v>
      </c>
      <c r="S99" s="2"/>
      <c r="T99" s="10" t="n">
        <f aca="false">P99-L99</f>
        <v>0</v>
      </c>
    </row>
    <row r="100" customFormat="false" ht="12.75" hidden="false" customHeight="false" outlineLevel="0" collapsed="false">
      <c r="A100" s="5" t="s">
        <v>152</v>
      </c>
      <c r="C100" s="22" t="s">
        <v>33</v>
      </c>
      <c r="D100" s="11" t="s">
        <v>34</v>
      </c>
      <c r="E100" s="5" t="s">
        <v>26</v>
      </c>
      <c r="F100" s="5" t="s">
        <v>27</v>
      </c>
      <c r="G100" s="5" t="s">
        <v>132</v>
      </c>
      <c r="H100" s="21" t="n">
        <v>0.5</v>
      </c>
      <c r="I100" s="5" t="s">
        <v>133</v>
      </c>
      <c r="J100" s="5" t="n">
        <v>0</v>
      </c>
      <c r="K100" s="20"/>
      <c r="L100" s="5" t="n">
        <v>7837812</v>
      </c>
      <c r="M100" s="20"/>
      <c r="N100" s="5" t="n">
        <v>0</v>
      </c>
      <c r="O100" s="20"/>
      <c r="P100" s="5" t="n">
        <v>7837812</v>
      </c>
      <c r="R100" s="10" t="n">
        <f aca="false">N100-J100</f>
        <v>0</v>
      </c>
      <c r="T100" s="10" t="n">
        <f aca="false">P100-L100</f>
        <v>0</v>
      </c>
    </row>
    <row r="101" customFormat="false" ht="12.75" hidden="false" customHeight="false" outlineLevel="0" collapsed="false">
      <c r="A101" s="5" t="s">
        <v>154</v>
      </c>
      <c r="C101" s="22" t="s">
        <v>33</v>
      </c>
      <c r="D101" s="11" t="s">
        <v>34</v>
      </c>
      <c r="E101" s="5" t="s">
        <v>26</v>
      </c>
      <c r="F101" s="5" t="s">
        <v>137</v>
      </c>
      <c r="G101" s="5" t="s">
        <v>132</v>
      </c>
      <c r="H101" s="21" t="n">
        <v>0.5</v>
      </c>
      <c r="I101" s="5" t="s">
        <v>133</v>
      </c>
      <c r="J101" s="5" t="n">
        <v>0</v>
      </c>
      <c r="L101" s="5" t="n">
        <v>8443910</v>
      </c>
      <c r="N101" s="5" t="n">
        <v>0</v>
      </c>
      <c r="P101" s="5" t="n">
        <v>8693455</v>
      </c>
      <c r="R101" s="10" t="n">
        <f aca="false">N101-J101</f>
        <v>0</v>
      </c>
      <c r="T101" s="10" t="n">
        <f aca="false">P101-L101</f>
        <v>249545</v>
      </c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</row>
    <row r="102" customFormat="false" ht="12.75" hidden="false" customHeight="false" outlineLevel="0" collapsed="false">
      <c r="A102" s="5" t="s">
        <v>157</v>
      </c>
      <c r="C102" s="22" t="s">
        <v>33</v>
      </c>
      <c r="D102" s="11" t="s">
        <v>34</v>
      </c>
      <c r="E102" s="5" t="s">
        <v>26</v>
      </c>
      <c r="F102" s="5" t="s">
        <v>137</v>
      </c>
      <c r="G102" s="5" t="s">
        <v>132</v>
      </c>
      <c r="H102" s="21" t="n">
        <v>0.5</v>
      </c>
      <c r="I102" s="5" t="s">
        <v>133</v>
      </c>
      <c r="J102" s="5" t="n">
        <v>0</v>
      </c>
      <c r="L102" s="5" t="n">
        <v>28757409</v>
      </c>
      <c r="N102" s="5" t="n">
        <v>0</v>
      </c>
      <c r="P102" s="5" t="n">
        <v>28125000</v>
      </c>
      <c r="Q102" s="2"/>
      <c r="R102" s="10" t="n">
        <f aca="false">N102-J102</f>
        <v>0</v>
      </c>
      <c r="S102" s="2"/>
      <c r="T102" s="10" t="n">
        <f aca="false">P102-L102</f>
        <v>-632409</v>
      </c>
    </row>
    <row r="103" customFormat="false" ht="12.75" hidden="false" customHeight="false" outlineLevel="0" collapsed="false">
      <c r="A103" s="22" t="s">
        <v>162</v>
      </c>
      <c r="C103" s="22" t="s">
        <v>33</v>
      </c>
      <c r="D103" s="11" t="s">
        <v>34</v>
      </c>
      <c r="E103" s="22" t="s">
        <v>26</v>
      </c>
      <c r="F103" s="22" t="s">
        <v>147</v>
      </c>
      <c r="G103" s="22" t="s">
        <v>159</v>
      </c>
      <c r="H103" s="21" t="n">
        <v>0.5</v>
      </c>
      <c r="I103" s="22" t="s">
        <v>160</v>
      </c>
      <c r="J103" s="5" t="n">
        <v>0</v>
      </c>
      <c r="L103" s="5" t="n">
        <v>9750375</v>
      </c>
      <c r="N103" s="5" t="n">
        <v>0</v>
      </c>
      <c r="P103" s="5" t="n">
        <v>9750375</v>
      </c>
      <c r="R103" s="10" t="n">
        <f aca="false">N103-J103</f>
        <v>0</v>
      </c>
      <c r="T103" s="10" t="n">
        <f aca="false">P103-L103</f>
        <v>0</v>
      </c>
    </row>
    <row r="104" customFormat="false" ht="12.75" hidden="false" customHeight="false" outlineLevel="0" collapsed="false">
      <c r="A104" s="5" t="s">
        <v>226</v>
      </c>
      <c r="C104" s="22" t="s">
        <v>33</v>
      </c>
      <c r="D104" s="11" t="s">
        <v>34</v>
      </c>
      <c r="E104" s="5" t="s">
        <v>26</v>
      </c>
      <c r="F104" s="5" t="s">
        <v>227</v>
      </c>
      <c r="G104" s="5" t="s">
        <v>224</v>
      </c>
      <c r="H104" s="21" t="n">
        <v>0.5</v>
      </c>
      <c r="I104" s="5" t="s">
        <v>225</v>
      </c>
      <c r="J104" s="5" t="n">
        <v>0</v>
      </c>
      <c r="L104" s="5" t="n">
        <v>3186396</v>
      </c>
      <c r="N104" s="5" t="n">
        <v>0</v>
      </c>
      <c r="P104" s="5" t="n">
        <f aca="false">2029566+1092843</f>
        <v>3122409</v>
      </c>
      <c r="Q104" s="2"/>
      <c r="R104" s="10" t="n">
        <f aca="false">N104-J104</f>
        <v>0</v>
      </c>
      <c r="S104" s="2"/>
      <c r="T104" s="10" t="n">
        <f aca="false">P104-L104</f>
        <v>-63987</v>
      </c>
    </row>
    <row r="105" customFormat="false" ht="12.75" hidden="false" customHeight="false" outlineLevel="0" collapsed="false">
      <c r="A105" s="19" t="s">
        <v>228</v>
      </c>
      <c r="C105" s="22" t="s">
        <v>33</v>
      </c>
      <c r="D105" s="20" t="s">
        <v>34</v>
      </c>
      <c r="E105" s="19" t="s">
        <v>26</v>
      </c>
      <c r="F105" s="19" t="s">
        <v>68</v>
      </c>
      <c r="G105" s="19" t="s">
        <v>224</v>
      </c>
      <c r="H105" s="21" t="n">
        <v>0.5</v>
      </c>
      <c r="I105" s="19" t="s">
        <v>225</v>
      </c>
      <c r="J105" s="28" t="n">
        <v>0</v>
      </c>
      <c r="L105" s="28" t="n">
        <v>234414</v>
      </c>
      <c r="N105" s="28" t="n">
        <v>0</v>
      </c>
      <c r="P105" s="28" t="n">
        <v>234414</v>
      </c>
      <c r="Q105" s="2"/>
      <c r="R105" s="10" t="n">
        <f aca="false">N105-J105</f>
        <v>0</v>
      </c>
      <c r="S105" s="2"/>
      <c r="T105" s="10" t="n">
        <f aca="false">P105-L105</f>
        <v>0</v>
      </c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</row>
    <row r="106" customFormat="false" ht="12.75" hidden="false" customHeight="false" outlineLevel="0" collapsed="false">
      <c r="A106" s="5" t="s">
        <v>232</v>
      </c>
      <c r="C106" s="22" t="s">
        <v>33</v>
      </c>
      <c r="D106" s="11" t="s">
        <v>34</v>
      </c>
      <c r="E106" s="5" t="s">
        <v>26</v>
      </c>
      <c r="F106" s="22" t="s">
        <v>183</v>
      </c>
      <c r="G106" s="5" t="s">
        <v>224</v>
      </c>
      <c r="H106" s="21" t="n">
        <v>0.5</v>
      </c>
      <c r="I106" s="5" t="s">
        <v>225</v>
      </c>
      <c r="J106" s="5" t="n">
        <v>0</v>
      </c>
      <c r="L106" s="5" t="n">
        <v>12895875</v>
      </c>
      <c r="N106" s="5" t="n">
        <v>0</v>
      </c>
      <c r="P106" s="5" t="n">
        <v>12895875</v>
      </c>
      <c r="Q106" s="2"/>
      <c r="R106" s="10" t="n">
        <f aca="false">N106-J106</f>
        <v>0</v>
      </c>
      <c r="S106" s="2"/>
      <c r="T106" s="10" t="n">
        <f aca="false">P106-L106</f>
        <v>0</v>
      </c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</row>
    <row r="107" customFormat="false" ht="12.75" hidden="false" customHeight="false" outlineLevel="0" collapsed="false">
      <c r="A107" s="22" t="s">
        <v>244</v>
      </c>
      <c r="C107" s="22" t="s">
        <v>33</v>
      </c>
      <c r="D107" s="11" t="s">
        <v>34</v>
      </c>
      <c r="E107" s="22" t="s">
        <v>26</v>
      </c>
      <c r="F107" s="22" t="s">
        <v>227</v>
      </c>
      <c r="G107" s="22" t="s">
        <v>224</v>
      </c>
      <c r="H107" s="21" t="n">
        <v>0.5</v>
      </c>
      <c r="I107" s="22" t="s">
        <v>225</v>
      </c>
      <c r="J107" s="5" t="n">
        <v>0</v>
      </c>
      <c r="L107" s="5" t="n">
        <v>7273009</v>
      </c>
      <c r="N107" s="5" t="n">
        <v>0</v>
      </c>
      <c r="P107" s="5" t="n">
        <v>7260656</v>
      </c>
      <c r="R107" s="10" t="n">
        <f aca="false">N107-J107</f>
        <v>0</v>
      </c>
      <c r="T107" s="10" t="n">
        <f aca="false">P107-L107</f>
        <v>-12353</v>
      </c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</row>
    <row r="108" customFormat="false" ht="12.75" hidden="false" customHeight="false" outlineLevel="0" collapsed="false">
      <c r="A108" s="22" t="s">
        <v>245</v>
      </c>
      <c r="C108" s="22" t="s">
        <v>33</v>
      </c>
      <c r="D108" s="11" t="s">
        <v>34</v>
      </c>
      <c r="E108" s="22" t="s">
        <v>26</v>
      </c>
      <c r="F108" s="22" t="s">
        <v>183</v>
      </c>
      <c r="G108" s="22" t="s">
        <v>224</v>
      </c>
      <c r="H108" s="21" t="n">
        <v>0.5</v>
      </c>
      <c r="I108" s="22" t="s">
        <v>225</v>
      </c>
      <c r="J108" s="5" t="n">
        <v>0</v>
      </c>
      <c r="L108" s="5" t="n">
        <v>5700750</v>
      </c>
      <c r="N108" s="5" t="n">
        <v>0</v>
      </c>
      <c r="P108" s="5" t="n">
        <v>5700750</v>
      </c>
      <c r="R108" s="10" t="n">
        <f aca="false">N108-J108</f>
        <v>0</v>
      </c>
      <c r="T108" s="10" t="n">
        <f aca="false">P108-L108</f>
        <v>0</v>
      </c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</row>
    <row r="109" customFormat="false" ht="12.75" hidden="false" customHeight="false" outlineLevel="0" collapsed="false">
      <c r="A109" s="5" t="s">
        <v>246</v>
      </c>
      <c r="C109" s="22" t="s">
        <v>33</v>
      </c>
      <c r="D109" s="11" t="s">
        <v>34</v>
      </c>
      <c r="E109" s="5" t="s">
        <v>26</v>
      </c>
      <c r="F109" s="5" t="s">
        <v>227</v>
      </c>
      <c r="G109" s="5" t="s">
        <v>224</v>
      </c>
      <c r="H109" s="21" t="n">
        <v>0.5</v>
      </c>
      <c r="I109" s="5" t="s">
        <v>225</v>
      </c>
      <c r="J109" s="5" t="n">
        <v>0</v>
      </c>
      <c r="L109" s="5" t="n">
        <v>600268</v>
      </c>
      <c r="N109" s="5" t="n">
        <v>0</v>
      </c>
      <c r="P109" s="5" t="n">
        <v>387568</v>
      </c>
      <c r="R109" s="10" t="n">
        <f aca="false">N109-J109</f>
        <v>0</v>
      </c>
      <c r="T109" s="10" t="n">
        <f aca="false">P109-L109</f>
        <v>-212700</v>
      </c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</row>
    <row r="110" customFormat="false" ht="12.75" hidden="false" customHeight="false" outlineLevel="0" collapsed="false">
      <c r="A110" s="22" t="s">
        <v>247</v>
      </c>
      <c r="C110" s="22" t="s">
        <v>33</v>
      </c>
      <c r="D110" s="11" t="s">
        <v>34</v>
      </c>
      <c r="E110" s="22" t="s">
        <v>26</v>
      </c>
      <c r="F110" s="22" t="s">
        <v>227</v>
      </c>
      <c r="G110" s="22" t="s">
        <v>224</v>
      </c>
      <c r="H110" s="21" t="n">
        <v>0.5</v>
      </c>
      <c r="I110" s="22" t="s">
        <v>225</v>
      </c>
      <c r="J110" s="27" t="n">
        <v>0</v>
      </c>
      <c r="L110" s="27" t="n">
        <v>2501992</v>
      </c>
      <c r="N110" s="27" t="n">
        <v>0</v>
      </c>
      <c r="P110" s="27" t="n">
        <v>1156500</v>
      </c>
      <c r="R110" s="27" t="n">
        <f aca="false">N110-J110</f>
        <v>0</v>
      </c>
      <c r="S110" s="5"/>
      <c r="T110" s="27" t="n">
        <f aca="false">P110-L110</f>
        <v>-1345492</v>
      </c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</row>
    <row r="111" customFormat="false" ht="12.75" hidden="false" customHeight="false" outlineLevel="0" collapsed="false">
      <c r="A111" s="22"/>
      <c r="B111" s="50" t="s">
        <v>300</v>
      </c>
      <c r="C111" s="22"/>
      <c r="D111" s="11"/>
      <c r="E111" s="22"/>
      <c r="F111" s="22"/>
      <c r="G111" s="22"/>
      <c r="H111" s="21"/>
      <c r="I111" s="22"/>
      <c r="J111" s="47" t="n">
        <f aca="false">SUM(J51:J110)</f>
        <v>0</v>
      </c>
      <c r="K111" s="20"/>
      <c r="L111" s="47" t="n">
        <f aca="false">SUM(L51:L110)</f>
        <v>1070991239.28</v>
      </c>
      <c r="M111" s="20"/>
      <c r="N111" s="47" t="n">
        <f aca="false">SUM(N51:N110)</f>
        <v>0</v>
      </c>
      <c r="O111" s="20"/>
      <c r="P111" s="47" t="n">
        <f aca="false">SUM(P51:P110)</f>
        <v>1056364816</v>
      </c>
      <c r="R111" s="47" t="n">
        <f aca="false">SUM(R51:R110)</f>
        <v>0</v>
      </c>
      <c r="T111" s="47" t="n">
        <f aca="false">SUM(T51:T110)</f>
        <v>-14626423.28</v>
      </c>
    </row>
    <row r="112" customFormat="false" ht="12.75" hidden="false" customHeight="false" outlineLevel="0" collapsed="false">
      <c r="A112" s="22"/>
      <c r="B112" s="22"/>
      <c r="C112" s="22"/>
      <c r="D112" s="11"/>
      <c r="E112" s="22"/>
      <c r="F112" s="22"/>
      <c r="G112" s="22"/>
      <c r="H112" s="21"/>
      <c r="I112" s="22"/>
      <c r="K112" s="20"/>
      <c r="M112" s="20"/>
      <c r="O112" s="20"/>
      <c r="R112" s="10"/>
      <c r="T112" s="10"/>
    </row>
    <row r="113" customFormat="false" ht="12.75" hidden="false" customHeight="false" outlineLevel="0" collapsed="false">
      <c r="A113" s="5" t="s">
        <v>60</v>
      </c>
      <c r="B113" s="5"/>
      <c r="C113" s="5" t="s">
        <v>61</v>
      </c>
      <c r="D113" s="11" t="n">
        <v>0</v>
      </c>
      <c r="E113" s="5" t="s">
        <v>26</v>
      </c>
      <c r="F113" s="5" t="s">
        <v>62</v>
      </c>
      <c r="G113" s="5" t="s">
        <v>63</v>
      </c>
      <c r="H113" s="21"/>
      <c r="I113" s="5" t="s">
        <v>64</v>
      </c>
      <c r="J113" s="5" t="n">
        <v>378248101</v>
      </c>
      <c r="N113" s="5" t="n">
        <v>351580739</v>
      </c>
      <c r="P113" s="5" t="n">
        <v>0</v>
      </c>
      <c r="R113" s="10" t="n">
        <f aca="false">N113-J113</f>
        <v>-26667362</v>
      </c>
      <c r="T113" s="10" t="n">
        <f aca="false">P113-L113</f>
        <v>0</v>
      </c>
    </row>
    <row r="114" customFormat="false" ht="12.75" hidden="false" customHeight="false" outlineLevel="0" collapsed="false">
      <c r="A114" s="5" t="s">
        <v>65</v>
      </c>
      <c r="B114" s="5"/>
      <c r="C114" s="5" t="s">
        <v>61</v>
      </c>
      <c r="D114" s="11" t="n">
        <v>0</v>
      </c>
      <c r="E114" s="5" t="s">
        <v>26</v>
      </c>
      <c r="F114" s="5" t="s">
        <v>57</v>
      </c>
      <c r="G114" s="5" t="s">
        <v>66</v>
      </c>
      <c r="H114" s="21" t="n">
        <v>1</v>
      </c>
      <c r="I114" s="5" t="s">
        <v>59</v>
      </c>
      <c r="J114" s="5" t="n">
        <v>22000000</v>
      </c>
      <c r="L114" s="5" t="n">
        <v>0</v>
      </c>
      <c r="N114" s="5" t="n">
        <v>22000000</v>
      </c>
      <c r="P114" s="5" t="n">
        <v>0</v>
      </c>
      <c r="Q114" s="2"/>
      <c r="R114" s="10" t="n">
        <f aca="false">N114-J114</f>
        <v>0</v>
      </c>
      <c r="S114" s="2"/>
      <c r="T114" s="10" t="n">
        <f aca="false">P114-L114</f>
        <v>0</v>
      </c>
    </row>
    <row r="115" customFormat="false" ht="12.75" hidden="false" customHeight="false" outlineLevel="0" collapsed="false">
      <c r="A115" s="5" t="s">
        <v>79</v>
      </c>
      <c r="B115" s="5"/>
      <c r="C115" s="5" t="s">
        <v>61</v>
      </c>
      <c r="D115" s="11" t="n">
        <v>0</v>
      </c>
      <c r="E115" s="5"/>
      <c r="F115" s="5"/>
      <c r="G115" s="5"/>
      <c r="H115" s="21"/>
      <c r="I115" s="5" t="s">
        <v>80</v>
      </c>
      <c r="J115" s="5" t="n">
        <v>1000</v>
      </c>
      <c r="N115" s="5" t="n">
        <v>1000</v>
      </c>
      <c r="P115" s="5" t="n">
        <v>0</v>
      </c>
      <c r="Q115" s="2"/>
      <c r="R115" s="10" t="n">
        <f aca="false">N115-J115</f>
        <v>0</v>
      </c>
      <c r="S115" s="2"/>
      <c r="T115" s="10" t="n">
        <f aca="false">P115-L115</f>
        <v>0</v>
      </c>
    </row>
    <row r="116" customFormat="false" ht="12.75" hidden="false" customHeight="false" outlineLevel="0" collapsed="false">
      <c r="A116" s="19" t="s">
        <v>98</v>
      </c>
      <c r="C116" s="19" t="s">
        <v>61</v>
      </c>
      <c r="D116" s="20" t="n">
        <v>0</v>
      </c>
      <c r="E116" s="19" t="s">
        <v>26</v>
      </c>
      <c r="F116" s="19" t="s">
        <v>62</v>
      </c>
      <c r="G116" s="19" t="s">
        <v>93</v>
      </c>
      <c r="H116" s="21"/>
      <c r="I116" s="19" t="s">
        <v>94</v>
      </c>
      <c r="J116" s="5" t="n">
        <v>7985416</v>
      </c>
      <c r="N116" s="5" t="n">
        <v>7985416.17</v>
      </c>
      <c r="P116" s="5" t="n">
        <v>0</v>
      </c>
      <c r="Q116" s="2"/>
      <c r="R116" s="20" t="n">
        <f aca="false">N116-J116</f>
        <v>0.169999999925494</v>
      </c>
      <c r="S116" s="2"/>
      <c r="T116" s="20" t="n">
        <f aca="false">P116-L116</f>
        <v>0</v>
      </c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</row>
    <row r="117" customFormat="false" ht="12.75" hidden="false" customHeight="false" outlineLevel="0" collapsed="false">
      <c r="A117" s="19" t="s">
        <v>109</v>
      </c>
      <c r="C117" s="19" t="s">
        <v>61</v>
      </c>
      <c r="D117" s="20" t="n">
        <v>0</v>
      </c>
      <c r="E117" s="19" t="s">
        <v>21</v>
      </c>
      <c r="F117" s="19" t="s">
        <v>110</v>
      </c>
      <c r="G117" s="19" t="s">
        <v>101</v>
      </c>
      <c r="H117" s="21"/>
      <c r="I117" s="19" t="s">
        <v>102</v>
      </c>
      <c r="J117" s="28" t="n">
        <v>-464481</v>
      </c>
      <c r="L117" s="28"/>
      <c r="N117" s="28" t="n">
        <v>11511016</v>
      </c>
      <c r="P117" s="28" t="n">
        <v>0</v>
      </c>
      <c r="Q117" s="2"/>
      <c r="R117" s="10" t="n">
        <f aca="false">N117-J117</f>
        <v>11975497</v>
      </c>
      <c r="S117" s="2"/>
      <c r="T117" s="10" t="n">
        <f aca="false">P117-L117</f>
        <v>0</v>
      </c>
    </row>
    <row r="118" customFormat="false" ht="12.75" hidden="false" customHeight="false" outlineLevel="0" collapsed="false">
      <c r="A118" s="5" t="s">
        <v>111</v>
      </c>
      <c r="B118" s="5"/>
      <c r="C118" s="5" t="s">
        <v>61</v>
      </c>
      <c r="D118" s="11" t="n">
        <v>0</v>
      </c>
      <c r="E118" s="5" t="s">
        <v>21</v>
      </c>
      <c r="F118" s="5" t="s">
        <v>110</v>
      </c>
      <c r="G118" s="5" t="s">
        <v>101</v>
      </c>
      <c r="H118" s="21"/>
      <c r="I118" s="5" t="s">
        <v>102</v>
      </c>
      <c r="J118" s="5" t="n">
        <v>119393407</v>
      </c>
      <c r="N118" s="5" t="n">
        <v>121493407</v>
      </c>
      <c r="P118" s="5" t="n">
        <v>0</v>
      </c>
      <c r="R118" s="10" t="n">
        <f aca="false">N118-J118</f>
        <v>2100000</v>
      </c>
      <c r="T118" s="10" t="n">
        <f aca="false">P118-L118</f>
        <v>0</v>
      </c>
    </row>
    <row r="119" customFormat="false" ht="12.75" hidden="false" customHeight="false" outlineLevel="0" collapsed="false">
      <c r="A119" s="19" t="s">
        <v>146</v>
      </c>
      <c r="C119" s="19" t="s">
        <v>61</v>
      </c>
      <c r="D119" s="11" t="s">
        <v>146</v>
      </c>
      <c r="E119" s="22" t="s">
        <v>26</v>
      </c>
      <c r="F119" s="22" t="s">
        <v>147</v>
      </c>
      <c r="G119" s="22" t="s">
        <v>132</v>
      </c>
      <c r="H119" s="21" t="n">
        <v>0.5</v>
      </c>
      <c r="I119" s="22" t="s">
        <v>133</v>
      </c>
      <c r="J119" s="28" t="n">
        <v>-778232</v>
      </c>
      <c r="L119" s="28"/>
      <c r="N119" s="28"/>
      <c r="P119" s="28"/>
      <c r="Q119" s="2"/>
      <c r="R119" s="10" t="n">
        <f aca="false">N119-J119</f>
        <v>778232</v>
      </c>
      <c r="S119" s="2"/>
      <c r="T119" s="10" t="n">
        <f aca="false">P119-L119</f>
        <v>0</v>
      </c>
    </row>
    <row r="120" customFormat="false" ht="12.75" hidden="false" customHeight="false" outlineLevel="0" collapsed="false">
      <c r="A120" s="22" t="s">
        <v>178</v>
      </c>
      <c r="B120" s="22"/>
      <c r="C120" s="5" t="s">
        <v>61</v>
      </c>
      <c r="D120" s="11" t="n">
        <v>0</v>
      </c>
      <c r="E120" s="22" t="s">
        <v>26</v>
      </c>
      <c r="F120" s="22" t="s">
        <v>179</v>
      </c>
      <c r="G120" s="22" t="s">
        <v>180</v>
      </c>
      <c r="H120" s="21"/>
      <c r="I120" s="22" t="s">
        <v>181</v>
      </c>
      <c r="J120" s="5" t="n">
        <v>221891211</v>
      </c>
      <c r="K120" s="10"/>
      <c r="M120" s="10"/>
      <c r="N120" s="5" t="n">
        <v>221918411</v>
      </c>
      <c r="O120" s="10"/>
      <c r="P120" s="5" t="n">
        <v>0</v>
      </c>
      <c r="R120" s="10" t="n">
        <f aca="false">N120-J120</f>
        <v>27200</v>
      </c>
      <c r="T120" s="10" t="n">
        <f aca="false">P120-L120</f>
        <v>0</v>
      </c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</row>
    <row r="121" customFormat="false" ht="12.75" hidden="false" customHeight="false" outlineLevel="0" collapsed="false">
      <c r="A121" s="5" t="s">
        <v>185</v>
      </c>
      <c r="B121" s="5"/>
      <c r="C121" s="5" t="s">
        <v>61</v>
      </c>
      <c r="D121" s="11" t="n">
        <v>0</v>
      </c>
      <c r="E121" s="5" t="s">
        <v>21</v>
      </c>
      <c r="F121" s="5" t="s">
        <v>179</v>
      </c>
      <c r="G121" s="5" t="s">
        <v>180</v>
      </c>
      <c r="H121" s="21"/>
      <c r="I121" s="5" t="s">
        <v>186</v>
      </c>
      <c r="J121" s="5" t="n">
        <v>1674132</v>
      </c>
      <c r="N121" s="5" t="n">
        <v>1674132</v>
      </c>
      <c r="P121" s="5" t="n">
        <v>0</v>
      </c>
      <c r="R121" s="10" t="n">
        <f aca="false">N121-J121</f>
        <v>0</v>
      </c>
      <c r="T121" s="10" t="n">
        <f aca="false">P121-L121</f>
        <v>0</v>
      </c>
    </row>
    <row r="122" customFormat="false" ht="12.75" hidden="false" customHeight="false" outlineLevel="0" collapsed="false">
      <c r="A122" s="5" t="s">
        <v>213</v>
      </c>
      <c r="B122" s="5"/>
      <c r="C122" s="5" t="s">
        <v>61</v>
      </c>
      <c r="D122" s="11" t="n">
        <v>0</v>
      </c>
      <c r="E122" s="5" t="s">
        <v>26</v>
      </c>
      <c r="F122" s="5" t="s">
        <v>179</v>
      </c>
      <c r="G122" s="5" t="s">
        <v>203</v>
      </c>
      <c r="H122" s="21" t="n">
        <v>0.49</v>
      </c>
      <c r="I122" s="5" t="s">
        <v>212</v>
      </c>
      <c r="J122" s="5" t="n">
        <v>4851750</v>
      </c>
      <c r="N122" s="5" t="n">
        <v>5000000</v>
      </c>
      <c r="P122" s="5" t="n">
        <v>0</v>
      </c>
      <c r="Q122" s="2"/>
      <c r="R122" s="10" t="n">
        <f aca="false">N122-J122</f>
        <v>148250</v>
      </c>
      <c r="S122" s="2"/>
      <c r="T122" s="10" t="n">
        <f aca="false">P122-L122</f>
        <v>0</v>
      </c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</row>
    <row r="123" customFormat="false" ht="12.75" hidden="false" customHeight="false" outlineLevel="0" collapsed="false">
      <c r="A123" s="5" t="s">
        <v>214</v>
      </c>
      <c r="B123" s="5"/>
      <c r="C123" s="5" t="s">
        <v>61</v>
      </c>
      <c r="D123" s="11" t="n">
        <v>0</v>
      </c>
      <c r="E123" s="5" t="s">
        <v>21</v>
      </c>
      <c r="F123" s="5" t="s">
        <v>179</v>
      </c>
      <c r="G123" s="5" t="s">
        <v>203</v>
      </c>
      <c r="H123" s="21" t="n">
        <v>0.33</v>
      </c>
      <c r="I123" s="5" t="s">
        <v>212</v>
      </c>
      <c r="J123" s="5" t="n">
        <v>798366</v>
      </c>
      <c r="N123" s="5" t="n">
        <v>798366</v>
      </c>
      <c r="P123" s="5" t="n">
        <v>0</v>
      </c>
      <c r="Q123" s="2"/>
      <c r="R123" s="10" t="n">
        <f aca="false">N123-J123</f>
        <v>0</v>
      </c>
      <c r="S123" s="2"/>
      <c r="T123" s="10" t="n">
        <f aca="false">P123-L123</f>
        <v>0</v>
      </c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</row>
    <row r="124" customFormat="false" ht="12.75" hidden="false" customHeight="false" outlineLevel="0" collapsed="false">
      <c r="A124" s="5" t="s">
        <v>217</v>
      </c>
      <c r="B124" s="5"/>
      <c r="C124" s="5" t="s">
        <v>61</v>
      </c>
      <c r="D124" s="11" t="n">
        <v>0</v>
      </c>
      <c r="E124" s="5" t="s">
        <v>21</v>
      </c>
      <c r="F124" s="5" t="s">
        <v>218</v>
      </c>
      <c r="G124" s="5" t="s">
        <v>219</v>
      </c>
      <c r="H124" s="21"/>
      <c r="I124" s="5" t="s">
        <v>220</v>
      </c>
      <c r="J124" s="5" t="n">
        <v>7202116</v>
      </c>
      <c r="N124" s="5" t="n">
        <v>7000206</v>
      </c>
      <c r="P124" s="5" t="n">
        <v>0</v>
      </c>
      <c r="R124" s="10" t="n">
        <f aca="false">N124-J124</f>
        <v>-201910</v>
      </c>
      <c r="S124" s="2"/>
      <c r="T124" s="10" t="n">
        <f aca="false">P124-L124</f>
        <v>0</v>
      </c>
    </row>
    <row r="125" customFormat="false" ht="12.75" hidden="false" customHeight="false" outlineLevel="0" collapsed="false">
      <c r="A125" s="22" t="s">
        <v>254</v>
      </c>
      <c r="C125" s="5" t="s">
        <v>61</v>
      </c>
      <c r="D125" s="11" t="n">
        <v>0</v>
      </c>
      <c r="E125" s="22" t="s">
        <v>26</v>
      </c>
      <c r="F125" s="22" t="s">
        <v>62</v>
      </c>
      <c r="G125" s="22" t="n">
        <v>0</v>
      </c>
      <c r="H125" s="21"/>
      <c r="I125" s="22" t="s">
        <v>64</v>
      </c>
      <c r="J125" s="5" t="n">
        <v>616000</v>
      </c>
      <c r="N125" s="5" t="n">
        <v>616000</v>
      </c>
      <c r="P125" s="5" t="n">
        <v>0</v>
      </c>
      <c r="R125" s="10" t="n">
        <f aca="false">N125-J125</f>
        <v>0</v>
      </c>
      <c r="S125" s="2"/>
      <c r="T125" s="10" t="n">
        <f aca="false">P125-L125</f>
        <v>0</v>
      </c>
    </row>
    <row r="126" customFormat="false" ht="12.75" hidden="false" customHeight="false" outlineLevel="0" collapsed="false">
      <c r="A126" s="22" t="s">
        <v>255</v>
      </c>
      <c r="C126" s="5" t="s">
        <v>61</v>
      </c>
      <c r="D126" s="11"/>
      <c r="E126" s="5"/>
      <c r="F126" s="5"/>
      <c r="G126" s="22" t="n">
        <v>0</v>
      </c>
      <c r="H126" s="29"/>
      <c r="I126" s="5"/>
      <c r="J126" s="5" t="n">
        <v>197926227</v>
      </c>
      <c r="N126" s="5" t="n">
        <v>197809340</v>
      </c>
      <c r="R126" s="10" t="n">
        <f aca="false">N126-J126</f>
        <v>-116887</v>
      </c>
      <c r="S126" s="2"/>
      <c r="T126" s="10" t="n">
        <f aca="false">P126-L126</f>
        <v>0</v>
      </c>
    </row>
    <row r="127" customFormat="false" ht="12.75" hidden="false" customHeight="false" outlineLevel="0" collapsed="false">
      <c r="A127" s="5" t="s">
        <v>256</v>
      </c>
      <c r="B127" s="5"/>
      <c r="C127" s="5" t="s">
        <v>61</v>
      </c>
      <c r="D127" s="11" t="n">
        <v>0</v>
      </c>
      <c r="E127" s="5" t="n">
        <v>0</v>
      </c>
      <c r="F127" s="5" t="n">
        <v>0</v>
      </c>
      <c r="G127" s="5" t="n">
        <v>0</v>
      </c>
      <c r="H127" s="21"/>
      <c r="I127" s="5" t="n">
        <v>0</v>
      </c>
      <c r="J127" s="5" t="n">
        <v>500000</v>
      </c>
      <c r="N127" s="5" t="n">
        <v>1000000</v>
      </c>
      <c r="P127" s="5" t="n">
        <v>0</v>
      </c>
      <c r="R127" s="10" t="n">
        <f aca="false">N127-J127</f>
        <v>500000</v>
      </c>
      <c r="S127" s="2"/>
      <c r="T127" s="10" t="n">
        <f aca="false">P127-L127</f>
        <v>0</v>
      </c>
    </row>
    <row r="128" customFormat="false" ht="12.75" hidden="false" customHeight="false" outlineLevel="0" collapsed="false">
      <c r="A128" s="22" t="s">
        <v>128</v>
      </c>
      <c r="B128" s="22"/>
      <c r="C128" s="22" t="s">
        <v>129</v>
      </c>
      <c r="D128" s="11" t="s">
        <v>130</v>
      </c>
      <c r="E128" s="22" t="s">
        <v>26</v>
      </c>
      <c r="F128" s="22" t="s">
        <v>131</v>
      </c>
      <c r="G128" s="22" t="s">
        <v>132</v>
      </c>
      <c r="H128" s="21" t="n">
        <v>1</v>
      </c>
      <c r="I128" s="22" t="s">
        <v>133</v>
      </c>
      <c r="J128" s="27" t="n">
        <v>236362</v>
      </c>
      <c r="L128" s="27" t="n">
        <v>0</v>
      </c>
      <c r="N128" s="27" t="n">
        <v>236362</v>
      </c>
      <c r="P128" s="27" t="n">
        <v>0</v>
      </c>
      <c r="R128" s="42" t="n">
        <f aca="false">N128-J128</f>
        <v>0</v>
      </c>
      <c r="T128" s="42" t="n">
        <f aca="false">P128-L128</f>
        <v>0</v>
      </c>
    </row>
    <row r="129" customFormat="false" ht="12.75" hidden="false" customHeight="false" outlineLevel="0" collapsed="false">
      <c r="A129" s="50"/>
      <c r="B129" s="49" t="s">
        <v>301</v>
      </c>
      <c r="C129" s="50"/>
      <c r="D129" s="51"/>
      <c r="E129" s="50"/>
      <c r="F129" s="50"/>
      <c r="G129" s="50"/>
      <c r="H129" s="46"/>
      <c r="I129" s="50"/>
      <c r="J129" s="47" t="n">
        <f aca="false">SUM(J113:J128)</f>
        <v>962081375</v>
      </c>
      <c r="K129" s="47"/>
      <c r="L129" s="47" t="n">
        <f aca="false">SUM(L113:L128)</f>
        <v>0</v>
      </c>
      <c r="M129" s="47"/>
      <c r="N129" s="47" t="n">
        <f aca="false">SUM(N113:N128)</f>
        <v>950624395.17</v>
      </c>
      <c r="O129" s="47"/>
      <c r="P129" s="47" t="n">
        <f aca="false">SUM(P113:P128)</f>
        <v>0</v>
      </c>
      <c r="Q129" s="48"/>
      <c r="R129" s="47" t="n">
        <f aca="false">SUM(R113:R128)</f>
        <v>-11456979.83</v>
      </c>
      <c r="S129" s="47"/>
      <c r="T129" s="47" t="n">
        <f aca="false">SUM(T113:T128)</f>
        <v>0</v>
      </c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  <c r="EE129" s="49"/>
      <c r="EF129" s="49"/>
      <c r="EG129" s="49"/>
      <c r="EH129" s="49"/>
      <c r="EI129" s="49"/>
      <c r="EJ129" s="49"/>
      <c r="EK129" s="49"/>
      <c r="EL129" s="49"/>
      <c r="EM129" s="49"/>
      <c r="EN129" s="49"/>
      <c r="EO129" s="49"/>
      <c r="EP129" s="49"/>
      <c r="EQ129" s="49"/>
      <c r="ER129" s="49"/>
      <c r="ES129" s="49"/>
      <c r="ET129" s="49"/>
      <c r="EU129" s="49"/>
      <c r="EV129" s="49"/>
      <c r="EW129" s="49"/>
      <c r="EX129" s="49"/>
      <c r="EY129" s="49"/>
      <c r="EZ129" s="49"/>
      <c r="FA129" s="49"/>
      <c r="FB129" s="49"/>
      <c r="FC129" s="49"/>
      <c r="FD129" s="49"/>
      <c r="FE129" s="49"/>
      <c r="FF129" s="49"/>
      <c r="FG129" s="49"/>
      <c r="FH129" s="49"/>
      <c r="FI129" s="49"/>
      <c r="FJ129" s="49"/>
      <c r="FK129" s="49"/>
      <c r="FL129" s="49"/>
      <c r="FM129" s="49"/>
      <c r="FN129" s="49"/>
      <c r="FO129" s="49"/>
      <c r="FP129" s="49"/>
      <c r="FQ129" s="49"/>
      <c r="FR129" s="49"/>
      <c r="FS129" s="49"/>
      <c r="FT129" s="49"/>
      <c r="FU129" s="49"/>
      <c r="FV129" s="49"/>
      <c r="FW129" s="49"/>
      <c r="FX129" s="49"/>
      <c r="FY129" s="49"/>
      <c r="FZ129" s="49"/>
      <c r="GA129" s="49"/>
      <c r="GB129" s="49"/>
      <c r="GC129" s="49"/>
      <c r="GD129" s="49"/>
      <c r="GE129" s="49"/>
      <c r="GF129" s="49"/>
      <c r="GG129" s="49"/>
      <c r="GH129" s="49"/>
      <c r="GI129" s="49"/>
      <c r="GJ129" s="49"/>
      <c r="GK129" s="49"/>
      <c r="GL129" s="49"/>
      <c r="GM129" s="49"/>
      <c r="GN129" s="49"/>
      <c r="GO129" s="49"/>
      <c r="GP129" s="49"/>
      <c r="GQ129" s="49"/>
      <c r="GR129" s="49"/>
      <c r="GS129" s="49"/>
      <c r="GT129" s="49"/>
      <c r="GU129" s="49"/>
      <c r="GV129" s="49"/>
      <c r="GW129" s="49"/>
      <c r="GX129" s="49"/>
      <c r="GY129" s="49"/>
      <c r="GZ129" s="49"/>
      <c r="HA129" s="49"/>
      <c r="HB129" s="49"/>
      <c r="HC129" s="49"/>
      <c r="HD129" s="49"/>
      <c r="HE129" s="49"/>
      <c r="HF129" s="49"/>
      <c r="HG129" s="49"/>
      <c r="HH129" s="49"/>
      <c r="HI129" s="49"/>
      <c r="HJ129" s="49"/>
      <c r="HK129" s="49"/>
      <c r="HL129" s="49"/>
      <c r="HM129" s="49"/>
      <c r="HN129" s="49"/>
      <c r="HO129" s="49"/>
      <c r="HP129" s="49"/>
      <c r="HQ129" s="49"/>
      <c r="HR129" s="49"/>
      <c r="HS129" s="49"/>
      <c r="HT129" s="49"/>
      <c r="HU129" s="49"/>
      <c r="HV129" s="49"/>
      <c r="HW129" s="49"/>
      <c r="HX129" s="49"/>
      <c r="HY129" s="49"/>
      <c r="HZ129" s="49"/>
      <c r="IA129" s="49"/>
      <c r="IB129" s="49"/>
      <c r="IC129" s="49"/>
      <c r="ID129" s="49"/>
      <c r="IE129" s="49"/>
      <c r="IF129" s="49"/>
      <c r="IG129" s="49"/>
      <c r="IH129" s="49"/>
      <c r="II129" s="49"/>
      <c r="IJ129" s="49"/>
      <c r="IK129" s="49"/>
      <c r="IL129" s="49"/>
      <c r="IM129" s="49"/>
      <c r="IN129" s="49"/>
      <c r="IO129" s="49"/>
      <c r="IP129" s="49"/>
      <c r="IQ129" s="49"/>
      <c r="IR129" s="49"/>
      <c r="IS129" s="49"/>
      <c r="IT129" s="49"/>
      <c r="IU129" s="49"/>
      <c r="IV129" s="49"/>
      <c r="IW129" s="49"/>
    </row>
    <row r="130" customFormat="false" ht="12.75" hidden="false" customHeight="false" outlineLevel="0" collapsed="false">
      <c r="A130" s="22"/>
      <c r="C130" s="22"/>
      <c r="D130" s="11"/>
      <c r="E130" s="22"/>
      <c r="F130" s="22"/>
      <c r="G130" s="22"/>
      <c r="H130" s="21"/>
      <c r="I130" s="22"/>
      <c r="R130" s="5"/>
      <c r="S130" s="5"/>
      <c r="T130" s="5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</row>
    <row r="131" customFormat="false" ht="12.75" hidden="false" customHeight="false" outlineLevel="0" collapsed="false">
      <c r="A131" s="5" t="s">
        <v>207</v>
      </c>
      <c r="B131" s="5"/>
      <c r="C131" s="33" t="s">
        <v>208</v>
      </c>
      <c r="D131" s="11" t="n">
        <v>0</v>
      </c>
      <c r="E131" s="5" t="s">
        <v>26</v>
      </c>
      <c r="F131" s="5" t="s">
        <v>191</v>
      </c>
      <c r="G131" s="5" t="s">
        <v>203</v>
      </c>
      <c r="H131" s="21" t="n">
        <v>1</v>
      </c>
      <c r="I131" s="22" t="s">
        <v>204</v>
      </c>
      <c r="J131" s="5" t="n">
        <v>103391650</v>
      </c>
      <c r="N131" s="5" t="n">
        <v>120863028</v>
      </c>
      <c r="P131" s="5" t="n">
        <v>0</v>
      </c>
      <c r="R131" s="10" t="n">
        <f aca="false">N131-J131</f>
        <v>17471378</v>
      </c>
      <c r="S131" s="2"/>
      <c r="T131" s="10" t="n">
        <f aca="false">P131-L131</f>
        <v>0</v>
      </c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</row>
    <row r="132" customFormat="false" ht="12.75" hidden="false" customHeight="false" outlineLevel="0" collapsed="false">
      <c r="A132" s="22" t="s">
        <v>215</v>
      </c>
      <c r="C132" s="33" t="s">
        <v>208</v>
      </c>
      <c r="D132" s="11" t="n">
        <v>0</v>
      </c>
      <c r="E132" s="22" t="s">
        <v>26</v>
      </c>
      <c r="F132" s="22" t="s">
        <v>191</v>
      </c>
      <c r="G132" s="22" t="s">
        <v>203</v>
      </c>
      <c r="H132" s="21" t="n">
        <v>1</v>
      </c>
      <c r="I132" s="22" t="s">
        <v>212</v>
      </c>
      <c r="J132" s="5" t="n">
        <v>478936</v>
      </c>
      <c r="N132" s="5" t="n">
        <v>478030</v>
      </c>
      <c r="P132" s="5" t="n">
        <v>0</v>
      </c>
      <c r="R132" s="10" t="n">
        <f aca="false">N132-J132</f>
        <v>-906</v>
      </c>
      <c r="S132" s="2"/>
      <c r="T132" s="10" t="n">
        <f aca="false">P132-L132</f>
        <v>0</v>
      </c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</row>
    <row r="133" customFormat="false" ht="12.75" hidden="false" customHeight="false" outlineLevel="0" collapsed="false">
      <c r="A133" s="22" t="s">
        <v>216</v>
      </c>
      <c r="C133" s="33" t="s">
        <v>208</v>
      </c>
      <c r="D133" s="11" t="n">
        <v>0</v>
      </c>
      <c r="E133" s="22" t="s">
        <v>26</v>
      </c>
      <c r="F133" s="22" t="s">
        <v>191</v>
      </c>
      <c r="G133" s="22" t="s">
        <v>203</v>
      </c>
      <c r="H133" s="21"/>
      <c r="I133" s="22" t="s">
        <v>212</v>
      </c>
      <c r="N133" s="5" t="n">
        <v>2</v>
      </c>
      <c r="P133" s="5" t="n">
        <v>0</v>
      </c>
      <c r="R133" s="5" t="n">
        <f aca="false">N133-J133</f>
        <v>2</v>
      </c>
      <c r="S133" s="5"/>
      <c r="T133" s="5" t="n">
        <f aca="false">P133-L133</f>
        <v>0</v>
      </c>
    </row>
    <row r="134" customFormat="false" ht="12.75" hidden="false" customHeight="false" outlineLevel="0" collapsed="false">
      <c r="A134" s="19" t="s">
        <v>46</v>
      </c>
      <c r="C134" s="19" t="s">
        <v>47</v>
      </c>
      <c r="D134" s="20" t="n">
        <v>0</v>
      </c>
      <c r="E134" s="19" t="s">
        <v>21</v>
      </c>
      <c r="F134" s="19" t="s">
        <v>48</v>
      </c>
      <c r="G134" s="19" t="s">
        <v>49</v>
      </c>
      <c r="H134" s="21"/>
      <c r="I134" s="19" t="s">
        <v>50</v>
      </c>
      <c r="J134" s="20" t="n">
        <v>1623053</v>
      </c>
      <c r="L134" s="20" t="n">
        <v>0</v>
      </c>
      <c r="N134" s="20" t="n">
        <v>2594714</v>
      </c>
      <c r="P134" s="20" t="n">
        <v>0</v>
      </c>
      <c r="R134" s="10" t="n">
        <f aca="false">N134-J134</f>
        <v>971661</v>
      </c>
      <c r="T134" s="10" t="n">
        <f aca="false">P134-L134</f>
        <v>0</v>
      </c>
    </row>
    <row r="135" customFormat="false" ht="12.75" hidden="false" customHeight="false" outlineLevel="0" collapsed="false">
      <c r="A135" s="19" t="s">
        <v>84</v>
      </c>
      <c r="C135" s="19" t="s">
        <v>47</v>
      </c>
      <c r="D135" s="20" t="n">
        <v>0</v>
      </c>
      <c r="E135" s="19" t="s">
        <v>21</v>
      </c>
      <c r="F135" s="19" t="s">
        <v>48</v>
      </c>
      <c r="G135" s="19" t="s">
        <v>82</v>
      </c>
      <c r="H135" s="21"/>
      <c r="I135" s="19" t="s">
        <v>83</v>
      </c>
      <c r="J135" s="20" t="n">
        <v>2171349</v>
      </c>
      <c r="L135" s="20"/>
      <c r="N135" s="20" t="n">
        <v>2382091</v>
      </c>
      <c r="P135" s="20" t="n">
        <v>0</v>
      </c>
      <c r="R135" s="10" t="n">
        <f aca="false">N135-J135</f>
        <v>210742</v>
      </c>
      <c r="T135" s="10" t="n">
        <f aca="false">P135-L135</f>
        <v>0</v>
      </c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</row>
    <row r="136" customFormat="false" ht="12.75" hidden="false" customHeight="false" outlineLevel="0" collapsed="false">
      <c r="A136" s="19" t="s">
        <v>86</v>
      </c>
      <c r="C136" s="19" t="s">
        <v>47</v>
      </c>
      <c r="D136" s="20" t="n">
        <v>0</v>
      </c>
      <c r="E136" s="19" t="s">
        <v>21</v>
      </c>
      <c r="F136" s="19" t="s">
        <v>48</v>
      </c>
      <c r="G136" s="19" t="s">
        <v>82</v>
      </c>
      <c r="H136" s="21"/>
      <c r="I136" s="19" t="s">
        <v>83</v>
      </c>
      <c r="J136" s="20" t="n">
        <v>921172</v>
      </c>
      <c r="L136" s="20"/>
      <c r="N136" s="20" t="n">
        <v>881999</v>
      </c>
      <c r="P136" s="20" t="n">
        <v>0</v>
      </c>
      <c r="Q136" s="2"/>
      <c r="R136" s="10" t="n">
        <f aca="false">N136-J136</f>
        <v>-39173</v>
      </c>
      <c r="S136" s="2"/>
      <c r="T136" s="10" t="n">
        <f aca="false">P136-L136</f>
        <v>0</v>
      </c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</row>
    <row r="137" customFormat="false" ht="12.75" hidden="false" customHeight="false" outlineLevel="0" collapsed="false">
      <c r="A137" s="19" t="s">
        <v>91</v>
      </c>
      <c r="C137" s="19" t="s">
        <v>47</v>
      </c>
      <c r="D137" s="20" t="n">
        <v>0</v>
      </c>
      <c r="E137" s="19" t="s">
        <v>21</v>
      </c>
      <c r="F137" s="19" t="s">
        <v>48</v>
      </c>
      <c r="G137" s="19" t="s">
        <v>82</v>
      </c>
      <c r="H137" s="21"/>
      <c r="I137" s="19" t="s">
        <v>83</v>
      </c>
      <c r="J137" s="5" t="n">
        <v>2111934</v>
      </c>
      <c r="N137" s="5" t="n">
        <v>919927</v>
      </c>
      <c r="P137" s="5" t="n">
        <v>0</v>
      </c>
      <c r="Q137" s="2"/>
      <c r="R137" s="20" t="n">
        <f aca="false">N137-J137</f>
        <v>-1192007</v>
      </c>
      <c r="S137" s="2"/>
      <c r="T137" s="20" t="n">
        <f aca="false">P137-L137</f>
        <v>0</v>
      </c>
    </row>
    <row r="138" customFormat="false" ht="12.75" hidden="false" customHeight="false" outlineLevel="0" collapsed="false">
      <c r="A138" s="5" t="s">
        <v>124</v>
      </c>
      <c r="B138" s="3"/>
      <c r="C138" s="5" t="s">
        <v>47</v>
      </c>
      <c r="D138" s="11" t="n">
        <v>0</v>
      </c>
      <c r="E138" s="5" t="s">
        <v>26</v>
      </c>
      <c r="F138" s="5" t="s">
        <v>117</v>
      </c>
      <c r="G138" s="5" t="s">
        <v>118</v>
      </c>
      <c r="H138" s="21" t="n">
        <v>1</v>
      </c>
      <c r="I138" s="5" t="s">
        <v>119</v>
      </c>
      <c r="J138" s="5" t="n">
        <v>1538587</v>
      </c>
      <c r="K138" s="20"/>
      <c r="L138" s="5" t="n">
        <v>0</v>
      </c>
      <c r="M138" s="20"/>
      <c r="N138" s="5" t="n">
        <v>1373762</v>
      </c>
      <c r="O138" s="20"/>
      <c r="P138" s="5" t="n">
        <v>0</v>
      </c>
      <c r="R138" s="10" t="n">
        <f aca="false">N138-J138</f>
        <v>-164825</v>
      </c>
      <c r="T138" s="10" t="n">
        <f aca="false">P138-L138</f>
        <v>0</v>
      </c>
    </row>
    <row r="139" customFormat="false" ht="12.75" hidden="false" customHeight="false" outlineLevel="0" collapsed="false">
      <c r="A139" s="19" t="s">
        <v>127</v>
      </c>
      <c r="B139" s="1"/>
      <c r="C139" s="19" t="s">
        <v>47</v>
      </c>
      <c r="D139" s="20" t="n">
        <v>0</v>
      </c>
      <c r="E139" s="19" t="s">
        <v>21</v>
      </c>
      <c r="F139" s="19" t="s">
        <v>117</v>
      </c>
      <c r="G139" s="19" t="s">
        <v>118</v>
      </c>
      <c r="H139" s="21"/>
      <c r="I139" s="5" t="s">
        <v>119</v>
      </c>
      <c r="J139" s="5" t="n">
        <v>2670886</v>
      </c>
      <c r="L139" s="5" t="n">
        <v>0</v>
      </c>
      <c r="N139" s="5" t="n">
        <v>2558245</v>
      </c>
      <c r="P139" s="5" t="n">
        <v>0</v>
      </c>
      <c r="R139" s="20" t="n">
        <f aca="false">N139-J139</f>
        <v>-112641</v>
      </c>
      <c r="S139" s="2"/>
      <c r="T139" s="20" t="n">
        <f aca="false">P139-L139</f>
        <v>0</v>
      </c>
    </row>
    <row r="140" customFormat="false" ht="12.75" hidden="false" customHeight="false" outlineLevel="0" collapsed="false">
      <c r="A140" s="5" t="s">
        <v>187</v>
      </c>
      <c r="B140" s="5"/>
      <c r="C140" s="5" t="s">
        <v>188</v>
      </c>
      <c r="D140" s="11" t="n">
        <v>0</v>
      </c>
      <c r="E140" s="5" t="s">
        <v>21</v>
      </c>
      <c r="F140" s="5" t="s">
        <v>189</v>
      </c>
      <c r="G140" s="5" t="s">
        <v>180</v>
      </c>
      <c r="H140" s="21"/>
      <c r="I140" s="5" t="s">
        <v>181</v>
      </c>
      <c r="J140" s="5" t="n">
        <v>20100850</v>
      </c>
      <c r="N140" s="5" t="n">
        <v>20015740</v>
      </c>
      <c r="P140" s="5" t="n">
        <v>0</v>
      </c>
      <c r="R140" s="10" t="n">
        <f aca="false">N140-J140</f>
        <v>-85110</v>
      </c>
      <c r="T140" s="10" t="n">
        <f aca="false">P140-L140</f>
        <v>0</v>
      </c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</row>
    <row r="141" customFormat="false" ht="12.75" hidden="false" customHeight="false" outlineLevel="0" collapsed="false">
      <c r="A141" s="22" t="s">
        <v>190</v>
      </c>
      <c r="B141" s="22"/>
      <c r="C141" s="22" t="s">
        <v>188</v>
      </c>
      <c r="D141" s="11" t="n">
        <v>0</v>
      </c>
      <c r="E141" s="22" t="s">
        <v>26</v>
      </c>
      <c r="F141" s="22" t="s">
        <v>191</v>
      </c>
      <c r="G141" s="22" t="s">
        <v>180</v>
      </c>
      <c r="H141" s="21"/>
      <c r="I141" s="22" t="s">
        <v>192</v>
      </c>
      <c r="J141" s="5" t="n">
        <v>23912213</v>
      </c>
      <c r="K141" s="10"/>
      <c r="M141" s="10"/>
      <c r="N141" s="5" t="n">
        <v>24479586</v>
      </c>
      <c r="O141" s="10"/>
      <c r="P141" s="5" t="n">
        <v>0</v>
      </c>
      <c r="R141" s="5" t="n">
        <f aca="false">N141-J141</f>
        <v>567373</v>
      </c>
      <c r="S141" s="5"/>
      <c r="T141" s="5" t="n">
        <f aca="false">P141-L141</f>
        <v>0</v>
      </c>
    </row>
    <row r="142" customFormat="false" ht="12.75" hidden="false" customHeight="false" outlineLevel="0" collapsed="false">
      <c r="A142" s="5" t="s">
        <v>206</v>
      </c>
      <c r="B142" s="5"/>
      <c r="C142" s="22" t="s">
        <v>188</v>
      </c>
      <c r="D142" s="11" t="n">
        <v>0</v>
      </c>
      <c r="E142" s="5" t="s">
        <v>26</v>
      </c>
      <c r="F142" s="5" t="s">
        <v>191</v>
      </c>
      <c r="G142" s="5" t="s">
        <v>203</v>
      </c>
      <c r="H142" s="21" t="n">
        <v>1</v>
      </c>
      <c r="I142" s="22" t="s">
        <v>204</v>
      </c>
      <c r="J142" s="5" t="n">
        <f aca="false">27721815</f>
        <v>27721815</v>
      </c>
      <c r="N142" s="5" t="n">
        <v>27728533</v>
      </c>
      <c r="P142" s="5" t="n">
        <v>0</v>
      </c>
      <c r="R142" s="10" t="n">
        <f aca="false">N142-J142</f>
        <v>6718</v>
      </c>
      <c r="S142" s="2"/>
      <c r="T142" s="10" t="n">
        <f aca="false">P142-L142</f>
        <v>0</v>
      </c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</row>
    <row r="143" customFormat="false" ht="12.75" hidden="false" customHeight="false" outlineLevel="0" collapsed="false">
      <c r="A143" s="5" t="s">
        <v>211</v>
      </c>
      <c r="B143" s="5"/>
      <c r="C143" s="5" t="s">
        <v>188</v>
      </c>
      <c r="D143" s="11" t="n">
        <v>0</v>
      </c>
      <c r="E143" s="5" t="s">
        <v>26</v>
      </c>
      <c r="F143" s="5" t="s">
        <v>191</v>
      </c>
      <c r="G143" s="5" t="s">
        <v>203</v>
      </c>
      <c r="H143" s="21" t="n">
        <v>0.5</v>
      </c>
      <c r="I143" s="5" t="s">
        <v>212</v>
      </c>
      <c r="J143" s="5" t="n">
        <v>1831469</v>
      </c>
      <c r="N143" s="5" t="n">
        <v>1844686</v>
      </c>
      <c r="P143" s="5" t="n">
        <v>0</v>
      </c>
      <c r="R143" s="10" t="n">
        <f aca="false">N143-J143</f>
        <v>13217</v>
      </c>
      <c r="S143" s="2"/>
      <c r="T143" s="10" t="n">
        <f aca="false">P143-L143</f>
        <v>0</v>
      </c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</row>
    <row r="144" customFormat="false" ht="12.75" hidden="false" customHeight="false" outlineLevel="0" collapsed="false">
      <c r="A144" s="19" t="s">
        <v>88</v>
      </c>
      <c r="C144" s="19" t="s">
        <v>89</v>
      </c>
      <c r="D144" s="20" t="n">
        <v>0</v>
      </c>
      <c r="E144" s="19" t="s">
        <v>21</v>
      </c>
      <c r="F144" s="19" t="s">
        <v>48</v>
      </c>
      <c r="G144" s="19" t="s">
        <v>82</v>
      </c>
      <c r="H144" s="21"/>
      <c r="I144" s="19" t="s">
        <v>83</v>
      </c>
      <c r="J144" s="20"/>
      <c r="L144" s="20"/>
      <c r="N144" s="20" t="n">
        <v>6784610.41</v>
      </c>
      <c r="P144" s="20" t="n">
        <v>0</v>
      </c>
      <c r="Q144" s="2"/>
      <c r="R144" s="10" t="n">
        <f aca="false">N144-J144</f>
        <v>6784610.41</v>
      </c>
      <c r="S144" s="2"/>
      <c r="T144" s="10" t="n">
        <f aca="false">P144-L144</f>
        <v>0</v>
      </c>
    </row>
    <row r="145" customFormat="false" ht="12.75" hidden="false" customHeight="false" outlineLevel="0" collapsed="false">
      <c r="A145" s="19" t="s">
        <v>248</v>
      </c>
      <c r="C145" s="19" t="s">
        <v>249</v>
      </c>
      <c r="D145" s="20" t="n">
        <v>0</v>
      </c>
      <c r="E145" s="22" t="s">
        <v>26</v>
      </c>
      <c r="F145" s="19" t="s">
        <v>250</v>
      </c>
      <c r="G145" s="19" t="s">
        <v>251</v>
      </c>
      <c r="H145" s="23"/>
      <c r="I145" s="19" t="s">
        <v>252</v>
      </c>
      <c r="J145" s="20" t="n">
        <v>30450587</v>
      </c>
      <c r="L145" s="20"/>
      <c r="N145" s="20" t="n">
        <v>27561494</v>
      </c>
      <c r="P145" s="20" t="n">
        <v>0</v>
      </c>
      <c r="R145" s="10" t="n">
        <f aca="false">N145-J145</f>
        <v>-2889093</v>
      </c>
      <c r="S145" s="2"/>
      <c r="T145" s="10" t="n">
        <f aca="false">P145-L145</f>
        <v>0</v>
      </c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</row>
    <row r="146" customFormat="false" ht="12.75" hidden="false" customHeight="false" outlineLevel="0" collapsed="false">
      <c r="A146" s="19" t="s">
        <v>53</v>
      </c>
      <c r="C146" s="19" t="s">
        <v>54</v>
      </c>
      <c r="D146" s="20" t="n">
        <v>0</v>
      </c>
      <c r="E146" s="19" t="s">
        <v>21</v>
      </c>
      <c r="F146" s="19" t="s">
        <v>48</v>
      </c>
      <c r="G146" s="19" t="s">
        <v>49</v>
      </c>
      <c r="H146" s="21"/>
      <c r="I146" s="19" t="s">
        <v>50</v>
      </c>
      <c r="J146" s="20" t="n">
        <v>29092154</v>
      </c>
      <c r="L146" s="20" t="n">
        <v>0</v>
      </c>
      <c r="N146" s="20" t="n">
        <v>19687468</v>
      </c>
      <c r="P146" s="20" t="n">
        <v>0</v>
      </c>
      <c r="Q146" s="2"/>
      <c r="R146" s="10" t="n">
        <f aca="false">N146-J146</f>
        <v>-9404686</v>
      </c>
      <c r="S146" s="2"/>
      <c r="T146" s="10" t="n">
        <f aca="false">P146-L146</f>
        <v>0</v>
      </c>
    </row>
    <row r="147" customFormat="false" ht="12.75" hidden="false" customHeight="false" outlineLevel="0" collapsed="false">
      <c r="A147" s="19" t="s">
        <v>55</v>
      </c>
      <c r="C147" s="19" t="s">
        <v>54</v>
      </c>
      <c r="D147" s="20" t="n">
        <v>0</v>
      </c>
      <c r="E147" s="19" t="s">
        <v>21</v>
      </c>
      <c r="F147" s="19" t="s">
        <v>48</v>
      </c>
      <c r="G147" s="19" t="s">
        <v>49</v>
      </c>
      <c r="H147" s="21"/>
      <c r="I147" s="19" t="s">
        <v>50</v>
      </c>
      <c r="J147" s="5" t="n">
        <v>4403254</v>
      </c>
      <c r="L147" s="5" t="n">
        <v>0</v>
      </c>
      <c r="N147" s="5" t="n">
        <v>4481883</v>
      </c>
      <c r="P147" s="5" t="n">
        <v>0</v>
      </c>
      <c r="Q147" s="2"/>
      <c r="R147" s="20" t="n">
        <f aca="false">N147-J147</f>
        <v>78629</v>
      </c>
      <c r="S147" s="2"/>
      <c r="T147" s="20" t="n">
        <f aca="false">P147-L147</f>
        <v>0</v>
      </c>
    </row>
    <row r="148" customFormat="false" ht="12.75" hidden="false" customHeight="false" outlineLevel="0" collapsed="false">
      <c r="A148" s="19" t="s">
        <v>81</v>
      </c>
      <c r="C148" s="19" t="s">
        <v>54</v>
      </c>
      <c r="D148" s="20" t="n">
        <v>0</v>
      </c>
      <c r="E148" s="19" t="s">
        <v>21</v>
      </c>
      <c r="F148" s="19" t="s">
        <v>48</v>
      </c>
      <c r="G148" s="19" t="s">
        <v>82</v>
      </c>
      <c r="H148" s="21"/>
      <c r="I148" s="19" t="s">
        <v>83</v>
      </c>
      <c r="J148" s="20" t="n">
        <v>3482826</v>
      </c>
      <c r="L148" s="20"/>
      <c r="N148" s="20" t="n">
        <v>3482826</v>
      </c>
      <c r="P148" s="20" t="n">
        <v>0</v>
      </c>
      <c r="R148" s="10" t="n">
        <f aca="false">N148-J148</f>
        <v>0</v>
      </c>
      <c r="T148" s="10" t="n">
        <f aca="false">P148-L148</f>
        <v>0</v>
      </c>
    </row>
    <row r="149" customFormat="false" ht="12.75" hidden="false" customHeight="false" outlineLevel="0" collapsed="false">
      <c r="A149" s="19" t="s">
        <v>85</v>
      </c>
      <c r="C149" s="19" t="s">
        <v>54</v>
      </c>
      <c r="D149" s="20" t="n">
        <v>0</v>
      </c>
      <c r="E149" s="19" t="s">
        <v>21</v>
      </c>
      <c r="F149" s="19" t="s">
        <v>48</v>
      </c>
      <c r="G149" s="19" t="s">
        <v>82</v>
      </c>
      <c r="H149" s="21"/>
      <c r="I149" s="19" t="s">
        <v>83</v>
      </c>
      <c r="J149" s="20" t="n">
        <v>4546992</v>
      </c>
      <c r="K149" s="20"/>
      <c r="L149" s="20"/>
      <c r="M149" s="20"/>
      <c r="N149" s="20" t="n">
        <v>4624060</v>
      </c>
      <c r="O149" s="20"/>
      <c r="P149" s="20" t="n">
        <v>0</v>
      </c>
      <c r="R149" s="10" t="n">
        <f aca="false">N149-J149</f>
        <v>77068</v>
      </c>
      <c r="T149" s="10" t="n">
        <f aca="false">P149-L149</f>
        <v>0</v>
      </c>
    </row>
    <row r="150" customFormat="false" ht="12.75" hidden="false" customHeight="false" outlineLevel="0" collapsed="false">
      <c r="A150" s="22" t="s">
        <v>86</v>
      </c>
      <c r="C150" s="19" t="s">
        <v>54</v>
      </c>
      <c r="D150" s="11" t="n">
        <v>0</v>
      </c>
      <c r="E150" s="5" t="s">
        <v>21</v>
      </c>
      <c r="F150" s="5" t="s">
        <v>87</v>
      </c>
      <c r="G150" s="5" t="s">
        <v>82</v>
      </c>
      <c r="H150" s="29"/>
      <c r="I150" s="5" t="s">
        <v>83</v>
      </c>
      <c r="J150" s="5" t="n">
        <v>1359897</v>
      </c>
      <c r="N150" s="5" t="n">
        <v>2043460</v>
      </c>
      <c r="P150" s="5" t="n">
        <v>0</v>
      </c>
      <c r="R150" s="10" t="n">
        <f aca="false">N150-J150</f>
        <v>683563</v>
      </c>
      <c r="T150" s="10" t="n">
        <f aca="false">P150-L150</f>
        <v>0</v>
      </c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</row>
    <row r="151" customFormat="false" ht="12.75" hidden="false" customHeight="false" outlineLevel="0" collapsed="false">
      <c r="A151" s="19" t="s">
        <v>88</v>
      </c>
      <c r="C151" s="19" t="s">
        <v>54</v>
      </c>
      <c r="D151" s="20" t="n">
        <v>0</v>
      </c>
      <c r="E151" s="19" t="s">
        <v>21</v>
      </c>
      <c r="F151" s="19" t="s">
        <v>48</v>
      </c>
      <c r="G151" s="19" t="s">
        <v>82</v>
      </c>
      <c r="H151" s="21"/>
      <c r="I151" s="19" t="s">
        <v>83</v>
      </c>
      <c r="J151" s="20" t="n">
        <v>3924954</v>
      </c>
      <c r="K151" s="20"/>
      <c r="L151" s="20"/>
      <c r="M151" s="20"/>
      <c r="N151" s="20" t="n">
        <v>6604932</v>
      </c>
      <c r="O151" s="20"/>
      <c r="P151" s="20" t="n">
        <v>0</v>
      </c>
      <c r="Q151" s="2"/>
      <c r="R151" s="10" t="n">
        <f aca="false">N151-J151</f>
        <v>2679978</v>
      </c>
      <c r="S151" s="2"/>
      <c r="T151" s="10" t="n">
        <f aca="false">P151-L151</f>
        <v>0</v>
      </c>
    </row>
    <row r="152" customFormat="false" ht="12.75" hidden="false" customHeight="false" outlineLevel="0" collapsed="false">
      <c r="A152" s="19" t="s">
        <v>90</v>
      </c>
      <c r="C152" s="19" t="s">
        <v>54</v>
      </c>
      <c r="D152" s="20" t="n">
        <v>0</v>
      </c>
      <c r="E152" s="19" t="s">
        <v>21</v>
      </c>
      <c r="F152" s="19" t="s">
        <v>48</v>
      </c>
      <c r="G152" s="19" t="s">
        <v>82</v>
      </c>
      <c r="H152" s="21"/>
      <c r="I152" s="19" t="s">
        <v>83</v>
      </c>
      <c r="J152" s="20" t="n">
        <v>3722693</v>
      </c>
      <c r="K152" s="20"/>
      <c r="L152" s="20"/>
      <c r="M152" s="20"/>
      <c r="N152" s="20" t="n">
        <v>3722693</v>
      </c>
      <c r="O152" s="20"/>
      <c r="P152" s="20" t="n">
        <v>0</v>
      </c>
      <c r="Q152" s="2"/>
      <c r="R152" s="10" t="n">
        <f aca="false">N152-J152</f>
        <v>0</v>
      </c>
      <c r="S152" s="2"/>
      <c r="T152" s="10" t="n">
        <f aca="false">P152-L152</f>
        <v>0</v>
      </c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  <c r="IW152" s="2"/>
    </row>
    <row r="153" customFormat="false" ht="12.75" hidden="false" customHeight="false" outlineLevel="0" collapsed="false">
      <c r="A153" s="19" t="s">
        <v>198</v>
      </c>
      <c r="C153" s="19" t="s">
        <v>54</v>
      </c>
      <c r="D153" s="20" t="n">
        <v>0</v>
      </c>
      <c r="E153" s="19" t="s">
        <v>21</v>
      </c>
      <c r="F153" s="19" t="s">
        <v>22</v>
      </c>
      <c r="G153" s="19" t="s">
        <v>199</v>
      </c>
      <c r="H153" s="21"/>
      <c r="I153" s="19" t="s">
        <v>200</v>
      </c>
      <c r="J153" s="20" t="n">
        <v>2567461</v>
      </c>
      <c r="L153" s="20"/>
      <c r="N153" s="20" t="n">
        <v>2616835</v>
      </c>
      <c r="P153" s="20" t="n">
        <v>0</v>
      </c>
      <c r="Q153" s="2"/>
      <c r="R153" s="10" t="n">
        <f aca="false">N153-J153</f>
        <v>49374</v>
      </c>
      <c r="S153" s="2"/>
      <c r="T153" s="10" t="n">
        <f aca="false">P153-L153</f>
        <v>0</v>
      </c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  <c r="IW153" s="2"/>
    </row>
    <row r="154" customFormat="false" ht="12.75" hidden="false" customHeight="false" outlineLevel="0" collapsed="false">
      <c r="A154" s="19" t="s">
        <v>51</v>
      </c>
      <c r="B154" s="20"/>
      <c r="C154" s="19" t="s">
        <v>52</v>
      </c>
      <c r="D154" s="20" t="n">
        <v>0</v>
      </c>
      <c r="E154" s="19" t="s">
        <v>21</v>
      </c>
      <c r="F154" s="19" t="s">
        <v>48</v>
      </c>
      <c r="G154" s="19" t="s">
        <v>49</v>
      </c>
      <c r="H154" s="21"/>
      <c r="I154" s="19" t="s">
        <v>50</v>
      </c>
      <c r="J154" s="20" t="n">
        <v>2966385</v>
      </c>
      <c r="L154" s="20" t="n">
        <v>0</v>
      </c>
      <c r="N154" s="20" t="n">
        <v>10435826</v>
      </c>
      <c r="P154" s="20" t="n">
        <v>0</v>
      </c>
      <c r="R154" s="10" t="n">
        <f aca="false">N154-J154</f>
        <v>7469441</v>
      </c>
      <c r="T154" s="10" t="n">
        <f aca="false">P154-L154</f>
        <v>0</v>
      </c>
    </row>
    <row r="155" customFormat="false" ht="12.75" hidden="false" customHeight="false" outlineLevel="0" collapsed="false">
      <c r="A155" s="22" t="s">
        <v>193</v>
      </c>
      <c r="B155" s="5"/>
      <c r="C155" s="22" t="s">
        <v>194</v>
      </c>
      <c r="D155" s="11" t="n">
        <v>0</v>
      </c>
      <c r="E155" s="22" t="s">
        <v>26</v>
      </c>
      <c r="F155" s="22" t="s">
        <v>22</v>
      </c>
      <c r="G155" s="22" t="s">
        <v>64</v>
      </c>
      <c r="H155" s="21"/>
      <c r="I155" s="22" t="s">
        <v>195</v>
      </c>
      <c r="J155" s="5" t="n">
        <v>167870501</v>
      </c>
      <c r="N155" s="5" t="n">
        <v>168300408</v>
      </c>
      <c r="P155" s="5" t="n">
        <v>0</v>
      </c>
      <c r="Q155" s="2"/>
      <c r="R155" s="10" t="n">
        <f aca="false">N155-J155</f>
        <v>429907</v>
      </c>
      <c r="T155" s="10" t="n">
        <f aca="false">P155-L155</f>
        <v>0</v>
      </c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  <c r="IW155" s="2"/>
    </row>
    <row r="156" customFormat="false" ht="12.75" hidden="false" customHeight="false" outlineLevel="0" collapsed="false">
      <c r="A156" s="22" t="s">
        <v>196</v>
      </c>
      <c r="B156" s="5"/>
      <c r="C156" s="22" t="s">
        <v>194</v>
      </c>
      <c r="D156" s="11" t="n">
        <v>0</v>
      </c>
      <c r="E156" s="22" t="s">
        <v>26</v>
      </c>
      <c r="F156" s="22" t="s">
        <v>22</v>
      </c>
      <c r="G156" s="22" t="s">
        <v>64</v>
      </c>
      <c r="H156" s="21"/>
      <c r="I156" s="22" t="s">
        <v>195</v>
      </c>
      <c r="J156" s="5" t="n">
        <v>259249929</v>
      </c>
      <c r="K156" s="10"/>
      <c r="M156" s="10"/>
      <c r="N156" s="5" t="n">
        <v>259492218</v>
      </c>
      <c r="O156" s="10"/>
      <c r="P156" s="5" t="n">
        <v>0</v>
      </c>
      <c r="Q156" s="2"/>
      <c r="R156" s="10" t="n">
        <f aca="false">N156-J156</f>
        <v>242289</v>
      </c>
      <c r="S156" s="2"/>
      <c r="T156" s="10" t="n">
        <f aca="false">P156-L156</f>
        <v>0</v>
      </c>
    </row>
    <row r="157" customFormat="false" ht="12.75" hidden="false" customHeight="false" outlineLevel="0" collapsed="false">
      <c r="A157" s="22" t="s">
        <v>197</v>
      </c>
      <c r="B157" s="5"/>
      <c r="C157" s="22" t="s">
        <v>194</v>
      </c>
      <c r="D157" s="11" t="n">
        <v>0</v>
      </c>
      <c r="E157" s="22" t="s">
        <v>26</v>
      </c>
      <c r="F157" s="22" t="s">
        <v>22</v>
      </c>
      <c r="G157" s="22" t="s">
        <v>64</v>
      </c>
      <c r="H157" s="21"/>
      <c r="I157" s="22" t="s">
        <v>195</v>
      </c>
      <c r="J157" s="5" t="n">
        <v>148693674</v>
      </c>
      <c r="N157" s="5" t="n">
        <v>148568420</v>
      </c>
      <c r="P157" s="5" t="n">
        <v>0</v>
      </c>
      <c r="Q157" s="2"/>
      <c r="R157" s="5" t="n">
        <f aca="false">N157-J157</f>
        <v>-125254</v>
      </c>
      <c r="S157" s="5"/>
      <c r="T157" s="5" t="n">
        <f aca="false">P157-L157</f>
        <v>0</v>
      </c>
    </row>
    <row r="158" customFormat="false" ht="12.75" hidden="false" customHeight="false" outlineLevel="0" collapsed="false">
      <c r="A158" s="19" t="s">
        <v>201</v>
      </c>
      <c r="C158" s="19" t="s">
        <v>194</v>
      </c>
      <c r="D158" s="20" t="n">
        <v>0</v>
      </c>
      <c r="E158" s="19" t="s">
        <v>21</v>
      </c>
      <c r="F158" s="19" t="s">
        <v>22</v>
      </c>
      <c r="G158" s="19" t="s">
        <v>199</v>
      </c>
      <c r="H158" s="21"/>
      <c r="I158" s="19" t="s">
        <v>200</v>
      </c>
      <c r="J158" s="20" t="n">
        <v>141540857</v>
      </c>
      <c r="L158" s="20"/>
      <c r="N158" s="20" t="n">
        <v>142971544</v>
      </c>
      <c r="P158" s="20" t="n">
        <v>0</v>
      </c>
      <c r="Q158" s="2"/>
      <c r="R158" s="5" t="n">
        <f aca="false">N158-J158</f>
        <v>1430687</v>
      </c>
      <c r="S158" s="5"/>
      <c r="T158" s="5" t="n">
        <f aca="false">P158-L158</f>
        <v>0</v>
      </c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  <c r="IV158" s="2"/>
      <c r="IW158" s="2"/>
    </row>
    <row r="159" customFormat="false" ht="12.75" hidden="false" customHeight="false" outlineLevel="0" collapsed="false">
      <c r="A159" s="5" t="s">
        <v>43</v>
      </c>
      <c r="C159" s="22" t="s">
        <v>44</v>
      </c>
      <c r="D159" s="11"/>
      <c r="E159" s="5"/>
      <c r="F159" s="5"/>
      <c r="G159" s="5" t="s">
        <v>17</v>
      </c>
      <c r="H159" s="21" t="n">
        <v>1</v>
      </c>
      <c r="I159" s="5" t="s">
        <v>18</v>
      </c>
      <c r="J159" s="5" t="n">
        <v>1267140</v>
      </c>
      <c r="Q159" s="2"/>
      <c r="R159" s="10" t="n">
        <f aca="false">N159-J159</f>
        <v>-1267140</v>
      </c>
      <c r="S159" s="2"/>
      <c r="T159" s="10" t="n">
        <f aca="false">P159-L159</f>
        <v>0</v>
      </c>
    </row>
    <row r="160" customFormat="false" ht="12.75" hidden="false" customHeight="false" outlineLevel="0" collapsed="false">
      <c r="A160" s="19" t="s">
        <v>19</v>
      </c>
      <c r="C160" s="19" t="s">
        <v>20</v>
      </c>
      <c r="D160" s="20" t="n">
        <v>0</v>
      </c>
      <c r="E160" s="19" t="s">
        <v>21</v>
      </c>
      <c r="F160" s="19" t="s">
        <v>22</v>
      </c>
      <c r="G160" s="19" t="s">
        <v>17</v>
      </c>
      <c r="H160" s="21"/>
      <c r="I160" s="5" t="s">
        <v>18</v>
      </c>
      <c r="J160" s="20" t="n">
        <v>1813724</v>
      </c>
      <c r="L160" s="20"/>
      <c r="N160" s="20" t="n">
        <v>10773072</v>
      </c>
      <c r="P160" s="20" t="n">
        <v>0</v>
      </c>
      <c r="Q160" s="2"/>
      <c r="R160" s="10" t="n">
        <f aca="false">N160-J160</f>
        <v>8959348</v>
      </c>
      <c r="S160" s="2"/>
      <c r="T160" s="10" t="n">
        <f aca="false">P160-L160</f>
        <v>0</v>
      </c>
    </row>
    <row r="161" customFormat="false" ht="12.75" hidden="false" customHeight="false" outlineLevel="0" collapsed="false">
      <c r="A161" s="19" t="s">
        <v>45</v>
      </c>
      <c r="C161" s="19" t="s">
        <v>20</v>
      </c>
      <c r="D161" s="20" t="n">
        <v>0</v>
      </c>
      <c r="E161" s="19" t="s">
        <v>21</v>
      </c>
      <c r="F161" s="19" t="s">
        <v>22</v>
      </c>
      <c r="G161" s="19" t="s">
        <v>17</v>
      </c>
      <c r="H161" s="21"/>
      <c r="I161" s="5" t="s">
        <v>18</v>
      </c>
      <c r="J161" s="20"/>
      <c r="L161" s="20"/>
      <c r="N161" s="20" t="n">
        <v>1242448</v>
      </c>
      <c r="P161" s="20" t="n">
        <v>0</v>
      </c>
      <c r="Q161" s="2"/>
      <c r="R161" s="20" t="n">
        <f aca="false">N161-J161</f>
        <v>1242448</v>
      </c>
      <c r="S161" s="2"/>
      <c r="T161" s="20" t="n">
        <f aca="false">P161-L161</f>
        <v>0</v>
      </c>
    </row>
    <row r="162" customFormat="false" ht="12.75" hidden="false" customHeight="false" outlineLevel="0" collapsed="false">
      <c r="A162" s="5" t="s">
        <v>77</v>
      </c>
      <c r="C162" s="5" t="s">
        <v>20</v>
      </c>
      <c r="D162" s="11" t="n">
        <v>0</v>
      </c>
      <c r="E162" s="5" t="s">
        <v>21</v>
      </c>
      <c r="F162" s="5" t="s">
        <v>22</v>
      </c>
      <c r="G162" s="5" t="s">
        <v>66</v>
      </c>
      <c r="H162" s="21"/>
      <c r="I162" s="5" t="s">
        <v>78</v>
      </c>
      <c r="J162" s="5" t="n">
        <v>3822187</v>
      </c>
      <c r="N162" s="5" t="n">
        <v>3815058</v>
      </c>
      <c r="P162" s="5" t="n">
        <v>0</v>
      </c>
      <c r="Q162" s="2"/>
      <c r="R162" s="20" t="n">
        <f aca="false">N162-J162</f>
        <v>-7129</v>
      </c>
      <c r="S162" s="2"/>
      <c r="T162" s="20" t="n">
        <f aca="false">P162-L162</f>
        <v>0</v>
      </c>
    </row>
    <row r="163" customFormat="false" ht="12.75" hidden="false" customHeight="false" outlineLevel="0" collapsed="false">
      <c r="A163" s="19" t="s">
        <v>97</v>
      </c>
      <c r="C163" s="19" t="s">
        <v>20</v>
      </c>
      <c r="D163" s="20" t="n">
        <v>0</v>
      </c>
      <c r="E163" s="19" t="s">
        <v>21</v>
      </c>
      <c r="F163" s="19" t="s">
        <v>22</v>
      </c>
      <c r="G163" s="19" t="s">
        <v>93</v>
      </c>
      <c r="H163" s="21"/>
      <c r="I163" s="19" t="s">
        <v>94</v>
      </c>
      <c r="J163" s="20" t="n">
        <v>-384108</v>
      </c>
      <c r="L163" s="20"/>
      <c r="N163" s="20" t="n">
        <v>968920</v>
      </c>
      <c r="P163" s="20" t="n">
        <v>0</v>
      </c>
      <c r="Q163" s="2"/>
      <c r="R163" s="10" t="n">
        <f aca="false">N163-J163</f>
        <v>1353028</v>
      </c>
      <c r="S163" s="2"/>
      <c r="T163" s="10" t="n">
        <f aca="false">P163-L163</f>
        <v>0</v>
      </c>
    </row>
    <row r="164" customFormat="false" ht="12.75" hidden="false" customHeight="false" outlineLevel="0" collapsed="false">
      <c r="A164" s="19" t="s">
        <v>88</v>
      </c>
      <c r="C164" s="19" t="s">
        <v>20</v>
      </c>
      <c r="D164" s="20" t="n">
        <v>0</v>
      </c>
      <c r="E164" s="19" t="s">
        <v>21</v>
      </c>
      <c r="F164" s="19" t="s">
        <v>22</v>
      </c>
      <c r="G164" s="19" t="s">
        <v>64</v>
      </c>
      <c r="H164" s="21"/>
      <c r="I164" s="19" t="s">
        <v>50</v>
      </c>
      <c r="J164" s="20" t="n">
        <v>2631055</v>
      </c>
      <c r="L164" s="20"/>
      <c r="N164" s="20" t="n">
        <v>2769668.39</v>
      </c>
      <c r="P164" s="20" t="n">
        <v>0</v>
      </c>
      <c r="Q164" s="2"/>
      <c r="R164" s="10" t="n">
        <f aca="false">N164-J164</f>
        <v>138613.39</v>
      </c>
      <c r="S164" s="2"/>
      <c r="T164" s="10" t="n">
        <f aca="false">P164-L164</f>
        <v>0</v>
      </c>
    </row>
    <row r="165" customFormat="false" ht="12.75" hidden="false" customHeight="false" outlineLevel="0" collapsed="false">
      <c r="A165" s="19" t="s">
        <v>221</v>
      </c>
      <c r="C165" s="19" t="s">
        <v>20</v>
      </c>
      <c r="D165" s="20" t="n">
        <v>0</v>
      </c>
      <c r="E165" s="19" t="s">
        <v>21</v>
      </c>
      <c r="F165" s="19" t="s">
        <v>22</v>
      </c>
      <c r="G165" s="19" t="s">
        <v>222</v>
      </c>
      <c r="H165" s="21"/>
      <c r="I165" s="19" t="s">
        <v>94</v>
      </c>
      <c r="J165" s="20" t="n">
        <v>3032550</v>
      </c>
      <c r="K165" s="31"/>
      <c r="L165" s="20"/>
      <c r="M165" s="31"/>
      <c r="N165" s="20" t="n">
        <v>3025555</v>
      </c>
      <c r="O165" s="31"/>
      <c r="P165" s="20" t="n">
        <v>0</v>
      </c>
      <c r="Q165" s="2"/>
      <c r="R165" s="10" t="n">
        <f aca="false">N165-J165</f>
        <v>-6995</v>
      </c>
      <c r="S165" s="2"/>
      <c r="T165" s="10" t="n">
        <f aca="false">P165-L165</f>
        <v>0</v>
      </c>
    </row>
    <row r="166" customFormat="false" ht="12.75" hidden="false" customHeight="false" outlineLevel="0" collapsed="false">
      <c r="A166" s="19" t="s">
        <v>104</v>
      </c>
      <c r="B166" s="1"/>
      <c r="C166" s="19" t="s">
        <v>105</v>
      </c>
      <c r="D166" s="20" t="n">
        <v>0</v>
      </c>
      <c r="E166" s="19" t="s">
        <v>21</v>
      </c>
      <c r="F166" s="19" t="s">
        <v>106</v>
      </c>
      <c r="G166" s="19" t="s">
        <v>101</v>
      </c>
      <c r="H166" s="21"/>
      <c r="I166" s="19" t="s">
        <v>102</v>
      </c>
      <c r="J166" s="20" t="n">
        <v>8654796</v>
      </c>
      <c r="L166" s="20"/>
      <c r="N166" s="20" t="n">
        <v>8654797</v>
      </c>
      <c r="P166" s="20" t="n">
        <v>0</v>
      </c>
      <c r="R166" s="10" t="n">
        <f aca="false">N166-J166</f>
        <v>1</v>
      </c>
      <c r="T166" s="10" t="n">
        <f aca="false">P166-L166</f>
        <v>0</v>
      </c>
    </row>
    <row r="167" customFormat="false" ht="12.75" hidden="false" customHeight="false" outlineLevel="0" collapsed="false">
      <c r="A167" s="19" t="s">
        <v>107</v>
      </c>
      <c r="B167" s="1"/>
      <c r="C167" s="19" t="s">
        <v>105</v>
      </c>
      <c r="D167" s="20" t="n">
        <v>0</v>
      </c>
      <c r="E167" s="19" t="s">
        <v>21</v>
      </c>
      <c r="F167" s="19" t="s">
        <v>106</v>
      </c>
      <c r="G167" s="19" t="s">
        <v>101</v>
      </c>
      <c r="H167" s="21"/>
      <c r="I167" s="19" t="s">
        <v>102</v>
      </c>
      <c r="J167" s="20" t="n">
        <v>3207769</v>
      </c>
      <c r="L167" s="20"/>
      <c r="N167" s="20" t="n">
        <v>3224089</v>
      </c>
      <c r="P167" s="20" t="n">
        <v>0</v>
      </c>
      <c r="R167" s="10" t="n">
        <f aca="false">N167-J167</f>
        <v>16320</v>
      </c>
      <c r="T167" s="10" t="n">
        <f aca="false">P167-L167</f>
        <v>0</v>
      </c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  <c r="IW167" s="2"/>
    </row>
    <row r="168" customFormat="false" ht="12.75" hidden="false" customHeight="false" outlineLevel="0" collapsed="false">
      <c r="A168" s="19" t="s">
        <v>113</v>
      </c>
      <c r="B168" s="1"/>
      <c r="C168" s="19" t="s">
        <v>105</v>
      </c>
      <c r="D168" s="20" t="n">
        <v>0</v>
      </c>
      <c r="E168" s="19" t="s">
        <v>21</v>
      </c>
      <c r="F168" s="19" t="s">
        <v>106</v>
      </c>
      <c r="G168" s="19" t="s">
        <v>101</v>
      </c>
      <c r="H168" s="21"/>
      <c r="I168" s="19" t="s">
        <v>102</v>
      </c>
      <c r="J168" s="20" t="n">
        <v>634736</v>
      </c>
      <c r="L168" s="20"/>
      <c r="N168" s="20" t="n">
        <v>599628</v>
      </c>
      <c r="P168" s="20" t="n">
        <v>0</v>
      </c>
      <c r="R168" s="10" t="n">
        <f aca="false">N168-J168</f>
        <v>-35108</v>
      </c>
      <c r="T168" s="10" t="n">
        <f aca="false">P168-L168</f>
        <v>0</v>
      </c>
    </row>
    <row r="169" customFormat="false" ht="12.75" hidden="false" customHeight="false" outlineLevel="0" collapsed="false">
      <c r="A169" s="19" t="s">
        <v>114</v>
      </c>
      <c r="B169" s="1"/>
      <c r="C169" s="19" t="s">
        <v>105</v>
      </c>
      <c r="D169" s="20" t="n">
        <v>0</v>
      </c>
      <c r="E169" s="19" t="s">
        <v>21</v>
      </c>
      <c r="F169" s="19" t="s">
        <v>106</v>
      </c>
      <c r="G169" s="19" t="s">
        <v>101</v>
      </c>
      <c r="H169" s="21"/>
      <c r="I169" s="19" t="s">
        <v>102</v>
      </c>
      <c r="J169" s="20" t="n">
        <v>2328912</v>
      </c>
      <c r="L169" s="20"/>
      <c r="N169" s="20" t="n">
        <v>2340280</v>
      </c>
      <c r="P169" s="20" t="n">
        <v>0</v>
      </c>
      <c r="R169" s="10" t="n">
        <f aca="false">N169-J169</f>
        <v>11368</v>
      </c>
      <c r="T169" s="10" t="n">
        <f aca="false">P169-L169</f>
        <v>0</v>
      </c>
    </row>
    <row r="170" customFormat="false" ht="12.75" hidden="false" customHeight="false" outlineLevel="0" collapsed="false">
      <c r="A170" s="19" t="s">
        <v>115</v>
      </c>
      <c r="B170" s="1"/>
      <c r="C170" s="19" t="s">
        <v>105</v>
      </c>
      <c r="D170" s="20" t="n">
        <v>0</v>
      </c>
      <c r="E170" s="19" t="s">
        <v>21</v>
      </c>
      <c r="F170" s="19" t="s">
        <v>106</v>
      </c>
      <c r="G170" s="19" t="s">
        <v>101</v>
      </c>
      <c r="H170" s="21"/>
      <c r="I170" s="19" t="s">
        <v>102</v>
      </c>
      <c r="J170" s="5" t="n">
        <v>382432</v>
      </c>
      <c r="N170" s="5" t="n">
        <v>552717</v>
      </c>
      <c r="P170" s="5" t="n">
        <v>0</v>
      </c>
      <c r="R170" s="20" t="n">
        <f aca="false">N170-J170</f>
        <v>170285</v>
      </c>
      <c r="S170" s="2"/>
      <c r="T170" s="20" t="n">
        <f aca="false">P170-L170</f>
        <v>0</v>
      </c>
    </row>
    <row r="171" customFormat="false" ht="12.75" hidden="false" customHeight="false" outlineLevel="0" collapsed="false">
      <c r="A171" s="5" t="s">
        <v>37</v>
      </c>
      <c r="B171" s="5"/>
      <c r="C171" s="5" t="s">
        <v>38</v>
      </c>
      <c r="D171" s="11" t="s">
        <v>30</v>
      </c>
      <c r="E171" s="5" t="s">
        <v>26</v>
      </c>
      <c r="F171" s="5" t="s">
        <v>22</v>
      </c>
      <c r="G171" s="5" t="s">
        <v>17</v>
      </c>
      <c r="H171" s="21"/>
      <c r="I171" s="5" t="s">
        <v>18</v>
      </c>
      <c r="J171" s="5" t="n">
        <v>4787359</v>
      </c>
      <c r="L171" s="5" t="n">
        <v>17440900</v>
      </c>
      <c r="N171" s="5" t="n">
        <v>3865138</v>
      </c>
      <c r="P171" s="5" t="n">
        <v>9464000</v>
      </c>
      <c r="R171" s="10" t="n">
        <f aca="false">N171-J171</f>
        <v>-922221</v>
      </c>
      <c r="T171" s="10" t="n">
        <f aca="false">P171-L171</f>
        <v>-7976900</v>
      </c>
    </row>
    <row r="172" customFormat="false" ht="12.75" hidden="false" customHeight="false" outlineLevel="0" collapsed="false">
      <c r="A172" s="22" t="s">
        <v>40</v>
      </c>
      <c r="B172" s="5"/>
      <c r="C172" s="5" t="s">
        <v>38</v>
      </c>
      <c r="D172" s="11" t="n">
        <v>0</v>
      </c>
      <c r="E172" s="5" t="s">
        <v>26</v>
      </c>
      <c r="F172" s="5" t="s">
        <v>22</v>
      </c>
      <c r="G172" s="5" t="s">
        <v>17</v>
      </c>
      <c r="H172" s="21"/>
      <c r="I172" s="5" t="s">
        <v>18</v>
      </c>
      <c r="J172" s="5" t="n">
        <v>6598438</v>
      </c>
      <c r="N172" s="5" t="n">
        <v>45087808</v>
      </c>
      <c r="R172" s="10" t="n">
        <f aca="false">N172-J172</f>
        <v>38489370</v>
      </c>
      <c r="T172" s="10" t="n">
        <f aca="false">P172-L172</f>
        <v>0</v>
      </c>
    </row>
    <row r="173" customFormat="false" ht="12.75" hidden="false" customHeight="false" outlineLevel="0" collapsed="false">
      <c r="A173" s="5" t="s">
        <v>42</v>
      </c>
      <c r="C173" s="5" t="s">
        <v>38</v>
      </c>
      <c r="D173" s="11" t="s">
        <v>30</v>
      </c>
      <c r="E173" s="5" t="s">
        <v>26</v>
      </c>
      <c r="F173" s="5" t="s">
        <v>22</v>
      </c>
      <c r="G173" s="5" t="s">
        <v>17</v>
      </c>
      <c r="H173" s="21"/>
      <c r="I173" s="5" t="s">
        <v>18</v>
      </c>
      <c r="L173" s="5" t="n">
        <v>0</v>
      </c>
      <c r="N173" s="5" t="n">
        <v>0</v>
      </c>
      <c r="P173" s="5" t="n">
        <v>115634000</v>
      </c>
      <c r="Q173" s="2"/>
      <c r="R173" s="10" t="n">
        <f aca="false">N173-J173</f>
        <v>0</v>
      </c>
      <c r="S173" s="2"/>
      <c r="T173" s="10" t="n">
        <f aca="false">P173-L173</f>
        <v>115634000</v>
      </c>
    </row>
    <row r="174" customFormat="false" ht="12.75" hidden="false" customHeight="false" outlineLevel="0" collapsed="false">
      <c r="A174" s="5" t="s">
        <v>95</v>
      </c>
      <c r="B174" s="5"/>
      <c r="C174" s="5" t="s">
        <v>38</v>
      </c>
      <c r="D174" s="11" t="n">
        <v>0</v>
      </c>
      <c r="E174" s="5" t="s">
        <v>21</v>
      </c>
      <c r="F174" s="5" t="s">
        <v>22</v>
      </c>
      <c r="G174" s="5" t="s">
        <v>93</v>
      </c>
      <c r="H174" s="21"/>
      <c r="I174" s="5" t="s">
        <v>94</v>
      </c>
      <c r="J174" s="5" t="n">
        <v>7800604</v>
      </c>
      <c r="L174" s="5" t="n">
        <v>308100</v>
      </c>
      <c r="N174" s="5" t="n">
        <v>6669764</v>
      </c>
      <c r="P174" s="5" t="n">
        <v>0</v>
      </c>
      <c r="R174" s="10" t="n">
        <f aca="false">N174-J174</f>
        <v>-1130840</v>
      </c>
      <c r="T174" s="10" t="n">
        <f aca="false">P174-L174</f>
        <v>-308100</v>
      </c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  <c r="IW174" s="2"/>
    </row>
    <row r="175" customFormat="false" ht="12.75" hidden="false" customHeight="false" outlineLevel="0" collapsed="false">
      <c r="A175" s="19" t="s">
        <v>96</v>
      </c>
      <c r="C175" s="19" t="s">
        <v>38</v>
      </c>
      <c r="D175" s="20" t="s">
        <v>30</v>
      </c>
      <c r="E175" s="19" t="s">
        <v>26</v>
      </c>
      <c r="F175" s="19" t="s">
        <v>22</v>
      </c>
      <c r="G175" s="19" t="s">
        <v>93</v>
      </c>
      <c r="H175" s="21"/>
      <c r="I175" s="19" t="s">
        <v>94</v>
      </c>
      <c r="L175" s="5" t="n">
        <v>28901500</v>
      </c>
      <c r="N175" s="5" t="n">
        <v>0</v>
      </c>
      <c r="P175" s="5" t="n">
        <v>26300000</v>
      </c>
      <c r="Q175" s="2"/>
      <c r="R175" s="10" t="n">
        <f aca="false">N175-J175</f>
        <v>0</v>
      </c>
      <c r="S175" s="2"/>
      <c r="T175" s="10" t="n">
        <f aca="false">P175-L175</f>
        <v>-2601500</v>
      </c>
    </row>
    <row r="176" customFormat="false" ht="12.75" hidden="false" customHeight="false" outlineLevel="0" collapsed="false">
      <c r="A176" s="22" t="s">
        <v>253</v>
      </c>
      <c r="C176" s="22" t="s">
        <v>38</v>
      </c>
      <c r="D176" s="11" t="n">
        <v>0</v>
      </c>
      <c r="E176" s="22" t="s">
        <v>26</v>
      </c>
      <c r="F176" s="22" t="s">
        <v>22</v>
      </c>
      <c r="G176" s="22" t="s">
        <v>251</v>
      </c>
      <c r="H176" s="21"/>
      <c r="I176" s="22" t="s">
        <v>252</v>
      </c>
      <c r="J176" s="27" t="n">
        <v>27238671</v>
      </c>
      <c r="L176" s="27"/>
      <c r="N176" s="27" t="n">
        <v>27238671</v>
      </c>
      <c r="P176" s="27" t="n">
        <v>0</v>
      </c>
      <c r="R176" s="27" t="n">
        <f aca="false">N176-J176</f>
        <v>0</v>
      </c>
      <c r="S176" s="5"/>
      <c r="T176" s="27" t="n">
        <f aca="false">P176-L176</f>
        <v>0</v>
      </c>
    </row>
    <row r="177" customFormat="false" ht="12.75" hidden="false" customHeight="false" outlineLevel="0" collapsed="false">
      <c r="A177" s="22"/>
      <c r="B177" s="49" t="s">
        <v>302</v>
      </c>
      <c r="C177" s="22"/>
      <c r="D177" s="11"/>
      <c r="E177" s="22"/>
      <c r="F177" s="22"/>
      <c r="G177" s="22"/>
      <c r="H177" s="21"/>
      <c r="I177" s="22"/>
      <c r="J177" s="47" t="n">
        <f aca="false">SUM(J131:J176)</f>
        <v>1066162343</v>
      </c>
      <c r="L177" s="47" t="n">
        <f aca="false">SUM(L131:L176)</f>
        <v>46650500</v>
      </c>
      <c r="N177" s="47" t="n">
        <f aca="false">SUM(N131:N176)</f>
        <v>1138326633.8</v>
      </c>
      <c r="P177" s="47" t="n">
        <f aca="false">SUM(P131:P176)</f>
        <v>151398000</v>
      </c>
      <c r="R177" s="47" t="n">
        <f aca="false">SUM(R131:R176)</f>
        <v>72164290.8</v>
      </c>
      <c r="S177" s="5"/>
      <c r="T177" s="47" t="n">
        <f aca="false">SUM(T131:T176)</f>
        <v>104747500</v>
      </c>
    </row>
    <row r="178" customFormat="false" ht="12.75" hidden="false" customHeight="false" outlineLevel="0" collapsed="false">
      <c r="A178" s="22"/>
      <c r="C178" s="22"/>
      <c r="D178" s="11"/>
      <c r="E178" s="22"/>
      <c r="F178" s="22"/>
      <c r="G178" s="22"/>
      <c r="H178" s="21"/>
      <c r="I178" s="22"/>
      <c r="R178" s="5"/>
      <c r="S178" s="5"/>
      <c r="T178" s="5"/>
    </row>
    <row r="179" customFormat="false" ht="12.75" hidden="false" customHeight="false" outlineLevel="0" collapsed="false">
      <c r="A179" s="19" t="s">
        <v>72</v>
      </c>
      <c r="C179" s="19" t="s">
        <v>73</v>
      </c>
      <c r="D179" s="20" t="n">
        <v>0</v>
      </c>
      <c r="E179" s="19" t="s">
        <v>26</v>
      </c>
      <c r="F179" s="19" t="s">
        <v>68</v>
      </c>
      <c r="G179" s="19" t="s">
        <v>66</v>
      </c>
      <c r="H179" s="21" t="n">
        <v>0</v>
      </c>
      <c r="I179" s="19" t="s">
        <v>69</v>
      </c>
      <c r="J179" s="28"/>
      <c r="L179" s="28" t="n">
        <v>59120695</v>
      </c>
      <c r="N179" s="28"/>
      <c r="P179" s="28" t="n">
        <v>59120695</v>
      </c>
      <c r="Q179" s="2" t="s">
        <v>74</v>
      </c>
      <c r="R179" s="10" t="n">
        <f aca="false">N179-J179</f>
        <v>0</v>
      </c>
      <c r="S179" s="2"/>
      <c r="T179" s="10" t="n">
        <f aca="false">P179-L179</f>
        <v>0</v>
      </c>
    </row>
    <row r="180" customFormat="false" ht="12.75" hidden="false" customHeight="false" outlineLevel="0" collapsed="false">
      <c r="A180" s="19" t="s">
        <v>76</v>
      </c>
      <c r="C180" s="19" t="s">
        <v>73</v>
      </c>
      <c r="D180" s="20" t="n">
        <v>0</v>
      </c>
      <c r="E180" s="19" t="s">
        <v>26</v>
      </c>
      <c r="F180" s="19" t="s">
        <v>68</v>
      </c>
      <c r="G180" s="19" t="s">
        <v>66</v>
      </c>
      <c r="H180" s="21" t="n">
        <v>0</v>
      </c>
      <c r="I180" s="19" t="s">
        <v>69</v>
      </c>
      <c r="L180" s="5" t="n">
        <v>215200000</v>
      </c>
      <c r="P180" s="5" t="n">
        <v>215200000</v>
      </c>
      <c r="Q180" s="2" t="s">
        <v>74</v>
      </c>
      <c r="R180" s="10" t="n">
        <f aca="false">N180-J180</f>
        <v>0</v>
      </c>
      <c r="S180" s="2"/>
      <c r="T180" s="10" t="n">
        <f aca="false">P180-L180</f>
        <v>0</v>
      </c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</row>
    <row r="181" customFormat="false" ht="12.75" hidden="false" customHeight="false" outlineLevel="0" collapsed="false">
      <c r="A181" s="5" t="s">
        <v>205</v>
      </c>
      <c r="C181" s="5" t="s">
        <v>73</v>
      </c>
      <c r="D181" s="11" t="n">
        <v>0</v>
      </c>
      <c r="E181" s="5" t="s">
        <v>26</v>
      </c>
      <c r="F181" s="5" t="s">
        <v>179</v>
      </c>
      <c r="G181" s="5" t="s">
        <v>203</v>
      </c>
      <c r="H181" s="21" t="n">
        <v>1</v>
      </c>
      <c r="I181" s="22" t="s">
        <v>204</v>
      </c>
      <c r="J181" s="27"/>
      <c r="L181" s="27" t="n">
        <v>83175000</v>
      </c>
      <c r="N181" s="27" t="n">
        <v>0</v>
      </c>
      <c r="P181" s="27" t="n">
        <v>83175000</v>
      </c>
      <c r="Q181" s="2"/>
      <c r="R181" s="42" t="n">
        <f aca="false">N181-J181</f>
        <v>0</v>
      </c>
      <c r="S181" s="2"/>
      <c r="T181" s="42" t="n">
        <f aca="false">P181-L181</f>
        <v>0</v>
      </c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  <c r="IW181" s="2"/>
    </row>
    <row r="182" customFormat="false" ht="12.75" hidden="false" customHeight="false" outlineLevel="0" collapsed="false">
      <c r="A182" s="47"/>
      <c r="B182" s="49" t="s">
        <v>303</v>
      </c>
      <c r="C182" s="47"/>
      <c r="D182" s="51"/>
      <c r="E182" s="47"/>
      <c r="F182" s="47"/>
      <c r="G182" s="47"/>
      <c r="H182" s="46"/>
      <c r="I182" s="47"/>
      <c r="J182" s="47" t="n">
        <f aca="false">SUM(J179:J181)</f>
        <v>0</v>
      </c>
      <c r="K182" s="47"/>
      <c r="L182" s="47" t="n">
        <f aca="false">SUM(L179:L181)</f>
        <v>357495695</v>
      </c>
      <c r="M182" s="47"/>
      <c r="N182" s="47" t="n">
        <f aca="false">SUM(N179:N181)</f>
        <v>0</v>
      </c>
      <c r="O182" s="47"/>
      <c r="P182" s="47" t="n">
        <f aca="false">SUM(P179:P181)</f>
        <v>357495695</v>
      </c>
      <c r="Q182" s="49"/>
      <c r="R182" s="47" t="n">
        <f aca="false">SUM(R179:R181)</f>
        <v>0</v>
      </c>
      <c r="S182" s="49"/>
      <c r="T182" s="47" t="n">
        <f aca="false">SUM(T179:T181)</f>
        <v>0</v>
      </c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49"/>
      <c r="BN182" s="49"/>
      <c r="BO182" s="49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49"/>
      <c r="CA182" s="49"/>
      <c r="CB182" s="49"/>
      <c r="CC182" s="49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49"/>
      <c r="CO182" s="49"/>
      <c r="CP182" s="49"/>
      <c r="CQ182" s="49"/>
      <c r="CR182" s="49"/>
      <c r="CS182" s="49"/>
      <c r="CT182" s="49"/>
      <c r="CU182" s="49"/>
      <c r="CV182" s="49"/>
      <c r="CW182" s="49"/>
      <c r="CX182" s="49"/>
      <c r="CY182" s="49"/>
      <c r="CZ182" s="49"/>
      <c r="DA182" s="49"/>
      <c r="DB182" s="49"/>
      <c r="DC182" s="49"/>
      <c r="DD182" s="49"/>
      <c r="DE182" s="49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  <c r="DP182" s="49"/>
      <c r="DQ182" s="49"/>
      <c r="DR182" s="49"/>
      <c r="DS182" s="49"/>
      <c r="DT182" s="49"/>
      <c r="DU182" s="49"/>
      <c r="DV182" s="49"/>
      <c r="DW182" s="49"/>
      <c r="DX182" s="49"/>
      <c r="DY182" s="49"/>
      <c r="DZ182" s="49"/>
      <c r="EA182" s="49"/>
      <c r="EB182" s="49"/>
      <c r="EC182" s="49"/>
      <c r="ED182" s="49"/>
      <c r="EE182" s="49"/>
      <c r="EF182" s="49"/>
      <c r="EG182" s="49"/>
      <c r="EH182" s="49"/>
      <c r="EI182" s="49"/>
      <c r="EJ182" s="49"/>
      <c r="EK182" s="49"/>
      <c r="EL182" s="49"/>
      <c r="EM182" s="49"/>
      <c r="EN182" s="49"/>
      <c r="EO182" s="49"/>
      <c r="EP182" s="49"/>
      <c r="EQ182" s="49"/>
      <c r="ER182" s="49"/>
      <c r="ES182" s="49"/>
      <c r="ET182" s="49"/>
      <c r="EU182" s="49"/>
      <c r="EV182" s="49"/>
      <c r="EW182" s="49"/>
      <c r="EX182" s="49"/>
      <c r="EY182" s="49"/>
      <c r="EZ182" s="49"/>
      <c r="FA182" s="49"/>
      <c r="FB182" s="49"/>
      <c r="FC182" s="49"/>
      <c r="FD182" s="49"/>
      <c r="FE182" s="49"/>
      <c r="FF182" s="49"/>
      <c r="FG182" s="49"/>
      <c r="FH182" s="49"/>
      <c r="FI182" s="49"/>
      <c r="FJ182" s="49"/>
      <c r="FK182" s="49"/>
      <c r="FL182" s="49"/>
      <c r="FM182" s="49"/>
      <c r="FN182" s="49"/>
      <c r="FO182" s="49"/>
      <c r="FP182" s="49"/>
      <c r="FQ182" s="49"/>
      <c r="FR182" s="49"/>
      <c r="FS182" s="49"/>
      <c r="FT182" s="49"/>
      <c r="FU182" s="49"/>
      <c r="FV182" s="49"/>
      <c r="FW182" s="49"/>
      <c r="FX182" s="49"/>
      <c r="FY182" s="49"/>
      <c r="FZ182" s="49"/>
      <c r="GA182" s="49"/>
      <c r="GB182" s="49"/>
      <c r="GC182" s="49"/>
      <c r="GD182" s="49"/>
      <c r="GE182" s="49"/>
      <c r="GF182" s="49"/>
      <c r="GG182" s="49"/>
      <c r="GH182" s="49"/>
      <c r="GI182" s="49"/>
      <c r="GJ182" s="49"/>
      <c r="GK182" s="49"/>
      <c r="GL182" s="49"/>
      <c r="GM182" s="49"/>
      <c r="GN182" s="49"/>
      <c r="GO182" s="49"/>
      <c r="GP182" s="49"/>
      <c r="GQ182" s="49"/>
      <c r="GR182" s="49"/>
      <c r="GS182" s="49"/>
      <c r="GT182" s="49"/>
      <c r="GU182" s="49"/>
      <c r="GV182" s="49"/>
      <c r="GW182" s="49"/>
      <c r="GX182" s="49"/>
      <c r="GY182" s="49"/>
      <c r="GZ182" s="49"/>
      <c r="HA182" s="49"/>
      <c r="HB182" s="49"/>
      <c r="HC182" s="49"/>
      <c r="HD182" s="49"/>
      <c r="HE182" s="49"/>
      <c r="HF182" s="49"/>
      <c r="HG182" s="49"/>
      <c r="HH182" s="49"/>
      <c r="HI182" s="49"/>
      <c r="HJ182" s="49"/>
      <c r="HK182" s="49"/>
      <c r="HL182" s="49"/>
      <c r="HM182" s="49"/>
      <c r="HN182" s="49"/>
      <c r="HO182" s="49"/>
      <c r="HP182" s="49"/>
      <c r="HQ182" s="49"/>
      <c r="HR182" s="49"/>
      <c r="HS182" s="49"/>
      <c r="HT182" s="49"/>
      <c r="HU182" s="49"/>
      <c r="HV182" s="49"/>
      <c r="HW182" s="49"/>
      <c r="HX182" s="49"/>
      <c r="HY182" s="49"/>
      <c r="HZ182" s="49"/>
      <c r="IA182" s="49"/>
      <c r="IB182" s="49"/>
      <c r="IC182" s="49"/>
      <c r="ID182" s="49"/>
      <c r="IE182" s="49"/>
      <c r="IF182" s="49"/>
      <c r="IG182" s="49"/>
      <c r="IH182" s="49"/>
      <c r="II182" s="49"/>
      <c r="IJ182" s="49"/>
      <c r="IK182" s="49"/>
      <c r="IL182" s="49"/>
      <c r="IM182" s="49"/>
      <c r="IN182" s="49"/>
      <c r="IO182" s="49"/>
      <c r="IP182" s="49"/>
      <c r="IQ182" s="49"/>
      <c r="IR182" s="49"/>
      <c r="IS182" s="49"/>
      <c r="IT182" s="49"/>
      <c r="IU182" s="49"/>
      <c r="IV182" s="49"/>
      <c r="IW182" s="49"/>
    </row>
    <row r="183" customFormat="false" ht="12.75" hidden="false" customHeight="false" outlineLevel="0" collapsed="false">
      <c r="A183" s="5"/>
      <c r="C183" s="5"/>
      <c r="D183" s="11"/>
      <c r="E183" s="5"/>
      <c r="F183" s="5"/>
      <c r="G183" s="5"/>
      <c r="H183" s="21"/>
      <c r="I183" s="5"/>
      <c r="Q183" s="2"/>
      <c r="R183" s="36"/>
      <c r="S183" s="2"/>
      <c r="T183" s="36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</row>
    <row r="184" customFormat="false" ht="13.5" hidden="false" customHeight="false" outlineLevel="0" collapsed="false">
      <c r="B184" s="52" t="s">
        <v>304</v>
      </c>
      <c r="J184" s="53" t="n">
        <f aca="false">J182+J177+J129+J111+J49</f>
        <v>2862525843.58</v>
      </c>
      <c r="L184" s="53" t="n">
        <f aca="false">L182+L177+L129+L111+L49</f>
        <v>1475137434.28</v>
      </c>
      <c r="N184" s="53" t="n">
        <f aca="false">N182+N177+N129+N111+N49</f>
        <v>2946724255.97</v>
      </c>
      <c r="P184" s="53" t="n">
        <f aca="false">P182+P177+P129+P111+P49</f>
        <v>1565258511</v>
      </c>
      <c r="R184" s="53" t="n">
        <f aca="false">R182+R177+R129+R111+R49</f>
        <v>84198412.39</v>
      </c>
      <c r="T184" s="53" t="n">
        <f aca="false">T182+T177+T129+T111+T49</f>
        <v>90121076.72</v>
      </c>
    </row>
    <row r="185" customFormat="false" ht="13.5" hidden="false" customHeight="false" outlineLevel="0" collapsed="false"/>
    <row r="186" customFormat="false" ht="12.75" hidden="false" customHeight="false" outlineLevel="0" collapsed="false">
      <c r="A186" s="10" t="s">
        <v>265</v>
      </c>
      <c r="B186" s="10"/>
      <c r="C186" s="10" t="s">
        <v>210</v>
      </c>
      <c r="D186" s="8" t="n">
        <v>0</v>
      </c>
      <c r="E186" s="10" t="s">
        <v>26</v>
      </c>
      <c r="F186" s="10" t="s">
        <v>179</v>
      </c>
      <c r="G186" s="10" t="s">
        <v>203</v>
      </c>
      <c r="H186" s="21"/>
      <c r="I186" s="5" t="s">
        <v>259</v>
      </c>
      <c r="J186" s="10"/>
      <c r="L186" s="10" t="n">
        <v>34465858</v>
      </c>
      <c r="N186" s="10" t="n">
        <v>0</v>
      </c>
      <c r="P186" s="10" t="n">
        <v>34465858</v>
      </c>
      <c r="Q186" s="2"/>
      <c r="R186" s="10" t="n">
        <f aca="false">N186-J186</f>
        <v>0</v>
      </c>
      <c r="S186" s="2"/>
      <c r="T186" s="10" t="n">
        <f aca="false">P186-L186</f>
        <v>0</v>
      </c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  <c r="IW186" s="2"/>
    </row>
    <row r="187" customFormat="false" ht="12.75" hidden="false" customHeight="false" outlineLevel="0" collapsed="false">
      <c r="A187" s="19" t="s">
        <v>258</v>
      </c>
      <c r="C187" s="19" t="s">
        <v>61</v>
      </c>
      <c r="D187" s="20" t="n">
        <v>0</v>
      </c>
      <c r="E187" s="19" t="s">
        <v>21</v>
      </c>
      <c r="F187" s="19" t="s">
        <v>179</v>
      </c>
      <c r="G187" s="19" t="s">
        <v>203</v>
      </c>
      <c r="H187" s="21"/>
      <c r="I187" s="5" t="s">
        <v>259</v>
      </c>
      <c r="J187" s="28"/>
      <c r="L187" s="28"/>
      <c r="N187" s="28" t="n">
        <v>11000000</v>
      </c>
      <c r="P187" s="28" t="n">
        <v>0</v>
      </c>
      <c r="Q187" s="2"/>
      <c r="R187" s="10" t="n">
        <f aca="false">N187-J187</f>
        <v>11000000</v>
      </c>
      <c r="S187" s="2"/>
      <c r="T187" s="10" t="n">
        <f aca="false">P187-L187</f>
        <v>0</v>
      </c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  <c r="IW187" s="2"/>
    </row>
    <row r="188" customFormat="false" ht="12.75" hidden="false" customHeight="false" outlineLevel="0" collapsed="false">
      <c r="A188" s="5" t="s">
        <v>263</v>
      </c>
      <c r="B188" s="5"/>
      <c r="C188" s="5" t="s">
        <v>61</v>
      </c>
      <c r="D188" s="11" t="n">
        <v>0</v>
      </c>
      <c r="E188" s="5" t="s">
        <v>21</v>
      </c>
      <c r="F188" s="5" t="s">
        <v>179</v>
      </c>
      <c r="G188" s="5" t="s">
        <v>203</v>
      </c>
      <c r="H188" s="21"/>
      <c r="I188" s="5" t="s">
        <v>259</v>
      </c>
      <c r="J188" s="5" t="n">
        <v>1115115</v>
      </c>
      <c r="K188" s="20"/>
      <c r="M188" s="20"/>
      <c r="N188" s="5" t="n">
        <v>-10000000</v>
      </c>
      <c r="O188" s="20"/>
      <c r="P188" s="5" t="n">
        <v>0</v>
      </c>
      <c r="R188" s="10" t="n">
        <f aca="false">N188-J188</f>
        <v>-11115115</v>
      </c>
      <c r="S188" s="2"/>
      <c r="T188" s="10" t="n">
        <f aca="false">P188-L188</f>
        <v>0</v>
      </c>
    </row>
    <row r="189" customFormat="false" ht="12.75" hidden="false" customHeight="false" outlineLevel="0" collapsed="false">
      <c r="A189" s="32" t="s">
        <v>264</v>
      </c>
      <c r="B189" s="10"/>
      <c r="C189" s="10" t="s">
        <v>61</v>
      </c>
      <c r="D189" s="8" t="n">
        <v>0</v>
      </c>
      <c r="E189" s="10" t="s">
        <v>26</v>
      </c>
      <c r="F189" s="10" t="s">
        <v>179</v>
      </c>
      <c r="G189" s="10" t="s">
        <v>203</v>
      </c>
      <c r="H189" s="21"/>
      <c r="I189" s="5" t="s">
        <v>259</v>
      </c>
      <c r="J189" s="10" t="n">
        <v>5591312</v>
      </c>
      <c r="L189" s="10"/>
      <c r="N189" s="10" t="n">
        <v>6293460</v>
      </c>
      <c r="P189" s="10" t="n">
        <v>0</v>
      </c>
      <c r="Q189" s="2"/>
      <c r="R189" s="10" t="n">
        <f aca="false">N189-J189</f>
        <v>702148</v>
      </c>
      <c r="S189" s="2"/>
      <c r="T189" s="10" t="n">
        <f aca="false">P189-L189</f>
        <v>0</v>
      </c>
    </row>
    <row r="190" customFormat="false" ht="12.75" hidden="false" customHeight="false" outlineLevel="0" collapsed="false">
      <c r="A190" s="22" t="s">
        <v>260</v>
      </c>
      <c r="B190" s="5"/>
      <c r="C190" s="5" t="s">
        <v>261</v>
      </c>
      <c r="D190" s="11" t="n">
        <v>0</v>
      </c>
      <c r="E190" s="5" t="s">
        <v>26</v>
      </c>
      <c r="F190" s="5" t="s">
        <v>191</v>
      </c>
      <c r="G190" s="5" t="s">
        <v>203</v>
      </c>
      <c r="H190" s="21"/>
      <c r="I190" s="5" t="s">
        <v>259</v>
      </c>
      <c r="J190" s="5" t="n">
        <f aca="false">246461600+1833280+13122000+3465627</f>
        <v>264882507</v>
      </c>
      <c r="N190" s="5" t="n">
        <v>261129677</v>
      </c>
      <c r="P190" s="5" t="n">
        <v>0</v>
      </c>
      <c r="R190" s="10" t="n">
        <f aca="false">N190-J190</f>
        <v>-3752830</v>
      </c>
      <c r="S190" s="2"/>
      <c r="T190" s="10" t="n">
        <f aca="false">P190-L190</f>
        <v>0</v>
      </c>
    </row>
    <row r="191" customFormat="false" ht="12.75" hidden="false" customHeight="false" outlineLevel="0" collapsed="false">
      <c r="A191" s="5" t="s">
        <v>262</v>
      </c>
      <c r="B191" s="5"/>
      <c r="C191" s="5" t="s">
        <v>261</v>
      </c>
      <c r="D191" s="11" t="n">
        <v>0</v>
      </c>
      <c r="E191" s="5" t="s">
        <v>26</v>
      </c>
      <c r="F191" s="5" t="s">
        <v>191</v>
      </c>
      <c r="G191" s="5" t="s">
        <v>203</v>
      </c>
      <c r="H191" s="21"/>
      <c r="I191" s="5" t="s">
        <v>259</v>
      </c>
      <c r="J191" s="5" t="n">
        <v>4444200</v>
      </c>
      <c r="N191" s="5" t="n">
        <v>4478486</v>
      </c>
      <c r="P191" s="5" t="n">
        <v>0</v>
      </c>
      <c r="R191" s="10" t="n">
        <f aca="false">N191-J191</f>
        <v>34286</v>
      </c>
      <c r="S191" s="2"/>
      <c r="T191" s="10" t="n">
        <f aca="false">P191-L191</f>
        <v>0</v>
      </c>
    </row>
    <row r="192" customFormat="false" ht="12.75" hidden="false" customHeight="false" outlineLevel="0" collapsed="false">
      <c r="A192" s="19" t="s">
        <v>266</v>
      </c>
      <c r="C192" s="19" t="s">
        <v>73</v>
      </c>
      <c r="D192" s="20" t="n">
        <v>0</v>
      </c>
      <c r="E192" s="19" t="s">
        <v>26</v>
      </c>
      <c r="F192" s="19" t="s">
        <v>179</v>
      </c>
      <c r="G192" s="19" t="s">
        <v>203</v>
      </c>
      <c r="H192" s="21"/>
      <c r="I192" s="5" t="s">
        <v>259</v>
      </c>
      <c r="J192" s="27"/>
      <c r="L192" s="27" t="n">
        <v>73828457</v>
      </c>
      <c r="N192" s="27" t="n">
        <v>0</v>
      </c>
      <c r="P192" s="27" t="n">
        <v>73828457</v>
      </c>
      <c r="R192" s="27" t="n">
        <f aca="false">N192-J192</f>
        <v>0</v>
      </c>
      <c r="S192" s="5"/>
      <c r="T192" s="27" t="n">
        <f aca="false">P192-L192</f>
        <v>0</v>
      </c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  <c r="IW192" s="2"/>
    </row>
    <row r="194" customFormat="false" ht="12.75" hidden="false" customHeight="false" outlineLevel="0" collapsed="false">
      <c r="B194" s="49" t="s">
        <v>267</v>
      </c>
      <c r="J194" s="54" t="n">
        <f aca="false">SUM(J186:J192)</f>
        <v>276033134</v>
      </c>
      <c r="L194" s="54" t="n">
        <f aca="false">SUM(L186:L192)</f>
        <v>108294315</v>
      </c>
      <c r="N194" s="54" t="n">
        <f aca="false">SUM(N186:N192)</f>
        <v>272901623</v>
      </c>
      <c r="P194" s="54" t="n">
        <f aca="false">SUM(P186:P192)</f>
        <v>108294315</v>
      </c>
      <c r="R194" s="54" t="n">
        <f aca="false">SUM(R186:R192)</f>
        <v>-3131511</v>
      </c>
      <c r="T194" s="54" t="n">
        <f aca="false">SUM(T186:T192)</f>
        <v>0</v>
      </c>
    </row>
    <row r="195" customFormat="false" ht="12.75" hidden="false" customHeight="false" outlineLevel="0" collapsed="false">
      <c r="B195" s="49"/>
    </row>
    <row r="196" customFormat="false" ht="13.5" hidden="false" customHeight="false" outlineLevel="0" collapsed="false">
      <c r="B196" s="49" t="s">
        <v>268</v>
      </c>
      <c r="J196" s="53" t="n">
        <f aca="false">J194+J184</f>
        <v>3138558977.58</v>
      </c>
      <c r="L196" s="53" t="n">
        <f aca="false">L194+L184</f>
        <v>1583431749.28</v>
      </c>
      <c r="N196" s="53" t="n">
        <f aca="false">N194+N184</f>
        <v>3219625878.97</v>
      </c>
      <c r="P196" s="53" t="n">
        <f aca="false">P194+P184</f>
        <v>1673552826</v>
      </c>
      <c r="R196" s="53" t="n">
        <f aca="false">R194+R184</f>
        <v>81066901.39</v>
      </c>
      <c r="T196" s="53" t="n">
        <f aca="false">T194+T184</f>
        <v>90121076.72</v>
      </c>
    </row>
    <row r="197" customFormat="false" ht="13.5" hidden="false" customHeight="false" outlineLevel="0" collapsed="false"/>
    <row r="199" customFormat="false" ht="12.75" hidden="true" customHeight="false" outlineLevel="0" collapsed="false">
      <c r="I199" s="3" t="s">
        <v>305</v>
      </c>
      <c r="J199" s="5" t="n">
        <v>3138558977.58</v>
      </c>
      <c r="L199" s="5" t="n">
        <v>1583431749.28</v>
      </c>
      <c r="N199" s="5" t="n">
        <v>3219625878.97</v>
      </c>
      <c r="P199" s="5" t="n">
        <v>1673552826</v>
      </c>
      <c r="R199" s="3" t="n">
        <v>81066901.39</v>
      </c>
      <c r="T199" s="3" t="n">
        <v>90121076.72</v>
      </c>
    </row>
    <row r="200" customFormat="false" ht="12.75" hidden="true" customHeight="false" outlineLevel="0" collapsed="false"/>
    <row r="201" customFormat="false" ht="12.75" hidden="true" customHeight="false" outlineLevel="0" collapsed="false">
      <c r="I201" s="3" t="s">
        <v>306</v>
      </c>
      <c r="J201" s="5" t="n">
        <f aca="false">J196-J199</f>
        <v>0</v>
      </c>
      <c r="L201" s="5" t="n">
        <f aca="false">L196-L199</f>
        <v>0</v>
      </c>
      <c r="N201" s="5" t="n">
        <f aca="false">N196-N199</f>
        <v>0</v>
      </c>
      <c r="O201" s="5" t="n">
        <f aca="false">O196-O199</f>
        <v>0</v>
      </c>
      <c r="P201" s="5" t="n">
        <f aca="false">P196-P199</f>
        <v>0</v>
      </c>
      <c r="R201" s="5" t="n">
        <f aca="false">R196-R199</f>
        <v>0</v>
      </c>
      <c r="T201" s="5" t="n">
        <f aca="false">T196-T199</f>
        <v>0</v>
      </c>
    </row>
    <row r="205" customFormat="false" ht="12.75" hidden="false" customHeight="false" outlineLevel="0" collapsed="false">
      <c r="A205" s="15" t="s">
        <v>269</v>
      </c>
    </row>
    <row r="206" customFormat="false" ht="12.75" hidden="false" customHeight="false" outlineLevel="0" collapsed="false">
      <c r="A206" s="37" t="s">
        <v>270</v>
      </c>
      <c r="B206" s="37"/>
      <c r="C206" s="38"/>
      <c r="D206" s="39" t="s">
        <v>271</v>
      </c>
      <c r="F206" s="39"/>
      <c r="G206" s="38" t="s">
        <v>224</v>
      </c>
      <c r="H206" s="21" t="n">
        <v>0</v>
      </c>
      <c r="I206" s="37" t="s">
        <v>225</v>
      </c>
      <c r="J206" s="38"/>
      <c r="K206" s="2"/>
      <c r="L206" s="38" t="n">
        <v>7956277.91</v>
      </c>
      <c r="M206" s="3"/>
      <c r="N206" s="38"/>
      <c r="O206" s="2"/>
      <c r="P206" s="38" t="n">
        <v>7956277.91</v>
      </c>
      <c r="R206" s="5"/>
      <c r="T206" s="5" t="n">
        <v>7734781.95</v>
      </c>
      <c r="U206" s="5"/>
      <c r="V206" s="5" t="n">
        <f aca="false">+R206/1000000</f>
        <v>0</v>
      </c>
      <c r="W206" s="5" t="n">
        <v>0</v>
      </c>
      <c r="X206" s="5"/>
      <c r="Y206" s="5" t="n">
        <f aca="false">ROUND(T206*H206,0)</f>
        <v>0</v>
      </c>
      <c r="Z206" s="5"/>
      <c r="AA206" s="5"/>
      <c r="AB206" s="5" t="n">
        <v>0</v>
      </c>
      <c r="AC206" s="5"/>
      <c r="AD206" s="5" t="n">
        <v>0</v>
      </c>
      <c r="AE206" s="5" t="n">
        <f aca="false">+AB206/1000000</f>
        <v>0</v>
      </c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  <c r="BO206" s="37"/>
      <c r="BP206" s="37"/>
      <c r="BQ206" s="37"/>
      <c r="BR206" s="37"/>
      <c r="BS206" s="37"/>
      <c r="BT206" s="37"/>
      <c r="BU206" s="37"/>
      <c r="BV206" s="37"/>
      <c r="BW206" s="37"/>
      <c r="BX206" s="37"/>
      <c r="BY206" s="37"/>
      <c r="BZ206" s="37"/>
      <c r="CA206" s="37"/>
      <c r="CB206" s="37"/>
      <c r="CC206" s="37"/>
      <c r="CD206" s="37"/>
      <c r="CE206" s="37"/>
      <c r="CF206" s="37"/>
      <c r="CG206" s="37"/>
      <c r="CH206" s="37"/>
      <c r="CI206" s="37"/>
      <c r="CJ206" s="37"/>
      <c r="CK206" s="37"/>
      <c r="CL206" s="37"/>
      <c r="CM206" s="37"/>
      <c r="CN206" s="37"/>
      <c r="CO206" s="37"/>
      <c r="CP206" s="37"/>
      <c r="CQ206" s="37"/>
      <c r="CR206" s="37"/>
      <c r="CS206" s="37"/>
      <c r="CT206" s="37"/>
      <c r="CU206" s="37"/>
      <c r="CV206" s="37"/>
      <c r="CW206" s="37"/>
      <c r="CX206" s="37"/>
      <c r="CY206" s="37"/>
      <c r="CZ206" s="37"/>
      <c r="DA206" s="37"/>
      <c r="DB206" s="37"/>
      <c r="DC206" s="37"/>
      <c r="DD206" s="37"/>
      <c r="DE206" s="37"/>
      <c r="DF206" s="37"/>
      <c r="DG206" s="37"/>
      <c r="DH206" s="37"/>
      <c r="DI206" s="37"/>
      <c r="DJ206" s="37"/>
      <c r="DK206" s="37"/>
      <c r="DL206" s="37"/>
      <c r="DM206" s="37"/>
      <c r="DN206" s="37"/>
      <c r="DO206" s="37"/>
      <c r="DP206" s="37"/>
      <c r="DQ206" s="37"/>
      <c r="DR206" s="37"/>
      <c r="DS206" s="37"/>
      <c r="DT206" s="37"/>
      <c r="DU206" s="37"/>
      <c r="DV206" s="37"/>
      <c r="DW206" s="37"/>
      <c r="DX206" s="37"/>
      <c r="DY206" s="37"/>
      <c r="DZ206" s="37"/>
      <c r="EA206" s="37"/>
      <c r="EB206" s="37"/>
      <c r="EC206" s="37"/>
      <c r="ED206" s="37"/>
      <c r="EE206" s="37"/>
      <c r="EF206" s="37"/>
      <c r="EG206" s="37"/>
      <c r="EH206" s="37"/>
      <c r="EI206" s="37"/>
      <c r="EJ206" s="37"/>
      <c r="EK206" s="37"/>
      <c r="EL206" s="37"/>
      <c r="EM206" s="37"/>
      <c r="EN206" s="37"/>
      <c r="EO206" s="37"/>
      <c r="EP206" s="37"/>
      <c r="EQ206" s="37"/>
      <c r="ER206" s="37"/>
      <c r="ES206" s="37"/>
      <c r="ET206" s="37"/>
      <c r="EU206" s="37"/>
      <c r="EV206" s="37"/>
      <c r="EW206" s="37"/>
      <c r="EX206" s="37"/>
      <c r="EY206" s="37"/>
      <c r="EZ206" s="37"/>
      <c r="FA206" s="37"/>
      <c r="FB206" s="37"/>
      <c r="FC206" s="37"/>
      <c r="FD206" s="37"/>
      <c r="FE206" s="37"/>
      <c r="FF206" s="37"/>
      <c r="FG206" s="37"/>
      <c r="FH206" s="37"/>
      <c r="FI206" s="37"/>
      <c r="FJ206" s="37"/>
      <c r="FK206" s="37"/>
      <c r="FL206" s="37"/>
      <c r="FM206" s="37"/>
      <c r="FN206" s="37"/>
      <c r="FO206" s="37"/>
      <c r="FP206" s="37"/>
      <c r="FQ206" s="37"/>
      <c r="FR206" s="37"/>
      <c r="FS206" s="37"/>
      <c r="FT206" s="37"/>
      <c r="FU206" s="37"/>
      <c r="FV206" s="37"/>
      <c r="FW206" s="37"/>
      <c r="FX206" s="37"/>
      <c r="FY206" s="37"/>
      <c r="FZ206" s="37"/>
      <c r="GA206" s="37"/>
      <c r="GB206" s="37"/>
      <c r="GC206" s="37"/>
      <c r="GD206" s="37"/>
      <c r="GE206" s="37"/>
      <c r="GF206" s="37"/>
      <c r="GG206" s="37"/>
      <c r="GH206" s="37"/>
      <c r="GI206" s="37"/>
      <c r="GJ206" s="37"/>
      <c r="GK206" s="37"/>
      <c r="GL206" s="37"/>
      <c r="GM206" s="37"/>
      <c r="GN206" s="37"/>
      <c r="GO206" s="37"/>
      <c r="GP206" s="37"/>
      <c r="GQ206" s="37"/>
      <c r="GR206" s="37"/>
      <c r="GS206" s="37"/>
      <c r="GT206" s="37"/>
      <c r="GU206" s="37"/>
      <c r="GV206" s="37"/>
      <c r="GW206" s="37"/>
      <c r="GX206" s="37"/>
      <c r="GY206" s="37"/>
      <c r="GZ206" s="37"/>
      <c r="HA206" s="37"/>
      <c r="HB206" s="37"/>
      <c r="HC206" s="37"/>
      <c r="HD206" s="37"/>
      <c r="HE206" s="37"/>
      <c r="HF206" s="37"/>
      <c r="HG206" s="37"/>
      <c r="HH206" s="37"/>
      <c r="HI206" s="37"/>
      <c r="HJ206" s="37"/>
      <c r="HK206" s="37"/>
      <c r="HL206" s="37"/>
      <c r="HM206" s="37"/>
      <c r="HN206" s="37"/>
      <c r="HO206" s="37"/>
      <c r="HP206" s="37"/>
      <c r="HQ206" s="37"/>
      <c r="HR206" s="37"/>
      <c r="HS206" s="37"/>
      <c r="HT206" s="37"/>
      <c r="HU206" s="37"/>
      <c r="HV206" s="37"/>
      <c r="HW206" s="37"/>
      <c r="HX206" s="37"/>
      <c r="HY206" s="37"/>
      <c r="HZ206" s="37"/>
      <c r="IA206" s="37"/>
      <c r="IB206" s="37"/>
      <c r="IC206" s="37"/>
      <c r="ID206" s="37"/>
      <c r="IE206" s="37"/>
      <c r="IF206" s="37"/>
      <c r="IG206" s="37"/>
      <c r="IH206" s="37"/>
      <c r="II206" s="37"/>
      <c r="IJ206" s="37"/>
      <c r="IK206" s="37"/>
      <c r="IL206" s="37"/>
      <c r="IM206" s="37"/>
      <c r="IN206" s="37"/>
      <c r="IO206" s="37"/>
      <c r="IP206" s="37"/>
      <c r="IQ206" s="37"/>
      <c r="IR206" s="37"/>
      <c r="IS206" s="37"/>
      <c r="IT206" s="37"/>
      <c r="IU206" s="37"/>
      <c r="IV206" s="37"/>
      <c r="IW206" s="37"/>
    </row>
    <row r="207" customFormat="false" ht="12.75" hidden="false" customHeight="false" outlineLevel="0" collapsed="false">
      <c r="A207" s="37" t="s">
        <v>272</v>
      </c>
      <c r="B207" s="37"/>
      <c r="C207" s="38"/>
      <c r="D207" s="39" t="s">
        <v>271</v>
      </c>
      <c r="F207" s="39"/>
      <c r="G207" s="38" t="s">
        <v>224</v>
      </c>
      <c r="H207" s="21" t="n">
        <v>0</v>
      </c>
      <c r="I207" s="37" t="s">
        <v>225</v>
      </c>
      <c r="J207" s="38"/>
      <c r="K207" s="2"/>
      <c r="L207" s="38" t="n">
        <v>40096182</v>
      </c>
      <c r="M207" s="3"/>
      <c r="N207" s="38"/>
      <c r="O207" s="2"/>
      <c r="P207" s="38" t="n">
        <v>40096182</v>
      </c>
      <c r="R207" s="5"/>
      <c r="T207" s="5" t="n">
        <v>40096181.77</v>
      </c>
      <c r="U207" s="5"/>
      <c r="V207" s="5" t="n">
        <f aca="false">+R207/1000000</f>
        <v>0</v>
      </c>
      <c r="W207" s="5" t="n">
        <v>0</v>
      </c>
      <c r="X207" s="5"/>
      <c r="Y207" s="5" t="n">
        <f aca="false">ROUND(T207*H207,0)</f>
        <v>0</v>
      </c>
      <c r="Z207" s="5"/>
      <c r="AA207" s="5"/>
      <c r="AB207" s="5" t="n">
        <v>0</v>
      </c>
      <c r="AC207" s="5"/>
      <c r="AD207" s="5" t="n">
        <v>0</v>
      </c>
      <c r="AE207" s="5" t="n">
        <f aca="false">+AB207/1000000</f>
        <v>0</v>
      </c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  <c r="BO207" s="37"/>
      <c r="BP207" s="37"/>
      <c r="BQ207" s="37"/>
      <c r="BR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  <c r="CC207" s="37"/>
      <c r="CD207" s="37"/>
      <c r="CE207" s="37"/>
      <c r="CF207" s="37"/>
      <c r="CG207" s="37"/>
      <c r="CH207" s="37"/>
      <c r="CI207" s="37"/>
      <c r="CJ207" s="37"/>
      <c r="CK207" s="37"/>
      <c r="CL207" s="37"/>
      <c r="CM207" s="37"/>
      <c r="CN207" s="37"/>
      <c r="CO207" s="37"/>
      <c r="CP207" s="37"/>
      <c r="CQ207" s="37"/>
      <c r="CR207" s="37"/>
      <c r="CS207" s="37"/>
      <c r="CT207" s="37"/>
      <c r="CU207" s="37"/>
      <c r="CV207" s="37"/>
      <c r="CW207" s="37"/>
      <c r="CX207" s="37"/>
      <c r="CY207" s="37"/>
      <c r="CZ207" s="37"/>
      <c r="DA207" s="37"/>
      <c r="DB207" s="37"/>
      <c r="DC207" s="37"/>
      <c r="DD207" s="37"/>
      <c r="DE207" s="37"/>
      <c r="DF207" s="37"/>
      <c r="DG207" s="37"/>
      <c r="DH207" s="37"/>
      <c r="DI207" s="37"/>
      <c r="DJ207" s="37"/>
      <c r="DK207" s="37"/>
      <c r="DL207" s="37"/>
      <c r="DM207" s="37"/>
      <c r="DN207" s="37"/>
      <c r="DO207" s="37"/>
      <c r="DP207" s="37"/>
      <c r="DQ207" s="37"/>
      <c r="DR207" s="37"/>
      <c r="DS207" s="37"/>
      <c r="DT207" s="37"/>
      <c r="DU207" s="37"/>
      <c r="DV207" s="37"/>
      <c r="DW207" s="37"/>
      <c r="DX207" s="37"/>
      <c r="DY207" s="37"/>
      <c r="DZ207" s="37"/>
      <c r="EA207" s="37"/>
      <c r="EB207" s="37"/>
      <c r="EC207" s="37"/>
      <c r="ED207" s="37"/>
      <c r="EE207" s="37"/>
      <c r="EF207" s="37"/>
      <c r="EG207" s="37"/>
      <c r="EH207" s="37"/>
      <c r="EI207" s="37"/>
      <c r="EJ207" s="37"/>
      <c r="EK207" s="37"/>
      <c r="EL207" s="37"/>
      <c r="EM207" s="37"/>
      <c r="EN207" s="37"/>
      <c r="EO207" s="37"/>
      <c r="EP207" s="37"/>
      <c r="EQ207" s="37"/>
      <c r="ER207" s="37"/>
      <c r="ES207" s="37"/>
      <c r="ET207" s="37"/>
      <c r="EU207" s="37"/>
      <c r="EV207" s="37"/>
      <c r="EW207" s="37"/>
      <c r="EX207" s="37"/>
      <c r="EY207" s="37"/>
      <c r="EZ207" s="37"/>
      <c r="FA207" s="37"/>
      <c r="FB207" s="37"/>
      <c r="FC207" s="37"/>
      <c r="FD207" s="37"/>
      <c r="FE207" s="37"/>
      <c r="FF207" s="37"/>
      <c r="FG207" s="37"/>
      <c r="FH207" s="37"/>
      <c r="FI207" s="37"/>
      <c r="FJ207" s="37"/>
      <c r="FK207" s="37"/>
      <c r="FL207" s="37"/>
      <c r="FM207" s="37"/>
      <c r="FN207" s="37"/>
      <c r="FO207" s="37"/>
      <c r="FP207" s="37"/>
      <c r="FQ207" s="37"/>
      <c r="FR207" s="37"/>
      <c r="FS207" s="37"/>
      <c r="FT207" s="37"/>
      <c r="FU207" s="37"/>
      <c r="FV207" s="37"/>
      <c r="FW207" s="37"/>
      <c r="FX207" s="37"/>
      <c r="FY207" s="37"/>
      <c r="FZ207" s="37"/>
      <c r="GA207" s="37"/>
      <c r="GB207" s="37"/>
      <c r="GC207" s="37"/>
      <c r="GD207" s="37"/>
      <c r="GE207" s="37"/>
      <c r="GF207" s="37"/>
      <c r="GG207" s="37"/>
      <c r="GH207" s="37"/>
      <c r="GI207" s="37"/>
      <c r="GJ207" s="37"/>
      <c r="GK207" s="37"/>
      <c r="GL207" s="37"/>
      <c r="GM207" s="37"/>
      <c r="GN207" s="37"/>
      <c r="GO207" s="37"/>
      <c r="GP207" s="37"/>
      <c r="GQ207" s="37"/>
      <c r="GR207" s="37"/>
      <c r="GS207" s="37"/>
      <c r="GT207" s="37"/>
      <c r="GU207" s="37"/>
      <c r="GV207" s="37"/>
      <c r="GW207" s="37"/>
      <c r="GX207" s="37"/>
      <c r="GY207" s="37"/>
      <c r="GZ207" s="37"/>
      <c r="HA207" s="37"/>
      <c r="HB207" s="37"/>
      <c r="HC207" s="37"/>
      <c r="HD207" s="37"/>
      <c r="HE207" s="37"/>
      <c r="HF207" s="37"/>
      <c r="HG207" s="37"/>
      <c r="HH207" s="37"/>
      <c r="HI207" s="37"/>
      <c r="HJ207" s="37"/>
      <c r="HK207" s="37"/>
      <c r="HL207" s="37"/>
      <c r="HM207" s="37"/>
      <c r="HN207" s="37"/>
      <c r="HO207" s="37"/>
      <c r="HP207" s="37"/>
      <c r="HQ207" s="37"/>
      <c r="HR207" s="37"/>
      <c r="HS207" s="37"/>
      <c r="HT207" s="37"/>
      <c r="HU207" s="37"/>
      <c r="HV207" s="37"/>
      <c r="HW207" s="37"/>
      <c r="HX207" s="37"/>
      <c r="HY207" s="37"/>
      <c r="HZ207" s="37"/>
      <c r="IA207" s="37"/>
      <c r="IB207" s="37"/>
      <c r="IC207" s="37"/>
      <c r="ID207" s="37"/>
      <c r="IE207" s="37"/>
      <c r="IF207" s="37"/>
      <c r="IG207" s="37"/>
      <c r="IH207" s="37"/>
      <c r="II207" s="37"/>
      <c r="IJ207" s="37"/>
      <c r="IK207" s="37"/>
      <c r="IL207" s="37"/>
      <c r="IM207" s="37"/>
      <c r="IN207" s="37"/>
      <c r="IO207" s="37"/>
      <c r="IP207" s="37"/>
      <c r="IQ207" s="37"/>
      <c r="IR207" s="37"/>
      <c r="IS207" s="37"/>
      <c r="IT207" s="37"/>
      <c r="IU207" s="37"/>
      <c r="IV207" s="37"/>
      <c r="IW207" s="37"/>
    </row>
    <row r="208" customFormat="false" ht="12.75" hidden="false" customHeight="false" outlineLevel="0" collapsed="false">
      <c r="A208" s="37" t="s">
        <v>273</v>
      </c>
      <c r="B208" s="37"/>
      <c r="C208" s="38"/>
      <c r="D208" s="39" t="s">
        <v>271</v>
      </c>
      <c r="F208" s="39"/>
      <c r="G208" s="38" t="s">
        <v>224</v>
      </c>
      <c r="H208" s="21" t="n">
        <v>0</v>
      </c>
      <c r="I208" s="37" t="s">
        <v>225</v>
      </c>
      <c r="J208" s="38"/>
      <c r="K208" s="2"/>
      <c r="L208" s="38" t="n">
        <v>23677880</v>
      </c>
      <c r="M208" s="3"/>
      <c r="N208" s="38"/>
      <c r="O208" s="2"/>
      <c r="P208" s="38" t="n">
        <v>23677880</v>
      </c>
      <c r="R208" s="5"/>
      <c r="T208" s="5" t="n">
        <v>23677880.11</v>
      </c>
      <c r="U208" s="5"/>
      <c r="V208" s="5" t="n">
        <f aca="false">+R208/1000000</f>
        <v>0</v>
      </c>
      <c r="W208" s="5" t="n">
        <v>0</v>
      </c>
      <c r="X208" s="5"/>
      <c r="Y208" s="5" t="n">
        <f aca="false">ROUND(T208*H208,0)</f>
        <v>0</v>
      </c>
      <c r="Z208" s="5"/>
      <c r="AA208" s="5"/>
      <c r="AB208" s="5" t="n">
        <v>0</v>
      </c>
      <c r="AC208" s="5"/>
      <c r="AD208" s="5" t="n">
        <v>0</v>
      </c>
      <c r="AE208" s="5" t="n">
        <f aca="false">+AB208/1000000</f>
        <v>0</v>
      </c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  <c r="BO208" s="37"/>
      <c r="BP208" s="37"/>
      <c r="BQ208" s="37"/>
      <c r="BR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  <c r="CC208" s="37"/>
      <c r="CD208" s="37"/>
      <c r="CE208" s="37"/>
      <c r="CF208" s="37"/>
      <c r="CG208" s="37"/>
      <c r="CH208" s="37"/>
      <c r="CI208" s="37"/>
      <c r="CJ208" s="37"/>
      <c r="CK208" s="37"/>
      <c r="CL208" s="37"/>
      <c r="CM208" s="37"/>
      <c r="CN208" s="37"/>
      <c r="CO208" s="37"/>
      <c r="CP208" s="37"/>
      <c r="CQ208" s="37"/>
      <c r="CR208" s="37"/>
      <c r="CS208" s="37"/>
      <c r="CT208" s="37"/>
      <c r="CU208" s="37"/>
      <c r="CV208" s="37"/>
      <c r="CW208" s="37"/>
      <c r="CX208" s="37"/>
      <c r="CY208" s="37"/>
      <c r="CZ208" s="37"/>
      <c r="DA208" s="37"/>
      <c r="DB208" s="37"/>
      <c r="DC208" s="37"/>
      <c r="DD208" s="37"/>
      <c r="DE208" s="37"/>
      <c r="DF208" s="37"/>
      <c r="DG208" s="37"/>
      <c r="DH208" s="37"/>
      <c r="DI208" s="37"/>
      <c r="DJ208" s="37"/>
      <c r="DK208" s="37"/>
      <c r="DL208" s="37"/>
      <c r="DM208" s="37"/>
      <c r="DN208" s="37"/>
      <c r="DO208" s="37"/>
      <c r="DP208" s="37"/>
      <c r="DQ208" s="37"/>
      <c r="DR208" s="37"/>
      <c r="DS208" s="37"/>
      <c r="DT208" s="37"/>
      <c r="DU208" s="37"/>
      <c r="DV208" s="37"/>
      <c r="DW208" s="37"/>
      <c r="DX208" s="37"/>
      <c r="DY208" s="37"/>
      <c r="DZ208" s="37"/>
      <c r="EA208" s="37"/>
      <c r="EB208" s="37"/>
      <c r="EC208" s="37"/>
      <c r="ED208" s="37"/>
      <c r="EE208" s="37"/>
      <c r="EF208" s="37"/>
      <c r="EG208" s="37"/>
      <c r="EH208" s="37"/>
      <c r="EI208" s="37"/>
      <c r="EJ208" s="37"/>
      <c r="EK208" s="37"/>
      <c r="EL208" s="37"/>
      <c r="EM208" s="37"/>
      <c r="EN208" s="37"/>
      <c r="EO208" s="37"/>
      <c r="EP208" s="37"/>
      <c r="EQ208" s="37"/>
      <c r="ER208" s="37"/>
      <c r="ES208" s="37"/>
      <c r="ET208" s="37"/>
      <c r="EU208" s="37"/>
      <c r="EV208" s="37"/>
      <c r="EW208" s="37"/>
      <c r="EX208" s="37"/>
      <c r="EY208" s="37"/>
      <c r="EZ208" s="37"/>
      <c r="FA208" s="37"/>
      <c r="FB208" s="37"/>
      <c r="FC208" s="37"/>
      <c r="FD208" s="37"/>
      <c r="FE208" s="37"/>
      <c r="FF208" s="37"/>
      <c r="FG208" s="37"/>
      <c r="FH208" s="37"/>
      <c r="FI208" s="37"/>
      <c r="FJ208" s="37"/>
      <c r="FK208" s="37"/>
      <c r="FL208" s="37"/>
      <c r="FM208" s="37"/>
      <c r="FN208" s="37"/>
      <c r="FO208" s="37"/>
      <c r="FP208" s="37"/>
      <c r="FQ208" s="37"/>
      <c r="FR208" s="37"/>
      <c r="FS208" s="37"/>
      <c r="FT208" s="37"/>
      <c r="FU208" s="37"/>
      <c r="FV208" s="37"/>
      <c r="FW208" s="37"/>
      <c r="FX208" s="37"/>
      <c r="FY208" s="37"/>
      <c r="FZ208" s="37"/>
      <c r="GA208" s="37"/>
      <c r="GB208" s="37"/>
      <c r="GC208" s="37"/>
      <c r="GD208" s="37"/>
      <c r="GE208" s="37"/>
      <c r="GF208" s="37"/>
      <c r="GG208" s="37"/>
      <c r="GH208" s="37"/>
      <c r="GI208" s="37"/>
      <c r="GJ208" s="37"/>
      <c r="GK208" s="37"/>
      <c r="GL208" s="37"/>
      <c r="GM208" s="37"/>
      <c r="GN208" s="37"/>
      <c r="GO208" s="37"/>
      <c r="GP208" s="37"/>
      <c r="GQ208" s="37"/>
      <c r="GR208" s="37"/>
      <c r="GS208" s="37"/>
      <c r="GT208" s="37"/>
      <c r="GU208" s="37"/>
      <c r="GV208" s="37"/>
      <c r="GW208" s="37"/>
      <c r="GX208" s="37"/>
      <c r="GY208" s="37"/>
      <c r="GZ208" s="37"/>
      <c r="HA208" s="37"/>
      <c r="HB208" s="37"/>
      <c r="HC208" s="37"/>
      <c r="HD208" s="37"/>
      <c r="HE208" s="37"/>
      <c r="HF208" s="37"/>
      <c r="HG208" s="37"/>
      <c r="HH208" s="37"/>
      <c r="HI208" s="37"/>
      <c r="HJ208" s="37"/>
      <c r="HK208" s="37"/>
      <c r="HL208" s="37"/>
      <c r="HM208" s="37"/>
      <c r="HN208" s="37"/>
      <c r="HO208" s="37"/>
      <c r="HP208" s="37"/>
      <c r="HQ208" s="37"/>
      <c r="HR208" s="37"/>
      <c r="HS208" s="37"/>
      <c r="HT208" s="37"/>
      <c r="HU208" s="37"/>
      <c r="HV208" s="37"/>
      <c r="HW208" s="37"/>
      <c r="HX208" s="37"/>
      <c r="HY208" s="37"/>
      <c r="HZ208" s="37"/>
      <c r="IA208" s="37"/>
      <c r="IB208" s="37"/>
      <c r="IC208" s="37"/>
      <c r="ID208" s="37"/>
      <c r="IE208" s="37"/>
      <c r="IF208" s="37"/>
      <c r="IG208" s="37"/>
      <c r="IH208" s="37"/>
      <c r="II208" s="37"/>
      <c r="IJ208" s="37"/>
      <c r="IK208" s="37"/>
      <c r="IL208" s="37"/>
      <c r="IM208" s="37"/>
      <c r="IN208" s="37"/>
      <c r="IO208" s="37"/>
      <c r="IP208" s="37"/>
      <c r="IQ208" s="37"/>
      <c r="IR208" s="37"/>
      <c r="IS208" s="37"/>
      <c r="IT208" s="37"/>
      <c r="IU208" s="37"/>
      <c r="IV208" s="37"/>
      <c r="IW208" s="37"/>
    </row>
    <row r="209" customFormat="false" ht="12.75" hidden="false" customHeight="false" outlineLevel="0" collapsed="false">
      <c r="A209" s="37" t="s">
        <v>274</v>
      </c>
      <c r="B209" s="37"/>
      <c r="C209" s="38"/>
      <c r="D209" s="39" t="s">
        <v>275</v>
      </c>
      <c r="F209" s="39"/>
      <c r="G209" s="38" t="s">
        <v>224</v>
      </c>
      <c r="H209" s="21" t="n">
        <v>0</v>
      </c>
      <c r="I209" s="37" t="s">
        <v>225</v>
      </c>
      <c r="J209" s="38"/>
      <c r="K209" s="2"/>
      <c r="L209" s="38" t="n">
        <v>569786.12</v>
      </c>
      <c r="M209" s="3"/>
      <c r="N209" s="38"/>
      <c r="O209" s="2"/>
      <c r="P209" s="38" t="n">
        <v>569786.12</v>
      </c>
      <c r="R209" s="5"/>
      <c r="T209" s="5" t="n">
        <v>543049.59</v>
      </c>
      <c r="U209" s="5"/>
      <c r="V209" s="5" t="n">
        <f aca="false">+R209/1000000</f>
        <v>0</v>
      </c>
      <c r="W209" s="5" t="n">
        <v>0</v>
      </c>
      <c r="X209" s="5"/>
      <c r="Y209" s="5" t="n">
        <f aca="false">ROUND(T209*H209,0)</f>
        <v>0</v>
      </c>
      <c r="Z209" s="5"/>
      <c r="AA209" s="5"/>
      <c r="AB209" s="5" t="n">
        <v>0</v>
      </c>
      <c r="AC209" s="5"/>
      <c r="AD209" s="5" t="n">
        <v>0</v>
      </c>
      <c r="AE209" s="5" t="n">
        <f aca="false">+AB209/1000000</f>
        <v>0</v>
      </c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  <c r="BO209" s="37"/>
      <c r="BP209" s="37"/>
      <c r="BQ209" s="37"/>
      <c r="BR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7"/>
      <c r="CE209" s="37"/>
      <c r="CF209" s="37"/>
      <c r="CG209" s="37"/>
      <c r="CH209" s="37"/>
      <c r="CI209" s="37"/>
      <c r="CJ209" s="37"/>
      <c r="CK209" s="37"/>
      <c r="CL209" s="37"/>
      <c r="CM209" s="37"/>
      <c r="CN209" s="37"/>
      <c r="CO209" s="37"/>
      <c r="CP209" s="37"/>
      <c r="CQ209" s="37"/>
      <c r="CR209" s="37"/>
      <c r="CS209" s="37"/>
      <c r="CT209" s="37"/>
      <c r="CU209" s="37"/>
      <c r="CV209" s="37"/>
      <c r="CW209" s="37"/>
      <c r="CX209" s="37"/>
      <c r="CY209" s="37"/>
      <c r="CZ209" s="37"/>
      <c r="DA209" s="37"/>
      <c r="DB209" s="37"/>
      <c r="DC209" s="37"/>
      <c r="DD209" s="37"/>
      <c r="DE209" s="37"/>
      <c r="DF209" s="37"/>
      <c r="DG209" s="37"/>
      <c r="DH209" s="37"/>
      <c r="DI209" s="37"/>
      <c r="DJ209" s="37"/>
      <c r="DK209" s="37"/>
      <c r="DL209" s="37"/>
      <c r="DM209" s="37"/>
      <c r="DN209" s="37"/>
      <c r="DO209" s="37"/>
      <c r="DP209" s="37"/>
      <c r="DQ209" s="37"/>
      <c r="DR209" s="37"/>
      <c r="DS209" s="37"/>
      <c r="DT209" s="37"/>
      <c r="DU209" s="37"/>
      <c r="DV209" s="37"/>
      <c r="DW209" s="37"/>
      <c r="DX209" s="37"/>
      <c r="DY209" s="37"/>
      <c r="DZ209" s="37"/>
      <c r="EA209" s="37"/>
      <c r="EB209" s="37"/>
      <c r="EC209" s="37"/>
      <c r="ED209" s="37"/>
      <c r="EE209" s="37"/>
      <c r="EF209" s="37"/>
      <c r="EG209" s="37"/>
      <c r="EH209" s="37"/>
      <c r="EI209" s="37"/>
      <c r="EJ209" s="37"/>
      <c r="EK209" s="37"/>
      <c r="EL209" s="37"/>
      <c r="EM209" s="37"/>
      <c r="EN209" s="37"/>
      <c r="EO209" s="37"/>
      <c r="EP209" s="37"/>
      <c r="EQ209" s="37"/>
      <c r="ER209" s="37"/>
      <c r="ES209" s="37"/>
      <c r="ET209" s="37"/>
      <c r="EU209" s="37"/>
      <c r="EV209" s="37"/>
      <c r="EW209" s="37"/>
      <c r="EX209" s="37"/>
      <c r="EY209" s="37"/>
      <c r="EZ209" s="37"/>
      <c r="FA209" s="37"/>
      <c r="FB209" s="37"/>
      <c r="FC209" s="37"/>
      <c r="FD209" s="37"/>
      <c r="FE209" s="37"/>
      <c r="FF209" s="37"/>
      <c r="FG209" s="37"/>
      <c r="FH209" s="37"/>
      <c r="FI209" s="37"/>
      <c r="FJ209" s="37"/>
      <c r="FK209" s="37"/>
      <c r="FL209" s="37"/>
      <c r="FM209" s="37"/>
      <c r="FN209" s="37"/>
      <c r="FO209" s="37"/>
      <c r="FP209" s="37"/>
      <c r="FQ209" s="37"/>
      <c r="FR209" s="37"/>
      <c r="FS209" s="37"/>
      <c r="FT209" s="37"/>
      <c r="FU209" s="37"/>
      <c r="FV209" s="37"/>
      <c r="FW209" s="37"/>
      <c r="FX209" s="37"/>
      <c r="FY209" s="37"/>
      <c r="FZ209" s="37"/>
      <c r="GA209" s="37"/>
      <c r="GB209" s="37"/>
      <c r="GC209" s="37"/>
      <c r="GD209" s="37"/>
      <c r="GE209" s="37"/>
      <c r="GF209" s="37"/>
      <c r="GG209" s="37"/>
      <c r="GH209" s="37"/>
      <c r="GI209" s="37"/>
      <c r="GJ209" s="37"/>
      <c r="GK209" s="37"/>
      <c r="GL209" s="37"/>
      <c r="GM209" s="37"/>
      <c r="GN209" s="37"/>
      <c r="GO209" s="37"/>
      <c r="GP209" s="37"/>
      <c r="GQ209" s="37"/>
      <c r="GR209" s="37"/>
      <c r="GS209" s="37"/>
      <c r="GT209" s="37"/>
      <c r="GU209" s="37"/>
      <c r="GV209" s="37"/>
      <c r="GW209" s="37"/>
      <c r="GX209" s="37"/>
      <c r="GY209" s="37"/>
      <c r="GZ209" s="37"/>
      <c r="HA209" s="37"/>
      <c r="HB209" s="37"/>
      <c r="HC209" s="37"/>
      <c r="HD209" s="37"/>
      <c r="HE209" s="37"/>
      <c r="HF209" s="37"/>
      <c r="HG209" s="37"/>
      <c r="HH209" s="37"/>
      <c r="HI209" s="37"/>
      <c r="HJ209" s="37"/>
      <c r="HK209" s="37"/>
      <c r="HL209" s="37"/>
      <c r="HM209" s="37"/>
      <c r="HN209" s="37"/>
      <c r="HO209" s="37"/>
      <c r="HP209" s="37"/>
      <c r="HQ209" s="37"/>
      <c r="HR209" s="37"/>
      <c r="HS209" s="37"/>
      <c r="HT209" s="37"/>
      <c r="HU209" s="37"/>
      <c r="HV209" s="37"/>
      <c r="HW209" s="37"/>
      <c r="HX209" s="37"/>
      <c r="HY209" s="37"/>
      <c r="HZ209" s="37"/>
      <c r="IA209" s="37"/>
      <c r="IB209" s="37"/>
      <c r="IC209" s="37"/>
      <c r="ID209" s="37"/>
      <c r="IE209" s="37"/>
      <c r="IF209" s="37"/>
      <c r="IG209" s="37"/>
      <c r="IH209" s="37"/>
      <c r="II209" s="37"/>
      <c r="IJ209" s="37"/>
      <c r="IK209" s="37"/>
      <c r="IL209" s="37"/>
      <c r="IM209" s="37"/>
      <c r="IN209" s="37"/>
      <c r="IO209" s="37"/>
      <c r="IP209" s="37"/>
      <c r="IQ209" s="37"/>
      <c r="IR209" s="37"/>
      <c r="IS209" s="37"/>
      <c r="IT209" s="37"/>
      <c r="IU209" s="37"/>
      <c r="IV209" s="37"/>
      <c r="IW209" s="37"/>
    </row>
    <row r="210" customFormat="false" ht="12.75" hidden="false" customHeight="false" outlineLevel="0" collapsed="false">
      <c r="A210" s="2"/>
      <c r="C210" s="5"/>
      <c r="D210" s="7"/>
      <c r="G210" s="5"/>
      <c r="H210" s="7"/>
      <c r="I210" s="5"/>
    </row>
    <row r="211" customFormat="false" ht="12.75" hidden="false" customHeight="false" outlineLevel="0" collapsed="false">
      <c r="A211" s="37" t="s">
        <v>276</v>
      </c>
      <c r="B211" s="37"/>
      <c r="C211" s="38"/>
      <c r="D211" s="39" t="s">
        <v>277</v>
      </c>
      <c r="F211" s="39"/>
      <c r="G211" s="38" t="s">
        <v>278</v>
      </c>
      <c r="H211" s="21" t="n">
        <v>0</v>
      </c>
      <c r="I211" s="37" t="s">
        <v>80</v>
      </c>
      <c r="J211" s="38"/>
      <c r="K211" s="2"/>
      <c r="L211" s="38" t="n">
        <v>0</v>
      </c>
      <c r="M211" s="3"/>
      <c r="N211" s="38"/>
      <c r="O211" s="2"/>
      <c r="P211" s="38" t="n">
        <v>0</v>
      </c>
      <c r="R211" s="5"/>
      <c r="T211" s="5" t="n">
        <v>0</v>
      </c>
      <c r="U211" s="5"/>
      <c r="V211" s="5" t="n">
        <f aca="false">+R211/1000000</f>
        <v>0</v>
      </c>
      <c r="W211" s="5" t="n">
        <v>11920000</v>
      </c>
      <c r="X211" s="5"/>
      <c r="Y211" s="5" t="n">
        <f aca="false">ROUND(T211*H211,0)</f>
        <v>0</v>
      </c>
      <c r="Z211" s="5"/>
      <c r="AA211" s="5"/>
      <c r="AB211" s="5" t="n">
        <f aca="false">+Y211</f>
        <v>0</v>
      </c>
      <c r="AC211" s="5"/>
      <c r="AD211" s="5" t="n">
        <v>0</v>
      </c>
      <c r="AE211" s="5" t="n">
        <f aca="false">+AB211/1000000</f>
        <v>0</v>
      </c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  <c r="BO211" s="37"/>
      <c r="BP211" s="37"/>
      <c r="BQ211" s="37"/>
      <c r="BR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37"/>
      <c r="CC211" s="37"/>
      <c r="CD211" s="37"/>
      <c r="CE211" s="37"/>
      <c r="CF211" s="37"/>
      <c r="CG211" s="37"/>
      <c r="CH211" s="37"/>
      <c r="CI211" s="37"/>
      <c r="CJ211" s="37"/>
      <c r="CK211" s="37"/>
      <c r="CL211" s="37"/>
      <c r="CM211" s="37"/>
      <c r="CN211" s="37"/>
      <c r="CO211" s="37"/>
      <c r="CP211" s="37"/>
      <c r="CQ211" s="37"/>
      <c r="CR211" s="37"/>
      <c r="CS211" s="37"/>
      <c r="CT211" s="37"/>
      <c r="CU211" s="37"/>
      <c r="CV211" s="37"/>
      <c r="CW211" s="37"/>
      <c r="CX211" s="37"/>
      <c r="CY211" s="37"/>
      <c r="CZ211" s="37"/>
      <c r="DA211" s="37"/>
      <c r="DB211" s="37"/>
      <c r="DC211" s="37"/>
      <c r="DD211" s="37"/>
      <c r="DE211" s="37"/>
      <c r="DF211" s="37"/>
      <c r="DG211" s="37"/>
      <c r="DH211" s="37"/>
      <c r="DI211" s="37"/>
      <c r="DJ211" s="37"/>
      <c r="DK211" s="37"/>
      <c r="DL211" s="37"/>
      <c r="DM211" s="37"/>
      <c r="DN211" s="37"/>
      <c r="DO211" s="37"/>
      <c r="DP211" s="37"/>
      <c r="DQ211" s="37"/>
      <c r="DR211" s="37"/>
      <c r="DS211" s="37"/>
      <c r="DT211" s="37"/>
      <c r="DU211" s="37"/>
      <c r="DV211" s="37"/>
      <c r="DW211" s="37"/>
      <c r="DX211" s="37"/>
      <c r="DY211" s="37"/>
      <c r="DZ211" s="37"/>
      <c r="EA211" s="37"/>
      <c r="EB211" s="37"/>
      <c r="EC211" s="37"/>
      <c r="ED211" s="37"/>
      <c r="EE211" s="37"/>
      <c r="EF211" s="37"/>
      <c r="EG211" s="37"/>
      <c r="EH211" s="37"/>
      <c r="EI211" s="37"/>
      <c r="EJ211" s="37"/>
      <c r="EK211" s="37"/>
      <c r="EL211" s="37"/>
      <c r="EM211" s="37"/>
      <c r="EN211" s="37"/>
      <c r="EO211" s="37"/>
      <c r="EP211" s="37"/>
      <c r="EQ211" s="37"/>
      <c r="ER211" s="37"/>
      <c r="ES211" s="37"/>
      <c r="ET211" s="37"/>
      <c r="EU211" s="37"/>
      <c r="EV211" s="37"/>
      <c r="EW211" s="37"/>
      <c r="EX211" s="37"/>
      <c r="EY211" s="37"/>
      <c r="EZ211" s="37"/>
      <c r="FA211" s="37"/>
      <c r="FB211" s="37"/>
      <c r="FC211" s="37"/>
      <c r="FD211" s="37"/>
      <c r="FE211" s="37"/>
      <c r="FF211" s="37"/>
      <c r="FG211" s="37"/>
      <c r="FH211" s="37"/>
      <c r="FI211" s="37"/>
      <c r="FJ211" s="37"/>
      <c r="FK211" s="37"/>
      <c r="FL211" s="37"/>
      <c r="FM211" s="37"/>
      <c r="FN211" s="37"/>
      <c r="FO211" s="37"/>
      <c r="FP211" s="37"/>
      <c r="FQ211" s="37"/>
      <c r="FR211" s="37"/>
      <c r="FS211" s="37"/>
      <c r="FT211" s="37"/>
      <c r="FU211" s="37"/>
      <c r="FV211" s="37"/>
      <c r="FW211" s="37"/>
      <c r="FX211" s="37"/>
      <c r="FY211" s="37"/>
      <c r="FZ211" s="37"/>
      <c r="GA211" s="37"/>
      <c r="GB211" s="37"/>
      <c r="GC211" s="37"/>
      <c r="GD211" s="37"/>
      <c r="GE211" s="37"/>
      <c r="GF211" s="37"/>
      <c r="GG211" s="37"/>
      <c r="GH211" s="37"/>
      <c r="GI211" s="37"/>
      <c r="GJ211" s="37"/>
      <c r="GK211" s="37"/>
      <c r="GL211" s="37"/>
      <c r="GM211" s="37"/>
      <c r="GN211" s="37"/>
      <c r="GO211" s="37"/>
      <c r="GP211" s="37"/>
      <c r="GQ211" s="37"/>
      <c r="GR211" s="37"/>
      <c r="GS211" s="37"/>
      <c r="GT211" s="37"/>
      <c r="GU211" s="37"/>
      <c r="GV211" s="37"/>
      <c r="GW211" s="37"/>
      <c r="GX211" s="37"/>
      <c r="GY211" s="37"/>
      <c r="GZ211" s="37"/>
      <c r="HA211" s="37"/>
      <c r="HB211" s="37"/>
      <c r="HC211" s="37"/>
      <c r="HD211" s="37"/>
      <c r="HE211" s="37"/>
      <c r="HF211" s="37"/>
      <c r="HG211" s="37"/>
      <c r="HH211" s="37"/>
      <c r="HI211" s="37"/>
      <c r="HJ211" s="37"/>
      <c r="HK211" s="37"/>
      <c r="HL211" s="37"/>
      <c r="HM211" s="37"/>
      <c r="HN211" s="37"/>
      <c r="HO211" s="37"/>
      <c r="HP211" s="37"/>
      <c r="HQ211" s="37"/>
      <c r="HR211" s="37"/>
      <c r="HS211" s="37"/>
      <c r="HT211" s="37"/>
      <c r="HU211" s="37"/>
      <c r="HV211" s="37"/>
      <c r="HW211" s="37"/>
      <c r="HX211" s="37"/>
      <c r="HY211" s="37"/>
      <c r="HZ211" s="37"/>
      <c r="IA211" s="37"/>
      <c r="IB211" s="37"/>
      <c r="IC211" s="37"/>
      <c r="ID211" s="37"/>
      <c r="IE211" s="37"/>
      <c r="IF211" s="37"/>
      <c r="IG211" s="37"/>
      <c r="IH211" s="37"/>
      <c r="II211" s="37"/>
      <c r="IJ211" s="37"/>
      <c r="IK211" s="37"/>
      <c r="IL211" s="37"/>
      <c r="IM211" s="37"/>
      <c r="IN211" s="37"/>
      <c r="IO211" s="37"/>
      <c r="IP211" s="37"/>
      <c r="IQ211" s="37"/>
      <c r="IR211" s="37"/>
      <c r="IS211" s="37"/>
      <c r="IT211" s="37"/>
      <c r="IU211" s="37"/>
      <c r="IV211" s="37"/>
      <c r="IW211" s="37"/>
    </row>
    <row r="212" customFormat="false" ht="12.75" hidden="false" customHeight="false" outlineLevel="0" collapsed="false">
      <c r="A212" s="37"/>
      <c r="B212" s="37"/>
      <c r="C212" s="38"/>
      <c r="D212" s="39"/>
      <c r="F212" s="39"/>
      <c r="G212" s="38"/>
      <c r="H212" s="21"/>
      <c r="I212" s="37"/>
      <c r="J212" s="38"/>
      <c r="K212" s="2"/>
      <c r="L212" s="38"/>
      <c r="M212" s="3"/>
      <c r="N212" s="38"/>
      <c r="O212" s="2"/>
      <c r="P212" s="38"/>
      <c r="R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  <c r="BO212" s="37"/>
      <c r="BP212" s="37"/>
      <c r="BQ212" s="37"/>
      <c r="BR212" s="37"/>
      <c r="BS212" s="37"/>
      <c r="BT212" s="37"/>
      <c r="BU212" s="37"/>
      <c r="BV212" s="37"/>
      <c r="BW212" s="37"/>
      <c r="BX212" s="37"/>
      <c r="BY212" s="37"/>
      <c r="BZ212" s="37"/>
      <c r="CA212" s="37"/>
      <c r="CB212" s="37"/>
      <c r="CC212" s="37"/>
      <c r="CD212" s="37"/>
      <c r="CE212" s="37"/>
      <c r="CF212" s="37"/>
      <c r="CG212" s="37"/>
      <c r="CH212" s="37"/>
      <c r="CI212" s="37"/>
      <c r="CJ212" s="37"/>
      <c r="CK212" s="37"/>
      <c r="CL212" s="37"/>
      <c r="CM212" s="37"/>
      <c r="CN212" s="37"/>
      <c r="CO212" s="37"/>
      <c r="CP212" s="37"/>
      <c r="CQ212" s="37"/>
      <c r="CR212" s="37"/>
      <c r="CS212" s="37"/>
      <c r="CT212" s="37"/>
      <c r="CU212" s="37"/>
      <c r="CV212" s="37"/>
      <c r="CW212" s="37"/>
      <c r="CX212" s="37"/>
      <c r="CY212" s="37"/>
      <c r="CZ212" s="37"/>
      <c r="DA212" s="37"/>
      <c r="DB212" s="37"/>
      <c r="DC212" s="37"/>
      <c r="DD212" s="37"/>
      <c r="DE212" s="37"/>
      <c r="DF212" s="37"/>
      <c r="DG212" s="37"/>
      <c r="DH212" s="37"/>
      <c r="DI212" s="37"/>
      <c r="DJ212" s="37"/>
      <c r="DK212" s="37"/>
      <c r="DL212" s="37"/>
      <c r="DM212" s="37"/>
      <c r="DN212" s="37"/>
      <c r="DO212" s="37"/>
      <c r="DP212" s="37"/>
      <c r="DQ212" s="37"/>
      <c r="DR212" s="37"/>
      <c r="DS212" s="37"/>
      <c r="DT212" s="37"/>
      <c r="DU212" s="37"/>
      <c r="DV212" s="37"/>
      <c r="DW212" s="37"/>
      <c r="DX212" s="37"/>
      <c r="DY212" s="37"/>
      <c r="DZ212" s="37"/>
      <c r="EA212" s="37"/>
      <c r="EB212" s="37"/>
      <c r="EC212" s="37"/>
      <c r="ED212" s="37"/>
      <c r="EE212" s="37"/>
      <c r="EF212" s="37"/>
      <c r="EG212" s="37"/>
      <c r="EH212" s="37"/>
      <c r="EI212" s="37"/>
      <c r="EJ212" s="37"/>
      <c r="EK212" s="37"/>
      <c r="EL212" s="37"/>
      <c r="EM212" s="37"/>
      <c r="EN212" s="37"/>
      <c r="EO212" s="37"/>
      <c r="EP212" s="37"/>
      <c r="EQ212" s="37"/>
      <c r="ER212" s="37"/>
      <c r="ES212" s="37"/>
      <c r="ET212" s="37"/>
      <c r="EU212" s="37"/>
      <c r="EV212" s="37"/>
      <c r="EW212" s="37"/>
      <c r="EX212" s="37"/>
      <c r="EY212" s="37"/>
      <c r="EZ212" s="37"/>
      <c r="FA212" s="37"/>
      <c r="FB212" s="37"/>
      <c r="FC212" s="37"/>
      <c r="FD212" s="37"/>
      <c r="FE212" s="37"/>
      <c r="FF212" s="37"/>
      <c r="FG212" s="37"/>
      <c r="FH212" s="37"/>
      <c r="FI212" s="37"/>
      <c r="FJ212" s="37"/>
      <c r="FK212" s="37"/>
      <c r="FL212" s="37"/>
      <c r="FM212" s="37"/>
      <c r="FN212" s="37"/>
      <c r="FO212" s="37"/>
      <c r="FP212" s="37"/>
      <c r="FQ212" s="37"/>
      <c r="FR212" s="37"/>
      <c r="FS212" s="37"/>
      <c r="FT212" s="37"/>
      <c r="FU212" s="37"/>
      <c r="FV212" s="37"/>
      <c r="FW212" s="37"/>
      <c r="FX212" s="37"/>
      <c r="FY212" s="37"/>
      <c r="FZ212" s="37"/>
      <c r="GA212" s="37"/>
      <c r="GB212" s="37"/>
      <c r="GC212" s="37"/>
      <c r="GD212" s="37"/>
      <c r="GE212" s="37"/>
      <c r="GF212" s="37"/>
      <c r="GG212" s="37"/>
      <c r="GH212" s="37"/>
      <c r="GI212" s="37"/>
      <c r="GJ212" s="37"/>
      <c r="GK212" s="37"/>
      <c r="GL212" s="37"/>
      <c r="GM212" s="37"/>
      <c r="GN212" s="37"/>
      <c r="GO212" s="37"/>
      <c r="GP212" s="37"/>
      <c r="GQ212" s="37"/>
      <c r="GR212" s="37"/>
      <c r="GS212" s="37"/>
      <c r="GT212" s="37"/>
      <c r="GU212" s="37"/>
      <c r="GV212" s="37"/>
      <c r="GW212" s="37"/>
      <c r="GX212" s="37"/>
      <c r="GY212" s="37"/>
      <c r="GZ212" s="37"/>
      <c r="HA212" s="37"/>
      <c r="HB212" s="37"/>
      <c r="HC212" s="37"/>
      <c r="HD212" s="37"/>
      <c r="HE212" s="37"/>
      <c r="HF212" s="37"/>
      <c r="HG212" s="37"/>
      <c r="HH212" s="37"/>
      <c r="HI212" s="37"/>
      <c r="HJ212" s="37"/>
      <c r="HK212" s="37"/>
      <c r="HL212" s="37"/>
      <c r="HM212" s="37"/>
      <c r="HN212" s="37"/>
      <c r="HO212" s="37"/>
      <c r="HP212" s="37"/>
      <c r="HQ212" s="37"/>
      <c r="HR212" s="37"/>
      <c r="HS212" s="37"/>
      <c r="HT212" s="37"/>
      <c r="HU212" s="37"/>
      <c r="HV212" s="37"/>
      <c r="HW212" s="37"/>
      <c r="HX212" s="37"/>
      <c r="HY212" s="37"/>
      <c r="HZ212" s="37"/>
      <c r="IA212" s="37"/>
      <c r="IB212" s="37"/>
      <c r="IC212" s="37"/>
      <c r="ID212" s="37"/>
      <c r="IE212" s="37"/>
      <c r="IF212" s="37"/>
      <c r="IG212" s="37"/>
      <c r="IH212" s="37"/>
      <c r="II212" s="37"/>
      <c r="IJ212" s="37"/>
      <c r="IK212" s="37"/>
      <c r="IL212" s="37"/>
      <c r="IM212" s="37"/>
      <c r="IN212" s="37"/>
      <c r="IO212" s="37"/>
      <c r="IP212" s="37"/>
      <c r="IQ212" s="37"/>
      <c r="IR212" s="37"/>
      <c r="IS212" s="37"/>
      <c r="IT212" s="37"/>
      <c r="IU212" s="37"/>
      <c r="IV212" s="37"/>
      <c r="IW212" s="37"/>
    </row>
    <row r="213" customFormat="false" ht="12.75" hidden="false" customHeight="false" outlineLevel="0" collapsed="false">
      <c r="A213" s="37" t="s">
        <v>279</v>
      </c>
      <c r="B213" s="37"/>
      <c r="C213" s="38"/>
      <c r="D213" s="39" t="s">
        <v>277</v>
      </c>
      <c r="F213" s="39"/>
      <c r="G213" s="38" t="s">
        <v>66</v>
      </c>
      <c r="H213" s="21" t="n">
        <v>0</v>
      </c>
      <c r="I213" s="37" t="s">
        <v>69</v>
      </c>
      <c r="J213" s="38"/>
      <c r="K213" s="2"/>
      <c r="L213" s="38" t="n">
        <v>30000000</v>
      </c>
      <c r="M213" s="3"/>
      <c r="N213" s="38"/>
      <c r="O213" s="2"/>
      <c r="P213" s="38" t="n">
        <v>30000000</v>
      </c>
      <c r="R213" s="5"/>
      <c r="T213" s="5" t="n">
        <v>30000000</v>
      </c>
      <c r="U213" s="5"/>
      <c r="V213" s="5" t="n">
        <f aca="false">+R213/1000000</f>
        <v>0</v>
      </c>
      <c r="W213" s="5" t="n">
        <v>157900000</v>
      </c>
      <c r="X213" s="5"/>
      <c r="Y213" s="5" t="n">
        <f aca="false">ROUND(T213*H213,0)</f>
        <v>0</v>
      </c>
      <c r="Z213" s="5"/>
      <c r="AA213" s="5"/>
      <c r="AB213" s="5" t="n">
        <v>0</v>
      </c>
      <c r="AC213" s="5"/>
      <c r="AD213" s="5" t="n">
        <v>110000</v>
      </c>
      <c r="AE213" s="5" t="n">
        <f aca="false">+AB213/1000000</f>
        <v>0</v>
      </c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7"/>
      <c r="CE213" s="37"/>
      <c r="CF213" s="37"/>
      <c r="CG213" s="37"/>
      <c r="CH213" s="37"/>
      <c r="CI213" s="37"/>
      <c r="CJ213" s="37"/>
      <c r="CK213" s="37"/>
      <c r="CL213" s="37"/>
      <c r="CM213" s="37"/>
      <c r="CN213" s="37"/>
      <c r="CO213" s="37"/>
      <c r="CP213" s="37"/>
      <c r="CQ213" s="37"/>
      <c r="CR213" s="37"/>
      <c r="CS213" s="37"/>
      <c r="CT213" s="37"/>
      <c r="CU213" s="37"/>
      <c r="CV213" s="37"/>
      <c r="CW213" s="37"/>
      <c r="CX213" s="37"/>
      <c r="CY213" s="37"/>
      <c r="CZ213" s="37"/>
      <c r="DA213" s="37"/>
      <c r="DB213" s="37"/>
      <c r="DC213" s="37"/>
      <c r="DD213" s="37"/>
      <c r="DE213" s="37"/>
      <c r="DF213" s="37"/>
      <c r="DG213" s="37"/>
      <c r="DH213" s="37"/>
      <c r="DI213" s="37"/>
      <c r="DJ213" s="37"/>
      <c r="DK213" s="37"/>
      <c r="DL213" s="37"/>
      <c r="DM213" s="37"/>
      <c r="DN213" s="37"/>
      <c r="DO213" s="37"/>
      <c r="DP213" s="37"/>
      <c r="DQ213" s="37"/>
      <c r="DR213" s="37"/>
      <c r="DS213" s="37"/>
      <c r="DT213" s="37"/>
      <c r="DU213" s="37"/>
      <c r="DV213" s="37"/>
      <c r="DW213" s="37"/>
      <c r="DX213" s="37"/>
      <c r="DY213" s="37"/>
      <c r="DZ213" s="37"/>
      <c r="EA213" s="37"/>
      <c r="EB213" s="37"/>
      <c r="EC213" s="37"/>
      <c r="ED213" s="37"/>
      <c r="EE213" s="37"/>
      <c r="EF213" s="37"/>
      <c r="EG213" s="37"/>
      <c r="EH213" s="37"/>
      <c r="EI213" s="37"/>
      <c r="EJ213" s="37"/>
      <c r="EK213" s="37"/>
      <c r="EL213" s="37"/>
      <c r="EM213" s="37"/>
      <c r="EN213" s="37"/>
      <c r="EO213" s="37"/>
      <c r="EP213" s="37"/>
      <c r="EQ213" s="37"/>
      <c r="ER213" s="37"/>
      <c r="ES213" s="37"/>
      <c r="ET213" s="37"/>
      <c r="EU213" s="37"/>
      <c r="EV213" s="37"/>
      <c r="EW213" s="37"/>
      <c r="EX213" s="37"/>
      <c r="EY213" s="37"/>
      <c r="EZ213" s="37"/>
      <c r="FA213" s="37"/>
      <c r="FB213" s="37"/>
      <c r="FC213" s="37"/>
      <c r="FD213" s="37"/>
      <c r="FE213" s="37"/>
      <c r="FF213" s="37"/>
      <c r="FG213" s="37"/>
      <c r="FH213" s="37"/>
      <c r="FI213" s="37"/>
      <c r="FJ213" s="37"/>
      <c r="FK213" s="37"/>
      <c r="FL213" s="37"/>
      <c r="FM213" s="37"/>
      <c r="FN213" s="37"/>
      <c r="FO213" s="37"/>
      <c r="FP213" s="37"/>
      <c r="FQ213" s="37"/>
      <c r="FR213" s="37"/>
      <c r="FS213" s="37"/>
      <c r="FT213" s="37"/>
      <c r="FU213" s="37"/>
      <c r="FV213" s="37"/>
      <c r="FW213" s="37"/>
      <c r="FX213" s="37"/>
      <c r="FY213" s="37"/>
      <c r="FZ213" s="37"/>
      <c r="GA213" s="37"/>
      <c r="GB213" s="37"/>
      <c r="GC213" s="37"/>
      <c r="GD213" s="37"/>
      <c r="GE213" s="37"/>
      <c r="GF213" s="37"/>
      <c r="GG213" s="37"/>
      <c r="GH213" s="37"/>
      <c r="GI213" s="37"/>
      <c r="GJ213" s="37"/>
      <c r="GK213" s="37"/>
      <c r="GL213" s="37"/>
      <c r="GM213" s="37"/>
      <c r="GN213" s="37"/>
      <c r="GO213" s="37"/>
      <c r="GP213" s="37"/>
      <c r="GQ213" s="37"/>
      <c r="GR213" s="37"/>
      <c r="GS213" s="37"/>
      <c r="GT213" s="37"/>
      <c r="GU213" s="37"/>
      <c r="GV213" s="37"/>
      <c r="GW213" s="37"/>
      <c r="GX213" s="37"/>
      <c r="GY213" s="37"/>
      <c r="GZ213" s="37"/>
      <c r="HA213" s="37"/>
      <c r="HB213" s="37"/>
      <c r="HC213" s="37"/>
      <c r="HD213" s="37"/>
      <c r="HE213" s="37"/>
      <c r="HF213" s="37"/>
      <c r="HG213" s="37"/>
      <c r="HH213" s="37"/>
      <c r="HI213" s="37"/>
      <c r="HJ213" s="37"/>
      <c r="HK213" s="37"/>
      <c r="HL213" s="37"/>
      <c r="HM213" s="37"/>
      <c r="HN213" s="37"/>
      <c r="HO213" s="37"/>
      <c r="HP213" s="37"/>
      <c r="HQ213" s="37"/>
      <c r="HR213" s="37"/>
      <c r="HS213" s="37"/>
      <c r="HT213" s="37"/>
      <c r="HU213" s="37"/>
      <c r="HV213" s="37"/>
      <c r="HW213" s="37"/>
      <c r="HX213" s="37"/>
      <c r="HY213" s="37"/>
      <c r="HZ213" s="37"/>
      <c r="IA213" s="37"/>
      <c r="IB213" s="37"/>
      <c r="IC213" s="37"/>
      <c r="ID213" s="37"/>
      <c r="IE213" s="37"/>
      <c r="IF213" s="37"/>
      <c r="IG213" s="37"/>
      <c r="IH213" s="37"/>
      <c r="II213" s="37"/>
      <c r="IJ213" s="37"/>
      <c r="IK213" s="37"/>
      <c r="IL213" s="37"/>
      <c r="IM213" s="37"/>
      <c r="IN213" s="37"/>
      <c r="IO213" s="37"/>
      <c r="IP213" s="37"/>
      <c r="IQ213" s="37"/>
      <c r="IR213" s="37"/>
      <c r="IS213" s="37"/>
      <c r="IT213" s="37"/>
      <c r="IU213" s="37"/>
      <c r="IV213" s="37"/>
      <c r="IW213" s="37"/>
    </row>
    <row r="214" customFormat="false" ht="12.75" hidden="false" customHeight="false" outlineLevel="0" collapsed="false">
      <c r="A214" s="37"/>
      <c r="B214" s="37"/>
      <c r="C214" s="38"/>
      <c r="D214" s="39"/>
      <c r="F214" s="39"/>
      <c r="G214" s="38"/>
      <c r="H214" s="21"/>
      <c r="I214" s="37"/>
      <c r="J214" s="38"/>
      <c r="K214" s="2"/>
      <c r="L214" s="38"/>
      <c r="M214" s="3"/>
      <c r="N214" s="38"/>
      <c r="O214" s="2"/>
      <c r="P214" s="38"/>
      <c r="R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  <c r="BO214" s="37"/>
      <c r="BP214" s="37"/>
      <c r="BQ214" s="37"/>
      <c r="BR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  <c r="CC214" s="37"/>
      <c r="CD214" s="37"/>
      <c r="CE214" s="37"/>
      <c r="CF214" s="37"/>
      <c r="CG214" s="37"/>
      <c r="CH214" s="37"/>
      <c r="CI214" s="37"/>
      <c r="CJ214" s="37"/>
      <c r="CK214" s="37"/>
      <c r="CL214" s="37"/>
      <c r="CM214" s="37"/>
      <c r="CN214" s="37"/>
      <c r="CO214" s="37"/>
      <c r="CP214" s="37"/>
      <c r="CQ214" s="37"/>
      <c r="CR214" s="37"/>
      <c r="CS214" s="37"/>
      <c r="CT214" s="37"/>
      <c r="CU214" s="37"/>
      <c r="CV214" s="37"/>
      <c r="CW214" s="37"/>
      <c r="CX214" s="37"/>
      <c r="CY214" s="37"/>
      <c r="CZ214" s="37"/>
      <c r="DA214" s="37"/>
      <c r="DB214" s="37"/>
      <c r="DC214" s="37"/>
      <c r="DD214" s="37"/>
      <c r="DE214" s="37"/>
      <c r="DF214" s="37"/>
      <c r="DG214" s="37"/>
      <c r="DH214" s="37"/>
      <c r="DI214" s="37"/>
      <c r="DJ214" s="37"/>
      <c r="DK214" s="37"/>
      <c r="DL214" s="37"/>
      <c r="DM214" s="37"/>
      <c r="DN214" s="37"/>
      <c r="DO214" s="37"/>
      <c r="DP214" s="37"/>
      <c r="DQ214" s="37"/>
      <c r="DR214" s="37"/>
      <c r="DS214" s="37"/>
      <c r="DT214" s="37"/>
      <c r="DU214" s="37"/>
      <c r="DV214" s="37"/>
      <c r="DW214" s="37"/>
      <c r="DX214" s="37"/>
      <c r="DY214" s="37"/>
      <c r="DZ214" s="37"/>
      <c r="EA214" s="37"/>
      <c r="EB214" s="37"/>
      <c r="EC214" s="37"/>
      <c r="ED214" s="37"/>
      <c r="EE214" s="37"/>
      <c r="EF214" s="37"/>
      <c r="EG214" s="37"/>
      <c r="EH214" s="37"/>
      <c r="EI214" s="37"/>
      <c r="EJ214" s="37"/>
      <c r="EK214" s="37"/>
      <c r="EL214" s="37"/>
      <c r="EM214" s="37"/>
      <c r="EN214" s="37"/>
      <c r="EO214" s="37"/>
      <c r="EP214" s="37"/>
      <c r="EQ214" s="37"/>
      <c r="ER214" s="37"/>
      <c r="ES214" s="37"/>
      <c r="ET214" s="37"/>
      <c r="EU214" s="37"/>
      <c r="EV214" s="37"/>
      <c r="EW214" s="37"/>
      <c r="EX214" s="37"/>
      <c r="EY214" s="37"/>
      <c r="EZ214" s="37"/>
      <c r="FA214" s="37"/>
      <c r="FB214" s="37"/>
      <c r="FC214" s="37"/>
      <c r="FD214" s="37"/>
      <c r="FE214" s="37"/>
      <c r="FF214" s="37"/>
      <c r="FG214" s="37"/>
      <c r="FH214" s="37"/>
      <c r="FI214" s="37"/>
      <c r="FJ214" s="37"/>
      <c r="FK214" s="37"/>
      <c r="FL214" s="37"/>
      <c r="FM214" s="37"/>
      <c r="FN214" s="37"/>
      <c r="FO214" s="37"/>
      <c r="FP214" s="37"/>
      <c r="FQ214" s="37"/>
      <c r="FR214" s="37"/>
      <c r="FS214" s="37"/>
      <c r="FT214" s="37"/>
      <c r="FU214" s="37"/>
      <c r="FV214" s="37"/>
      <c r="FW214" s="37"/>
      <c r="FX214" s="37"/>
      <c r="FY214" s="37"/>
      <c r="FZ214" s="37"/>
      <c r="GA214" s="37"/>
      <c r="GB214" s="37"/>
      <c r="GC214" s="37"/>
      <c r="GD214" s="37"/>
      <c r="GE214" s="37"/>
      <c r="GF214" s="37"/>
      <c r="GG214" s="37"/>
      <c r="GH214" s="37"/>
      <c r="GI214" s="37"/>
      <c r="GJ214" s="37"/>
      <c r="GK214" s="37"/>
      <c r="GL214" s="37"/>
      <c r="GM214" s="37"/>
      <c r="GN214" s="37"/>
      <c r="GO214" s="37"/>
      <c r="GP214" s="37"/>
      <c r="GQ214" s="37"/>
      <c r="GR214" s="37"/>
      <c r="GS214" s="37"/>
      <c r="GT214" s="37"/>
      <c r="GU214" s="37"/>
      <c r="GV214" s="37"/>
      <c r="GW214" s="37"/>
      <c r="GX214" s="37"/>
      <c r="GY214" s="37"/>
      <c r="GZ214" s="37"/>
      <c r="HA214" s="37"/>
      <c r="HB214" s="37"/>
      <c r="HC214" s="37"/>
      <c r="HD214" s="37"/>
      <c r="HE214" s="37"/>
      <c r="HF214" s="37"/>
      <c r="HG214" s="37"/>
      <c r="HH214" s="37"/>
      <c r="HI214" s="37"/>
      <c r="HJ214" s="37"/>
      <c r="HK214" s="37"/>
      <c r="HL214" s="37"/>
      <c r="HM214" s="37"/>
      <c r="HN214" s="37"/>
      <c r="HO214" s="37"/>
      <c r="HP214" s="37"/>
      <c r="HQ214" s="37"/>
      <c r="HR214" s="37"/>
      <c r="HS214" s="37"/>
      <c r="HT214" s="37"/>
      <c r="HU214" s="37"/>
      <c r="HV214" s="37"/>
      <c r="HW214" s="37"/>
      <c r="HX214" s="37"/>
      <c r="HY214" s="37"/>
      <c r="HZ214" s="37"/>
      <c r="IA214" s="37"/>
      <c r="IB214" s="37"/>
      <c r="IC214" s="37"/>
      <c r="ID214" s="37"/>
      <c r="IE214" s="37"/>
      <c r="IF214" s="37"/>
      <c r="IG214" s="37"/>
      <c r="IH214" s="37"/>
      <c r="II214" s="37"/>
      <c r="IJ214" s="37"/>
      <c r="IK214" s="37"/>
      <c r="IL214" s="37"/>
      <c r="IM214" s="37"/>
      <c r="IN214" s="37"/>
      <c r="IO214" s="37"/>
      <c r="IP214" s="37"/>
      <c r="IQ214" s="37"/>
      <c r="IR214" s="37"/>
      <c r="IS214" s="37"/>
      <c r="IT214" s="37"/>
      <c r="IU214" s="37"/>
      <c r="IV214" s="37"/>
      <c r="IW214" s="37"/>
    </row>
    <row r="215" customFormat="false" ht="15" hidden="false" customHeight="false" outlineLevel="0" collapsed="false">
      <c r="A215" s="37" t="s">
        <v>280</v>
      </c>
      <c r="B215" s="37"/>
      <c r="C215" s="38"/>
      <c r="D215" s="39" t="s">
        <v>277</v>
      </c>
      <c r="F215" s="39"/>
      <c r="G215" s="38" t="s">
        <v>132</v>
      </c>
      <c r="H215" s="21" t="n">
        <v>0</v>
      </c>
      <c r="I215" s="37" t="s">
        <v>133</v>
      </c>
      <c r="J215" s="38"/>
      <c r="K215" s="2"/>
      <c r="L215" s="38" t="n">
        <v>12500000</v>
      </c>
      <c r="M215" s="3"/>
      <c r="N215" s="38"/>
      <c r="O215" s="2"/>
      <c r="P215" s="38" t="n">
        <v>12500000</v>
      </c>
      <c r="R215" s="5"/>
      <c r="T215" s="5" t="n">
        <v>12500000</v>
      </c>
      <c r="U215" s="5"/>
      <c r="V215" s="5" t="n">
        <f aca="false">+R215/1000000</f>
        <v>0</v>
      </c>
      <c r="W215" s="5" t="n">
        <v>1300000</v>
      </c>
      <c r="X215" s="5"/>
      <c r="Y215" s="5" t="n">
        <f aca="false">ROUND(T215*H215,0)</f>
        <v>0</v>
      </c>
      <c r="Z215" s="5"/>
      <c r="AA215" s="5"/>
      <c r="AB215" s="5" t="n">
        <v>0</v>
      </c>
      <c r="AC215" s="5"/>
      <c r="AD215" s="40"/>
      <c r="AE215" s="5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  <c r="BO215" s="37"/>
      <c r="BP215" s="37"/>
      <c r="BQ215" s="37"/>
      <c r="BR215" s="37"/>
      <c r="BS215" s="37"/>
      <c r="BT215" s="37"/>
      <c r="BU215" s="37"/>
      <c r="BV215" s="37"/>
      <c r="BW215" s="37"/>
      <c r="BX215" s="37"/>
      <c r="BY215" s="37"/>
      <c r="BZ215" s="37"/>
      <c r="CA215" s="37"/>
      <c r="CB215" s="37"/>
      <c r="CC215" s="37"/>
      <c r="CD215" s="37"/>
      <c r="CE215" s="37"/>
      <c r="CF215" s="37"/>
      <c r="CG215" s="37"/>
      <c r="CH215" s="37"/>
      <c r="CI215" s="37"/>
      <c r="CJ215" s="37"/>
      <c r="CK215" s="37"/>
      <c r="CL215" s="37"/>
      <c r="CM215" s="37"/>
      <c r="CN215" s="37"/>
      <c r="CO215" s="37"/>
      <c r="CP215" s="37"/>
      <c r="CQ215" s="37"/>
      <c r="CR215" s="37"/>
      <c r="CS215" s="37"/>
      <c r="CT215" s="37"/>
      <c r="CU215" s="37"/>
      <c r="CV215" s="37"/>
      <c r="CW215" s="37"/>
      <c r="CX215" s="37"/>
      <c r="CY215" s="37"/>
      <c r="CZ215" s="37"/>
      <c r="DA215" s="37"/>
      <c r="DB215" s="37"/>
      <c r="DC215" s="37"/>
      <c r="DD215" s="37"/>
      <c r="DE215" s="37"/>
      <c r="DF215" s="37"/>
      <c r="DG215" s="37"/>
      <c r="DH215" s="37"/>
      <c r="DI215" s="37"/>
      <c r="DJ215" s="37"/>
      <c r="DK215" s="37"/>
      <c r="DL215" s="37"/>
      <c r="DM215" s="37"/>
      <c r="DN215" s="37"/>
      <c r="DO215" s="37"/>
      <c r="DP215" s="37"/>
      <c r="DQ215" s="37"/>
      <c r="DR215" s="37"/>
      <c r="DS215" s="37"/>
      <c r="DT215" s="37"/>
      <c r="DU215" s="37"/>
      <c r="DV215" s="37"/>
      <c r="DW215" s="37"/>
      <c r="DX215" s="37"/>
      <c r="DY215" s="37"/>
      <c r="DZ215" s="37"/>
      <c r="EA215" s="37"/>
      <c r="EB215" s="37"/>
      <c r="EC215" s="37"/>
      <c r="ED215" s="37"/>
      <c r="EE215" s="37"/>
      <c r="EF215" s="37"/>
      <c r="EG215" s="37"/>
      <c r="EH215" s="37"/>
      <c r="EI215" s="37"/>
      <c r="EJ215" s="37"/>
      <c r="EK215" s="37"/>
      <c r="EL215" s="37"/>
      <c r="EM215" s="37"/>
      <c r="EN215" s="37"/>
      <c r="EO215" s="37"/>
      <c r="EP215" s="37"/>
      <c r="EQ215" s="37"/>
      <c r="ER215" s="37"/>
      <c r="ES215" s="37"/>
      <c r="ET215" s="37"/>
      <c r="EU215" s="37"/>
      <c r="EV215" s="37"/>
      <c r="EW215" s="37"/>
      <c r="EX215" s="37"/>
      <c r="EY215" s="37"/>
      <c r="EZ215" s="37"/>
      <c r="FA215" s="37"/>
      <c r="FB215" s="37"/>
      <c r="FC215" s="37"/>
      <c r="FD215" s="37"/>
      <c r="FE215" s="37"/>
      <c r="FF215" s="37"/>
      <c r="FG215" s="37"/>
      <c r="FH215" s="37"/>
      <c r="FI215" s="37"/>
      <c r="FJ215" s="37"/>
      <c r="FK215" s="37"/>
      <c r="FL215" s="37"/>
      <c r="FM215" s="37"/>
      <c r="FN215" s="37"/>
      <c r="FO215" s="37"/>
      <c r="FP215" s="37"/>
      <c r="FQ215" s="37"/>
      <c r="FR215" s="37"/>
      <c r="FS215" s="37"/>
      <c r="FT215" s="37"/>
      <c r="FU215" s="37"/>
      <c r="FV215" s="37"/>
      <c r="FW215" s="37"/>
      <c r="FX215" s="37"/>
      <c r="FY215" s="37"/>
      <c r="FZ215" s="37"/>
      <c r="GA215" s="37"/>
      <c r="GB215" s="37"/>
      <c r="GC215" s="37"/>
      <c r="GD215" s="37"/>
      <c r="GE215" s="37"/>
      <c r="GF215" s="37"/>
      <c r="GG215" s="37"/>
      <c r="GH215" s="37"/>
      <c r="GI215" s="37"/>
      <c r="GJ215" s="37"/>
      <c r="GK215" s="37"/>
      <c r="GL215" s="37"/>
      <c r="GM215" s="37"/>
      <c r="GN215" s="37"/>
      <c r="GO215" s="37"/>
      <c r="GP215" s="37"/>
      <c r="GQ215" s="37"/>
      <c r="GR215" s="37"/>
      <c r="GS215" s="37"/>
      <c r="GT215" s="37"/>
      <c r="GU215" s="37"/>
      <c r="GV215" s="37"/>
      <c r="GW215" s="37"/>
      <c r="GX215" s="37"/>
      <c r="GY215" s="37"/>
      <c r="GZ215" s="37"/>
      <c r="HA215" s="37"/>
      <c r="HB215" s="37"/>
      <c r="HC215" s="37"/>
      <c r="HD215" s="37"/>
      <c r="HE215" s="37"/>
      <c r="HF215" s="37"/>
      <c r="HG215" s="37"/>
      <c r="HH215" s="37"/>
      <c r="HI215" s="37"/>
      <c r="HJ215" s="37"/>
      <c r="HK215" s="37"/>
      <c r="HL215" s="37"/>
      <c r="HM215" s="37"/>
      <c r="HN215" s="37"/>
      <c r="HO215" s="37"/>
      <c r="HP215" s="37"/>
      <c r="HQ215" s="37"/>
      <c r="HR215" s="37"/>
      <c r="HS215" s="37"/>
      <c r="HT215" s="37"/>
      <c r="HU215" s="37"/>
      <c r="HV215" s="37"/>
      <c r="HW215" s="37"/>
      <c r="HX215" s="37"/>
      <c r="HY215" s="37"/>
      <c r="HZ215" s="37"/>
      <c r="IA215" s="37"/>
      <c r="IB215" s="37"/>
      <c r="IC215" s="37"/>
      <c r="ID215" s="37"/>
      <c r="IE215" s="37"/>
      <c r="IF215" s="37"/>
      <c r="IG215" s="37"/>
      <c r="IH215" s="37"/>
      <c r="II215" s="37"/>
      <c r="IJ215" s="37"/>
      <c r="IK215" s="37"/>
      <c r="IL215" s="37"/>
      <c r="IM215" s="37"/>
      <c r="IN215" s="37"/>
      <c r="IO215" s="37"/>
      <c r="IP215" s="37"/>
      <c r="IQ215" s="37"/>
      <c r="IR215" s="37"/>
      <c r="IS215" s="37"/>
      <c r="IT215" s="37"/>
      <c r="IU215" s="37"/>
      <c r="IV215" s="37"/>
      <c r="IW215" s="37"/>
    </row>
    <row r="216" customFormat="false" ht="15" hidden="false" customHeight="false" outlineLevel="0" collapsed="false">
      <c r="A216" s="37" t="s">
        <v>281</v>
      </c>
      <c r="B216" s="37"/>
      <c r="C216" s="38"/>
      <c r="D216" s="39" t="s">
        <v>277</v>
      </c>
      <c r="F216" s="39"/>
      <c r="G216" s="38" t="s">
        <v>132</v>
      </c>
      <c r="H216" s="21" t="n">
        <v>0</v>
      </c>
      <c r="I216" s="37" t="s">
        <v>133</v>
      </c>
      <c r="J216" s="38"/>
      <c r="K216" s="2"/>
      <c r="L216" s="38" t="n">
        <v>25000000</v>
      </c>
      <c r="M216" s="3"/>
      <c r="N216" s="38"/>
      <c r="O216" s="2"/>
      <c r="P216" s="38" t="n">
        <v>25000000</v>
      </c>
      <c r="R216" s="5"/>
      <c r="T216" s="5" t="n">
        <v>25000000</v>
      </c>
      <c r="U216" s="5"/>
      <c r="V216" s="5" t="n">
        <f aca="false">+R216/1000000</f>
        <v>0</v>
      </c>
      <c r="W216" s="5" t="n">
        <v>1300000</v>
      </c>
      <c r="X216" s="5"/>
      <c r="Y216" s="5" t="n">
        <f aca="false">ROUND(T216*H216,0)</f>
        <v>0</v>
      </c>
      <c r="Z216" s="5"/>
      <c r="AA216" s="5"/>
      <c r="AB216" s="5" t="n">
        <v>0</v>
      </c>
      <c r="AC216" s="5"/>
      <c r="AD216" s="40"/>
      <c r="AE216" s="2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  <c r="BO216" s="37"/>
      <c r="BP216" s="37"/>
      <c r="BQ216" s="37"/>
      <c r="BR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7"/>
      <c r="CE216" s="37"/>
      <c r="CF216" s="37"/>
      <c r="CG216" s="37"/>
      <c r="CH216" s="37"/>
      <c r="CI216" s="37"/>
      <c r="CJ216" s="37"/>
      <c r="CK216" s="37"/>
      <c r="CL216" s="37"/>
      <c r="CM216" s="37"/>
      <c r="CN216" s="37"/>
      <c r="CO216" s="37"/>
      <c r="CP216" s="37"/>
      <c r="CQ216" s="37"/>
      <c r="CR216" s="37"/>
      <c r="CS216" s="37"/>
      <c r="CT216" s="37"/>
      <c r="CU216" s="37"/>
      <c r="CV216" s="37"/>
      <c r="CW216" s="37"/>
      <c r="CX216" s="37"/>
      <c r="CY216" s="37"/>
      <c r="CZ216" s="37"/>
      <c r="DA216" s="37"/>
      <c r="DB216" s="37"/>
      <c r="DC216" s="37"/>
      <c r="DD216" s="37"/>
      <c r="DE216" s="37"/>
      <c r="DF216" s="37"/>
      <c r="DG216" s="37"/>
      <c r="DH216" s="37"/>
      <c r="DI216" s="37"/>
      <c r="DJ216" s="37"/>
      <c r="DK216" s="37"/>
      <c r="DL216" s="37"/>
      <c r="DM216" s="37"/>
      <c r="DN216" s="37"/>
      <c r="DO216" s="37"/>
      <c r="DP216" s="37"/>
      <c r="DQ216" s="37"/>
      <c r="DR216" s="37"/>
      <c r="DS216" s="37"/>
      <c r="DT216" s="37"/>
      <c r="DU216" s="37"/>
      <c r="DV216" s="37"/>
      <c r="DW216" s="37"/>
      <c r="DX216" s="37"/>
      <c r="DY216" s="37"/>
      <c r="DZ216" s="37"/>
      <c r="EA216" s="37"/>
      <c r="EB216" s="37"/>
      <c r="EC216" s="37"/>
      <c r="ED216" s="37"/>
      <c r="EE216" s="37"/>
      <c r="EF216" s="37"/>
      <c r="EG216" s="37"/>
      <c r="EH216" s="37"/>
      <c r="EI216" s="37"/>
      <c r="EJ216" s="37"/>
      <c r="EK216" s="37"/>
      <c r="EL216" s="37"/>
      <c r="EM216" s="37"/>
      <c r="EN216" s="37"/>
      <c r="EO216" s="37"/>
      <c r="EP216" s="37"/>
      <c r="EQ216" s="37"/>
      <c r="ER216" s="37"/>
      <c r="ES216" s="37"/>
      <c r="ET216" s="37"/>
      <c r="EU216" s="37"/>
      <c r="EV216" s="37"/>
      <c r="EW216" s="37"/>
      <c r="EX216" s="37"/>
      <c r="EY216" s="37"/>
      <c r="EZ216" s="37"/>
      <c r="FA216" s="37"/>
      <c r="FB216" s="37"/>
      <c r="FC216" s="37"/>
      <c r="FD216" s="37"/>
      <c r="FE216" s="37"/>
      <c r="FF216" s="37"/>
      <c r="FG216" s="37"/>
      <c r="FH216" s="37"/>
      <c r="FI216" s="37"/>
      <c r="FJ216" s="37"/>
      <c r="FK216" s="37"/>
      <c r="FL216" s="37"/>
      <c r="FM216" s="37"/>
      <c r="FN216" s="37"/>
      <c r="FO216" s="37"/>
      <c r="FP216" s="37"/>
      <c r="FQ216" s="37"/>
      <c r="FR216" s="37"/>
      <c r="FS216" s="37"/>
      <c r="FT216" s="37"/>
      <c r="FU216" s="37"/>
      <c r="FV216" s="37"/>
      <c r="FW216" s="37"/>
      <c r="FX216" s="37"/>
      <c r="FY216" s="37"/>
      <c r="FZ216" s="37"/>
      <c r="GA216" s="37"/>
      <c r="GB216" s="37"/>
      <c r="GC216" s="37"/>
      <c r="GD216" s="37"/>
      <c r="GE216" s="37"/>
      <c r="GF216" s="37"/>
      <c r="GG216" s="37"/>
      <c r="GH216" s="37"/>
      <c r="GI216" s="37"/>
      <c r="GJ216" s="37"/>
      <c r="GK216" s="37"/>
      <c r="GL216" s="37"/>
      <c r="GM216" s="37"/>
      <c r="GN216" s="37"/>
      <c r="GO216" s="37"/>
      <c r="GP216" s="37"/>
      <c r="GQ216" s="37"/>
      <c r="GR216" s="37"/>
      <c r="GS216" s="37"/>
      <c r="GT216" s="37"/>
      <c r="GU216" s="37"/>
      <c r="GV216" s="37"/>
      <c r="GW216" s="37"/>
      <c r="GX216" s="37"/>
      <c r="GY216" s="37"/>
      <c r="GZ216" s="37"/>
      <c r="HA216" s="37"/>
      <c r="HB216" s="37"/>
      <c r="HC216" s="37"/>
      <c r="HD216" s="37"/>
      <c r="HE216" s="37"/>
      <c r="HF216" s="37"/>
      <c r="HG216" s="37"/>
      <c r="HH216" s="37"/>
      <c r="HI216" s="37"/>
      <c r="HJ216" s="37"/>
      <c r="HK216" s="37"/>
      <c r="HL216" s="37"/>
      <c r="HM216" s="37"/>
      <c r="HN216" s="37"/>
      <c r="HO216" s="37"/>
      <c r="HP216" s="37"/>
      <c r="HQ216" s="37"/>
      <c r="HR216" s="37"/>
      <c r="HS216" s="37"/>
      <c r="HT216" s="37"/>
      <c r="HU216" s="37"/>
      <c r="HV216" s="37"/>
      <c r="HW216" s="37"/>
      <c r="HX216" s="37"/>
      <c r="HY216" s="37"/>
      <c r="HZ216" s="37"/>
      <c r="IA216" s="37"/>
      <c r="IB216" s="37"/>
      <c r="IC216" s="37"/>
      <c r="ID216" s="37"/>
      <c r="IE216" s="37"/>
      <c r="IF216" s="37"/>
      <c r="IG216" s="37"/>
      <c r="IH216" s="37"/>
      <c r="II216" s="37"/>
      <c r="IJ216" s="37"/>
      <c r="IK216" s="37"/>
      <c r="IL216" s="37"/>
      <c r="IM216" s="37"/>
      <c r="IN216" s="37"/>
      <c r="IO216" s="37"/>
      <c r="IP216" s="37"/>
      <c r="IQ216" s="37"/>
      <c r="IR216" s="37"/>
      <c r="IS216" s="37"/>
      <c r="IT216" s="37"/>
      <c r="IU216" s="37"/>
      <c r="IV216" s="37"/>
      <c r="IW216" s="37"/>
    </row>
    <row r="217" customFormat="false" ht="15" hidden="false" customHeight="false" outlineLevel="0" collapsed="false">
      <c r="A217" s="37" t="s">
        <v>282</v>
      </c>
      <c r="B217" s="37"/>
      <c r="C217" s="38"/>
      <c r="D217" s="39" t="s">
        <v>277</v>
      </c>
      <c r="F217" s="39"/>
      <c r="G217" s="38" t="s">
        <v>132</v>
      </c>
      <c r="H217" s="21" t="n">
        <v>0</v>
      </c>
      <c r="I217" s="37" t="s">
        <v>133</v>
      </c>
      <c r="J217" s="38"/>
      <c r="K217" s="2"/>
      <c r="L217" s="38" t="n">
        <v>0</v>
      </c>
      <c r="M217" s="3"/>
      <c r="N217" s="38"/>
      <c r="O217" s="2"/>
      <c r="P217" s="38" t="n">
        <v>0</v>
      </c>
      <c r="R217" s="5"/>
      <c r="T217" s="5" t="n">
        <v>0</v>
      </c>
      <c r="U217" s="5"/>
      <c r="V217" s="5" t="n">
        <f aca="false">+R217/1000000</f>
        <v>0</v>
      </c>
      <c r="W217" s="5" t="n">
        <v>1300000</v>
      </c>
      <c r="X217" s="5"/>
      <c r="Y217" s="5" t="n">
        <f aca="false">ROUND(T217*H217,0)</f>
        <v>0</v>
      </c>
      <c r="Z217" s="5"/>
      <c r="AA217" s="5"/>
      <c r="AB217" s="5" t="n">
        <v>0</v>
      </c>
      <c r="AC217" s="5"/>
      <c r="AD217" s="40"/>
      <c r="AE217" s="5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  <c r="BO217" s="37"/>
      <c r="BP217" s="37"/>
      <c r="BQ217" s="37"/>
      <c r="BR217" s="37"/>
      <c r="BS217" s="37"/>
      <c r="BT217" s="37"/>
      <c r="BU217" s="37"/>
      <c r="BV217" s="37"/>
      <c r="BW217" s="37"/>
      <c r="BX217" s="37"/>
      <c r="BY217" s="37"/>
      <c r="BZ217" s="37"/>
      <c r="CA217" s="37"/>
      <c r="CB217" s="37"/>
      <c r="CC217" s="37"/>
      <c r="CD217" s="37"/>
      <c r="CE217" s="37"/>
      <c r="CF217" s="37"/>
      <c r="CG217" s="37"/>
      <c r="CH217" s="37"/>
      <c r="CI217" s="37"/>
      <c r="CJ217" s="37"/>
      <c r="CK217" s="37"/>
      <c r="CL217" s="37"/>
      <c r="CM217" s="37"/>
      <c r="CN217" s="37"/>
      <c r="CO217" s="37"/>
      <c r="CP217" s="37"/>
      <c r="CQ217" s="37"/>
      <c r="CR217" s="37"/>
      <c r="CS217" s="37"/>
      <c r="CT217" s="37"/>
      <c r="CU217" s="37"/>
      <c r="CV217" s="37"/>
      <c r="CW217" s="37"/>
      <c r="CX217" s="37"/>
      <c r="CY217" s="37"/>
      <c r="CZ217" s="37"/>
      <c r="DA217" s="37"/>
      <c r="DB217" s="37"/>
      <c r="DC217" s="37"/>
      <c r="DD217" s="37"/>
      <c r="DE217" s="37"/>
      <c r="DF217" s="37"/>
      <c r="DG217" s="37"/>
      <c r="DH217" s="37"/>
      <c r="DI217" s="37"/>
      <c r="DJ217" s="37"/>
      <c r="DK217" s="37"/>
      <c r="DL217" s="37"/>
      <c r="DM217" s="37"/>
      <c r="DN217" s="37"/>
      <c r="DO217" s="37"/>
      <c r="DP217" s="37"/>
      <c r="DQ217" s="37"/>
      <c r="DR217" s="37"/>
      <c r="DS217" s="37"/>
      <c r="DT217" s="37"/>
      <c r="DU217" s="37"/>
      <c r="DV217" s="37"/>
      <c r="DW217" s="37"/>
      <c r="DX217" s="37"/>
      <c r="DY217" s="37"/>
      <c r="DZ217" s="37"/>
      <c r="EA217" s="37"/>
      <c r="EB217" s="37"/>
      <c r="EC217" s="37"/>
      <c r="ED217" s="37"/>
      <c r="EE217" s="37"/>
      <c r="EF217" s="37"/>
      <c r="EG217" s="37"/>
      <c r="EH217" s="37"/>
      <c r="EI217" s="37"/>
      <c r="EJ217" s="37"/>
      <c r="EK217" s="37"/>
      <c r="EL217" s="37"/>
      <c r="EM217" s="37"/>
      <c r="EN217" s="37"/>
      <c r="EO217" s="37"/>
      <c r="EP217" s="37"/>
      <c r="EQ217" s="37"/>
      <c r="ER217" s="37"/>
      <c r="ES217" s="37"/>
      <c r="ET217" s="37"/>
      <c r="EU217" s="37"/>
      <c r="EV217" s="37"/>
      <c r="EW217" s="37"/>
      <c r="EX217" s="37"/>
      <c r="EY217" s="37"/>
      <c r="EZ217" s="37"/>
      <c r="FA217" s="37"/>
      <c r="FB217" s="37"/>
      <c r="FC217" s="37"/>
      <c r="FD217" s="37"/>
      <c r="FE217" s="37"/>
      <c r="FF217" s="37"/>
      <c r="FG217" s="37"/>
      <c r="FH217" s="37"/>
      <c r="FI217" s="37"/>
      <c r="FJ217" s="37"/>
      <c r="FK217" s="37"/>
      <c r="FL217" s="37"/>
      <c r="FM217" s="37"/>
      <c r="FN217" s="37"/>
      <c r="FO217" s="37"/>
      <c r="FP217" s="37"/>
      <c r="FQ217" s="37"/>
      <c r="FR217" s="37"/>
      <c r="FS217" s="37"/>
      <c r="FT217" s="37"/>
      <c r="FU217" s="37"/>
      <c r="FV217" s="37"/>
      <c r="FW217" s="37"/>
      <c r="FX217" s="37"/>
      <c r="FY217" s="37"/>
      <c r="FZ217" s="37"/>
      <c r="GA217" s="37"/>
      <c r="GB217" s="37"/>
      <c r="GC217" s="37"/>
      <c r="GD217" s="37"/>
      <c r="GE217" s="37"/>
      <c r="GF217" s="37"/>
      <c r="GG217" s="37"/>
      <c r="GH217" s="37"/>
      <c r="GI217" s="37"/>
      <c r="GJ217" s="37"/>
      <c r="GK217" s="37"/>
      <c r="GL217" s="37"/>
      <c r="GM217" s="37"/>
      <c r="GN217" s="37"/>
      <c r="GO217" s="37"/>
      <c r="GP217" s="37"/>
      <c r="GQ217" s="37"/>
      <c r="GR217" s="37"/>
      <c r="GS217" s="37"/>
      <c r="GT217" s="37"/>
      <c r="GU217" s="37"/>
      <c r="GV217" s="37"/>
      <c r="GW217" s="37"/>
      <c r="GX217" s="37"/>
      <c r="GY217" s="37"/>
      <c r="GZ217" s="37"/>
      <c r="HA217" s="37"/>
      <c r="HB217" s="37"/>
      <c r="HC217" s="37"/>
      <c r="HD217" s="37"/>
      <c r="HE217" s="37"/>
      <c r="HF217" s="37"/>
      <c r="HG217" s="37"/>
      <c r="HH217" s="37"/>
      <c r="HI217" s="37"/>
      <c r="HJ217" s="37"/>
      <c r="HK217" s="37"/>
      <c r="HL217" s="37"/>
      <c r="HM217" s="37"/>
      <c r="HN217" s="37"/>
      <c r="HO217" s="37"/>
      <c r="HP217" s="37"/>
      <c r="HQ217" s="37"/>
      <c r="HR217" s="37"/>
      <c r="HS217" s="37"/>
      <c r="HT217" s="37"/>
      <c r="HU217" s="37"/>
      <c r="HV217" s="37"/>
      <c r="HW217" s="37"/>
      <c r="HX217" s="37"/>
      <c r="HY217" s="37"/>
      <c r="HZ217" s="37"/>
      <c r="IA217" s="37"/>
      <c r="IB217" s="37"/>
      <c r="IC217" s="37"/>
      <c r="ID217" s="37"/>
      <c r="IE217" s="37"/>
      <c r="IF217" s="37"/>
      <c r="IG217" s="37"/>
      <c r="IH217" s="37"/>
      <c r="II217" s="37"/>
      <c r="IJ217" s="37"/>
      <c r="IK217" s="37"/>
      <c r="IL217" s="37"/>
      <c r="IM217" s="37"/>
      <c r="IN217" s="37"/>
      <c r="IO217" s="37"/>
      <c r="IP217" s="37"/>
      <c r="IQ217" s="37"/>
      <c r="IR217" s="37"/>
      <c r="IS217" s="37"/>
      <c r="IT217" s="37"/>
      <c r="IU217" s="37"/>
      <c r="IV217" s="37"/>
      <c r="IW217" s="37"/>
    </row>
    <row r="218" customFormat="false" ht="15" hidden="false" customHeight="false" outlineLevel="0" collapsed="false">
      <c r="A218" s="37" t="s">
        <v>283</v>
      </c>
      <c r="B218" s="37"/>
      <c r="C218" s="38"/>
      <c r="D218" s="39" t="s">
        <v>277</v>
      </c>
      <c r="F218" s="39"/>
      <c r="G218" s="38" t="s">
        <v>132</v>
      </c>
      <c r="H218" s="21" t="n">
        <v>0</v>
      </c>
      <c r="I218" s="37" t="s">
        <v>133</v>
      </c>
      <c r="J218" s="38"/>
      <c r="K218" s="2"/>
      <c r="L218" s="38" t="n">
        <v>10000000</v>
      </c>
      <c r="M218" s="3"/>
      <c r="N218" s="38"/>
      <c r="O218" s="2"/>
      <c r="P218" s="38" t="n">
        <v>10000000</v>
      </c>
      <c r="R218" s="5"/>
      <c r="T218" s="5" t="n">
        <v>10000000</v>
      </c>
      <c r="U218" s="5"/>
      <c r="V218" s="5" t="n">
        <f aca="false">+R218/1000000</f>
        <v>0</v>
      </c>
      <c r="W218" s="5" t="n">
        <v>1300000</v>
      </c>
      <c r="X218" s="5"/>
      <c r="Y218" s="5" t="n">
        <f aca="false">ROUND(T218*H218,0)</f>
        <v>0</v>
      </c>
      <c r="Z218" s="5"/>
      <c r="AA218" s="5"/>
      <c r="AB218" s="5" t="n">
        <v>0</v>
      </c>
      <c r="AC218" s="5"/>
      <c r="AD218" s="40"/>
      <c r="AE218" s="5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  <c r="BO218" s="37"/>
      <c r="BP218" s="37"/>
      <c r="BQ218" s="37"/>
      <c r="BR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7"/>
      <c r="CE218" s="37"/>
      <c r="CF218" s="37"/>
      <c r="CG218" s="37"/>
      <c r="CH218" s="37"/>
      <c r="CI218" s="37"/>
      <c r="CJ218" s="37"/>
      <c r="CK218" s="37"/>
      <c r="CL218" s="37"/>
      <c r="CM218" s="37"/>
      <c r="CN218" s="37"/>
      <c r="CO218" s="37"/>
      <c r="CP218" s="37"/>
      <c r="CQ218" s="37"/>
      <c r="CR218" s="37"/>
      <c r="CS218" s="37"/>
      <c r="CT218" s="37"/>
      <c r="CU218" s="37"/>
      <c r="CV218" s="37"/>
      <c r="CW218" s="37"/>
      <c r="CX218" s="37"/>
      <c r="CY218" s="37"/>
      <c r="CZ218" s="37"/>
      <c r="DA218" s="37"/>
      <c r="DB218" s="37"/>
      <c r="DC218" s="37"/>
      <c r="DD218" s="37"/>
      <c r="DE218" s="37"/>
      <c r="DF218" s="37"/>
      <c r="DG218" s="37"/>
      <c r="DH218" s="37"/>
      <c r="DI218" s="37"/>
      <c r="DJ218" s="37"/>
      <c r="DK218" s="37"/>
      <c r="DL218" s="37"/>
      <c r="DM218" s="37"/>
      <c r="DN218" s="37"/>
      <c r="DO218" s="37"/>
      <c r="DP218" s="37"/>
      <c r="DQ218" s="37"/>
      <c r="DR218" s="37"/>
      <c r="DS218" s="37"/>
      <c r="DT218" s="37"/>
      <c r="DU218" s="37"/>
      <c r="DV218" s="37"/>
      <c r="DW218" s="37"/>
      <c r="DX218" s="37"/>
      <c r="DY218" s="37"/>
      <c r="DZ218" s="37"/>
      <c r="EA218" s="37"/>
      <c r="EB218" s="37"/>
      <c r="EC218" s="37"/>
      <c r="ED218" s="37"/>
      <c r="EE218" s="37"/>
      <c r="EF218" s="37"/>
      <c r="EG218" s="37"/>
      <c r="EH218" s="37"/>
      <c r="EI218" s="37"/>
      <c r="EJ218" s="37"/>
      <c r="EK218" s="37"/>
      <c r="EL218" s="37"/>
      <c r="EM218" s="37"/>
      <c r="EN218" s="37"/>
      <c r="EO218" s="37"/>
      <c r="EP218" s="37"/>
      <c r="EQ218" s="37"/>
      <c r="ER218" s="37"/>
      <c r="ES218" s="37"/>
      <c r="ET218" s="37"/>
      <c r="EU218" s="37"/>
      <c r="EV218" s="37"/>
      <c r="EW218" s="37"/>
      <c r="EX218" s="37"/>
      <c r="EY218" s="37"/>
      <c r="EZ218" s="37"/>
      <c r="FA218" s="37"/>
      <c r="FB218" s="37"/>
      <c r="FC218" s="37"/>
      <c r="FD218" s="37"/>
      <c r="FE218" s="37"/>
      <c r="FF218" s="37"/>
      <c r="FG218" s="37"/>
      <c r="FH218" s="37"/>
      <c r="FI218" s="37"/>
      <c r="FJ218" s="37"/>
      <c r="FK218" s="37"/>
      <c r="FL218" s="37"/>
      <c r="FM218" s="37"/>
      <c r="FN218" s="37"/>
      <c r="FO218" s="37"/>
      <c r="FP218" s="37"/>
      <c r="FQ218" s="37"/>
      <c r="FR218" s="37"/>
      <c r="FS218" s="37"/>
      <c r="FT218" s="37"/>
      <c r="FU218" s="37"/>
      <c r="FV218" s="37"/>
      <c r="FW218" s="37"/>
      <c r="FX218" s="37"/>
      <c r="FY218" s="37"/>
      <c r="FZ218" s="37"/>
      <c r="GA218" s="37"/>
      <c r="GB218" s="37"/>
      <c r="GC218" s="37"/>
      <c r="GD218" s="37"/>
      <c r="GE218" s="37"/>
      <c r="GF218" s="37"/>
      <c r="GG218" s="37"/>
      <c r="GH218" s="37"/>
      <c r="GI218" s="37"/>
      <c r="GJ218" s="37"/>
      <c r="GK218" s="37"/>
      <c r="GL218" s="37"/>
      <c r="GM218" s="37"/>
      <c r="GN218" s="37"/>
      <c r="GO218" s="37"/>
      <c r="GP218" s="37"/>
      <c r="GQ218" s="37"/>
      <c r="GR218" s="37"/>
      <c r="GS218" s="37"/>
      <c r="GT218" s="37"/>
      <c r="GU218" s="37"/>
      <c r="GV218" s="37"/>
      <c r="GW218" s="37"/>
      <c r="GX218" s="37"/>
      <c r="GY218" s="37"/>
      <c r="GZ218" s="37"/>
      <c r="HA218" s="37"/>
      <c r="HB218" s="37"/>
      <c r="HC218" s="37"/>
      <c r="HD218" s="37"/>
      <c r="HE218" s="37"/>
      <c r="HF218" s="37"/>
      <c r="HG218" s="37"/>
      <c r="HH218" s="37"/>
      <c r="HI218" s="37"/>
      <c r="HJ218" s="37"/>
      <c r="HK218" s="37"/>
      <c r="HL218" s="37"/>
      <c r="HM218" s="37"/>
      <c r="HN218" s="37"/>
      <c r="HO218" s="37"/>
      <c r="HP218" s="37"/>
      <c r="HQ218" s="37"/>
      <c r="HR218" s="37"/>
      <c r="HS218" s="37"/>
      <c r="HT218" s="37"/>
      <c r="HU218" s="37"/>
      <c r="HV218" s="37"/>
      <c r="HW218" s="37"/>
      <c r="HX218" s="37"/>
      <c r="HY218" s="37"/>
      <c r="HZ218" s="37"/>
      <c r="IA218" s="37"/>
      <c r="IB218" s="37"/>
      <c r="IC218" s="37"/>
      <c r="ID218" s="37"/>
      <c r="IE218" s="37"/>
      <c r="IF218" s="37"/>
      <c r="IG218" s="37"/>
      <c r="IH218" s="37"/>
      <c r="II218" s="37"/>
      <c r="IJ218" s="37"/>
      <c r="IK218" s="37"/>
      <c r="IL218" s="37"/>
      <c r="IM218" s="37"/>
      <c r="IN218" s="37"/>
      <c r="IO218" s="37"/>
      <c r="IP218" s="37"/>
      <c r="IQ218" s="37"/>
      <c r="IR218" s="37"/>
      <c r="IS218" s="37"/>
      <c r="IT218" s="37"/>
      <c r="IU218" s="37"/>
      <c r="IV218" s="37"/>
      <c r="IW218" s="37"/>
    </row>
    <row r="219" customFormat="false" ht="15" hidden="false" customHeight="false" outlineLevel="0" collapsed="false">
      <c r="A219" s="37" t="s">
        <v>284</v>
      </c>
      <c r="B219" s="37"/>
      <c r="C219" s="38"/>
      <c r="D219" s="39" t="s">
        <v>277</v>
      </c>
      <c r="F219" s="39"/>
      <c r="G219" s="38" t="s">
        <v>132</v>
      </c>
      <c r="H219" s="21" t="n">
        <v>0</v>
      </c>
      <c r="I219" s="37" t="s">
        <v>133</v>
      </c>
      <c r="J219" s="38"/>
      <c r="K219" s="2"/>
      <c r="L219" s="38" t="n">
        <v>19610000</v>
      </c>
      <c r="M219" s="3"/>
      <c r="N219" s="38"/>
      <c r="O219" s="2"/>
      <c r="P219" s="38" t="n">
        <v>19610000</v>
      </c>
      <c r="R219" s="5"/>
      <c r="T219" s="5" t="n">
        <v>19610000</v>
      </c>
      <c r="U219" s="5"/>
      <c r="V219" s="5" t="n">
        <f aca="false">+R219/1000000</f>
        <v>0</v>
      </c>
      <c r="W219" s="5" t="n">
        <v>1300000</v>
      </c>
      <c r="X219" s="5"/>
      <c r="Y219" s="5" t="n">
        <f aca="false">ROUND(T219*H219,0)</f>
        <v>0</v>
      </c>
      <c r="Z219" s="5"/>
      <c r="AA219" s="5"/>
      <c r="AB219" s="5" t="n">
        <v>0</v>
      </c>
      <c r="AC219" s="5"/>
      <c r="AD219" s="40"/>
      <c r="AE219" s="5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  <c r="BM219" s="37"/>
      <c r="BN219" s="37"/>
      <c r="BO219" s="37"/>
      <c r="BP219" s="37"/>
      <c r="BQ219" s="37"/>
      <c r="BR219" s="37"/>
      <c r="BS219" s="37"/>
      <c r="BT219" s="37"/>
      <c r="BU219" s="37"/>
      <c r="BV219" s="37"/>
      <c r="BW219" s="37"/>
      <c r="BX219" s="37"/>
      <c r="BY219" s="37"/>
      <c r="BZ219" s="37"/>
      <c r="CA219" s="37"/>
      <c r="CB219" s="37"/>
      <c r="CC219" s="37"/>
      <c r="CD219" s="37"/>
      <c r="CE219" s="37"/>
      <c r="CF219" s="37"/>
      <c r="CG219" s="37"/>
      <c r="CH219" s="37"/>
      <c r="CI219" s="37"/>
      <c r="CJ219" s="37"/>
      <c r="CK219" s="37"/>
      <c r="CL219" s="37"/>
      <c r="CM219" s="37"/>
      <c r="CN219" s="37"/>
      <c r="CO219" s="37"/>
      <c r="CP219" s="37"/>
      <c r="CQ219" s="37"/>
      <c r="CR219" s="37"/>
      <c r="CS219" s="37"/>
      <c r="CT219" s="37"/>
      <c r="CU219" s="37"/>
      <c r="CV219" s="37"/>
      <c r="CW219" s="37"/>
      <c r="CX219" s="37"/>
      <c r="CY219" s="37"/>
      <c r="CZ219" s="37"/>
      <c r="DA219" s="37"/>
      <c r="DB219" s="37"/>
      <c r="DC219" s="37"/>
      <c r="DD219" s="37"/>
      <c r="DE219" s="37"/>
      <c r="DF219" s="37"/>
      <c r="DG219" s="37"/>
      <c r="DH219" s="37"/>
      <c r="DI219" s="37"/>
      <c r="DJ219" s="37"/>
      <c r="DK219" s="37"/>
      <c r="DL219" s="37"/>
      <c r="DM219" s="37"/>
      <c r="DN219" s="37"/>
      <c r="DO219" s="37"/>
      <c r="DP219" s="37"/>
      <c r="DQ219" s="37"/>
      <c r="DR219" s="37"/>
      <c r="DS219" s="37"/>
      <c r="DT219" s="37"/>
      <c r="DU219" s="37"/>
      <c r="DV219" s="37"/>
      <c r="DW219" s="37"/>
      <c r="DX219" s="37"/>
      <c r="DY219" s="37"/>
      <c r="DZ219" s="37"/>
      <c r="EA219" s="37"/>
      <c r="EB219" s="37"/>
      <c r="EC219" s="37"/>
      <c r="ED219" s="37"/>
      <c r="EE219" s="37"/>
      <c r="EF219" s="37"/>
      <c r="EG219" s="37"/>
      <c r="EH219" s="37"/>
      <c r="EI219" s="37"/>
      <c r="EJ219" s="37"/>
      <c r="EK219" s="37"/>
      <c r="EL219" s="37"/>
      <c r="EM219" s="37"/>
      <c r="EN219" s="37"/>
      <c r="EO219" s="37"/>
      <c r="EP219" s="37"/>
      <c r="EQ219" s="37"/>
      <c r="ER219" s="37"/>
      <c r="ES219" s="37"/>
      <c r="ET219" s="37"/>
      <c r="EU219" s="37"/>
      <c r="EV219" s="37"/>
      <c r="EW219" s="37"/>
      <c r="EX219" s="37"/>
      <c r="EY219" s="37"/>
      <c r="EZ219" s="37"/>
      <c r="FA219" s="37"/>
      <c r="FB219" s="37"/>
      <c r="FC219" s="37"/>
      <c r="FD219" s="37"/>
      <c r="FE219" s="37"/>
      <c r="FF219" s="37"/>
      <c r="FG219" s="37"/>
      <c r="FH219" s="37"/>
      <c r="FI219" s="37"/>
      <c r="FJ219" s="37"/>
      <c r="FK219" s="37"/>
      <c r="FL219" s="37"/>
      <c r="FM219" s="37"/>
      <c r="FN219" s="37"/>
      <c r="FO219" s="37"/>
      <c r="FP219" s="37"/>
      <c r="FQ219" s="37"/>
      <c r="FR219" s="37"/>
      <c r="FS219" s="37"/>
      <c r="FT219" s="37"/>
      <c r="FU219" s="37"/>
      <c r="FV219" s="37"/>
      <c r="FW219" s="37"/>
      <c r="FX219" s="37"/>
      <c r="FY219" s="37"/>
      <c r="FZ219" s="37"/>
      <c r="GA219" s="37"/>
      <c r="GB219" s="37"/>
      <c r="GC219" s="37"/>
      <c r="GD219" s="37"/>
      <c r="GE219" s="37"/>
      <c r="GF219" s="37"/>
      <c r="GG219" s="37"/>
      <c r="GH219" s="37"/>
      <c r="GI219" s="37"/>
      <c r="GJ219" s="37"/>
      <c r="GK219" s="37"/>
      <c r="GL219" s="37"/>
      <c r="GM219" s="37"/>
      <c r="GN219" s="37"/>
      <c r="GO219" s="37"/>
      <c r="GP219" s="37"/>
      <c r="GQ219" s="37"/>
      <c r="GR219" s="37"/>
      <c r="GS219" s="37"/>
      <c r="GT219" s="37"/>
      <c r="GU219" s="37"/>
      <c r="GV219" s="37"/>
      <c r="GW219" s="37"/>
      <c r="GX219" s="37"/>
      <c r="GY219" s="37"/>
      <c r="GZ219" s="37"/>
      <c r="HA219" s="37"/>
      <c r="HB219" s="37"/>
      <c r="HC219" s="37"/>
      <c r="HD219" s="37"/>
      <c r="HE219" s="37"/>
      <c r="HF219" s="37"/>
      <c r="HG219" s="37"/>
      <c r="HH219" s="37"/>
      <c r="HI219" s="37"/>
      <c r="HJ219" s="37"/>
      <c r="HK219" s="37"/>
      <c r="HL219" s="37"/>
      <c r="HM219" s="37"/>
      <c r="HN219" s="37"/>
      <c r="HO219" s="37"/>
      <c r="HP219" s="37"/>
      <c r="HQ219" s="37"/>
      <c r="HR219" s="37"/>
      <c r="HS219" s="37"/>
      <c r="HT219" s="37"/>
      <c r="HU219" s="37"/>
      <c r="HV219" s="37"/>
      <c r="HW219" s="37"/>
      <c r="HX219" s="37"/>
      <c r="HY219" s="37"/>
      <c r="HZ219" s="37"/>
      <c r="IA219" s="37"/>
      <c r="IB219" s="37"/>
      <c r="IC219" s="37"/>
      <c r="ID219" s="37"/>
      <c r="IE219" s="37"/>
      <c r="IF219" s="37"/>
      <c r="IG219" s="37"/>
      <c r="IH219" s="37"/>
      <c r="II219" s="37"/>
      <c r="IJ219" s="37"/>
      <c r="IK219" s="37"/>
      <c r="IL219" s="37"/>
      <c r="IM219" s="37"/>
      <c r="IN219" s="37"/>
      <c r="IO219" s="37"/>
      <c r="IP219" s="37"/>
      <c r="IQ219" s="37"/>
      <c r="IR219" s="37"/>
      <c r="IS219" s="37"/>
      <c r="IT219" s="37"/>
      <c r="IU219" s="37"/>
      <c r="IV219" s="37"/>
      <c r="IW219" s="37"/>
    </row>
    <row r="220" customFormat="false" ht="15" hidden="false" customHeight="false" outlineLevel="0" collapsed="false">
      <c r="A220" s="37" t="s">
        <v>285</v>
      </c>
      <c r="B220" s="37"/>
      <c r="C220" s="38"/>
      <c r="D220" s="39" t="s">
        <v>277</v>
      </c>
      <c r="F220" s="39"/>
      <c r="G220" s="38" t="s">
        <v>132</v>
      </c>
      <c r="H220" s="21" t="n">
        <v>0</v>
      </c>
      <c r="I220" s="37" t="s">
        <v>133</v>
      </c>
      <c r="J220" s="38"/>
      <c r="K220" s="2"/>
      <c r="L220" s="38" t="n">
        <v>15000000</v>
      </c>
      <c r="M220" s="3"/>
      <c r="N220" s="38"/>
      <c r="O220" s="2"/>
      <c r="P220" s="38" t="n">
        <v>15000000</v>
      </c>
      <c r="R220" s="5"/>
      <c r="T220" s="5" t="n">
        <v>15000000</v>
      </c>
      <c r="U220" s="5"/>
      <c r="V220" s="5" t="n">
        <f aca="false">+R220/1000000</f>
        <v>0</v>
      </c>
      <c r="W220" s="5" t="n">
        <v>1300000</v>
      </c>
      <c r="X220" s="5"/>
      <c r="Y220" s="5" t="n">
        <f aca="false">ROUND(T220*H220,0)</f>
        <v>0</v>
      </c>
      <c r="Z220" s="5"/>
      <c r="AA220" s="5"/>
      <c r="AB220" s="5" t="n">
        <v>0</v>
      </c>
      <c r="AC220" s="5"/>
      <c r="AD220" s="40"/>
      <c r="AE220" s="5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  <c r="BM220" s="37"/>
      <c r="BN220" s="37"/>
      <c r="BO220" s="37"/>
      <c r="BP220" s="37"/>
      <c r="BQ220" s="37"/>
      <c r="BR220" s="37"/>
      <c r="BS220" s="37"/>
      <c r="BT220" s="37"/>
      <c r="BU220" s="37"/>
      <c r="BV220" s="37"/>
      <c r="BW220" s="37"/>
      <c r="BX220" s="37"/>
      <c r="BY220" s="37"/>
      <c r="BZ220" s="37"/>
      <c r="CA220" s="37"/>
      <c r="CB220" s="37"/>
      <c r="CC220" s="37"/>
      <c r="CD220" s="37"/>
      <c r="CE220" s="37"/>
      <c r="CF220" s="37"/>
      <c r="CG220" s="37"/>
      <c r="CH220" s="37"/>
      <c r="CI220" s="37"/>
      <c r="CJ220" s="37"/>
      <c r="CK220" s="37"/>
      <c r="CL220" s="37"/>
      <c r="CM220" s="37"/>
      <c r="CN220" s="37"/>
      <c r="CO220" s="37"/>
      <c r="CP220" s="37"/>
      <c r="CQ220" s="37"/>
      <c r="CR220" s="37"/>
      <c r="CS220" s="37"/>
      <c r="CT220" s="37"/>
      <c r="CU220" s="37"/>
      <c r="CV220" s="37"/>
      <c r="CW220" s="37"/>
      <c r="CX220" s="37"/>
      <c r="CY220" s="37"/>
      <c r="CZ220" s="37"/>
      <c r="DA220" s="37"/>
      <c r="DB220" s="37"/>
      <c r="DC220" s="37"/>
      <c r="DD220" s="37"/>
      <c r="DE220" s="37"/>
      <c r="DF220" s="37"/>
      <c r="DG220" s="37"/>
      <c r="DH220" s="37"/>
      <c r="DI220" s="37"/>
      <c r="DJ220" s="37"/>
      <c r="DK220" s="37"/>
      <c r="DL220" s="37"/>
      <c r="DM220" s="37"/>
      <c r="DN220" s="37"/>
      <c r="DO220" s="37"/>
      <c r="DP220" s="37"/>
      <c r="DQ220" s="37"/>
      <c r="DR220" s="37"/>
      <c r="DS220" s="37"/>
      <c r="DT220" s="37"/>
      <c r="DU220" s="37"/>
      <c r="DV220" s="37"/>
      <c r="DW220" s="37"/>
      <c r="DX220" s="37"/>
      <c r="DY220" s="37"/>
      <c r="DZ220" s="37"/>
      <c r="EA220" s="37"/>
      <c r="EB220" s="37"/>
      <c r="EC220" s="37"/>
      <c r="ED220" s="37"/>
      <c r="EE220" s="37"/>
      <c r="EF220" s="37"/>
      <c r="EG220" s="37"/>
      <c r="EH220" s="37"/>
      <c r="EI220" s="37"/>
      <c r="EJ220" s="37"/>
      <c r="EK220" s="37"/>
      <c r="EL220" s="37"/>
      <c r="EM220" s="37"/>
      <c r="EN220" s="37"/>
      <c r="EO220" s="37"/>
      <c r="EP220" s="37"/>
      <c r="EQ220" s="37"/>
      <c r="ER220" s="37"/>
      <c r="ES220" s="37"/>
      <c r="ET220" s="37"/>
      <c r="EU220" s="37"/>
      <c r="EV220" s="37"/>
      <c r="EW220" s="37"/>
      <c r="EX220" s="37"/>
      <c r="EY220" s="37"/>
      <c r="EZ220" s="37"/>
      <c r="FA220" s="37"/>
      <c r="FB220" s="37"/>
      <c r="FC220" s="37"/>
      <c r="FD220" s="37"/>
      <c r="FE220" s="37"/>
      <c r="FF220" s="37"/>
      <c r="FG220" s="37"/>
      <c r="FH220" s="37"/>
      <c r="FI220" s="37"/>
      <c r="FJ220" s="37"/>
      <c r="FK220" s="37"/>
      <c r="FL220" s="37"/>
      <c r="FM220" s="37"/>
      <c r="FN220" s="37"/>
      <c r="FO220" s="37"/>
      <c r="FP220" s="37"/>
      <c r="FQ220" s="37"/>
      <c r="FR220" s="37"/>
      <c r="FS220" s="37"/>
      <c r="FT220" s="37"/>
      <c r="FU220" s="37"/>
      <c r="FV220" s="37"/>
      <c r="FW220" s="37"/>
      <c r="FX220" s="37"/>
      <c r="FY220" s="37"/>
      <c r="FZ220" s="37"/>
      <c r="GA220" s="37"/>
      <c r="GB220" s="37"/>
      <c r="GC220" s="37"/>
      <c r="GD220" s="37"/>
      <c r="GE220" s="37"/>
      <c r="GF220" s="37"/>
      <c r="GG220" s="37"/>
      <c r="GH220" s="37"/>
      <c r="GI220" s="37"/>
      <c r="GJ220" s="37"/>
      <c r="GK220" s="37"/>
      <c r="GL220" s="37"/>
      <c r="GM220" s="37"/>
      <c r="GN220" s="37"/>
      <c r="GO220" s="37"/>
      <c r="GP220" s="37"/>
      <c r="GQ220" s="37"/>
      <c r="GR220" s="37"/>
      <c r="GS220" s="37"/>
      <c r="GT220" s="37"/>
      <c r="GU220" s="37"/>
      <c r="GV220" s="37"/>
      <c r="GW220" s="37"/>
      <c r="GX220" s="37"/>
      <c r="GY220" s="37"/>
      <c r="GZ220" s="37"/>
      <c r="HA220" s="37"/>
      <c r="HB220" s="37"/>
      <c r="HC220" s="37"/>
      <c r="HD220" s="37"/>
      <c r="HE220" s="37"/>
      <c r="HF220" s="37"/>
      <c r="HG220" s="37"/>
      <c r="HH220" s="37"/>
      <c r="HI220" s="37"/>
      <c r="HJ220" s="37"/>
      <c r="HK220" s="37"/>
      <c r="HL220" s="37"/>
      <c r="HM220" s="37"/>
      <c r="HN220" s="37"/>
      <c r="HO220" s="37"/>
      <c r="HP220" s="37"/>
      <c r="HQ220" s="37"/>
      <c r="HR220" s="37"/>
      <c r="HS220" s="37"/>
      <c r="HT220" s="37"/>
      <c r="HU220" s="37"/>
      <c r="HV220" s="37"/>
      <c r="HW220" s="37"/>
      <c r="HX220" s="37"/>
      <c r="HY220" s="37"/>
      <c r="HZ220" s="37"/>
      <c r="IA220" s="37"/>
      <c r="IB220" s="37"/>
      <c r="IC220" s="37"/>
      <c r="ID220" s="37"/>
      <c r="IE220" s="37"/>
      <c r="IF220" s="37"/>
      <c r="IG220" s="37"/>
      <c r="IH220" s="37"/>
      <c r="II220" s="37"/>
      <c r="IJ220" s="37"/>
      <c r="IK220" s="37"/>
      <c r="IL220" s="37"/>
      <c r="IM220" s="37"/>
      <c r="IN220" s="37"/>
      <c r="IO220" s="37"/>
      <c r="IP220" s="37"/>
      <c r="IQ220" s="37"/>
      <c r="IR220" s="37"/>
      <c r="IS220" s="37"/>
      <c r="IT220" s="37"/>
      <c r="IU220" s="37"/>
      <c r="IV220" s="37"/>
      <c r="IW220" s="37"/>
    </row>
    <row r="221" customFormat="false" ht="12.75" hidden="false" customHeight="false" outlineLevel="0" collapsed="false">
      <c r="A221" s="1" t="s">
        <v>286</v>
      </c>
      <c r="B221" s="1"/>
      <c r="C221" s="38"/>
      <c r="D221" s="39" t="s">
        <v>277</v>
      </c>
      <c r="F221" s="39"/>
      <c r="G221" s="38" t="s">
        <v>132</v>
      </c>
      <c r="H221" s="21" t="n">
        <v>0</v>
      </c>
      <c r="I221" s="37" t="s">
        <v>133</v>
      </c>
      <c r="J221" s="38"/>
      <c r="K221" s="2"/>
      <c r="L221" s="38" t="n">
        <v>23542485.26</v>
      </c>
      <c r="M221" s="3"/>
      <c r="N221" s="38"/>
      <c r="O221" s="2"/>
      <c r="P221" s="38" t="n">
        <v>23542485.26</v>
      </c>
      <c r="R221" s="5"/>
      <c r="T221" s="5" t="n">
        <v>23542485.26</v>
      </c>
      <c r="U221" s="5"/>
      <c r="V221" s="5" t="n">
        <f aca="false">+R221/1000000</f>
        <v>0</v>
      </c>
      <c r="W221" s="5" t="n">
        <v>0</v>
      </c>
      <c r="X221" s="5"/>
      <c r="Y221" s="5" t="n">
        <f aca="false">ROUND(T221*H221,0)</f>
        <v>0</v>
      </c>
      <c r="Z221" s="5"/>
      <c r="AA221" s="5"/>
      <c r="AB221" s="5" t="n">
        <v>0</v>
      </c>
      <c r="AC221" s="5"/>
      <c r="AD221" s="5" t="n">
        <v>0</v>
      </c>
      <c r="AE221" s="5" t="n">
        <f aca="false">+AB221/1000000</f>
        <v>0</v>
      </c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7"/>
      <c r="BJ221" s="37"/>
      <c r="BK221" s="37"/>
      <c r="BL221" s="37"/>
      <c r="BM221" s="37"/>
      <c r="BN221" s="37"/>
      <c r="BO221" s="37"/>
      <c r="BP221" s="37"/>
      <c r="BQ221" s="37"/>
      <c r="BR221" s="37"/>
      <c r="BS221" s="37"/>
      <c r="BT221" s="37"/>
      <c r="BU221" s="37"/>
      <c r="BV221" s="37"/>
      <c r="BW221" s="37"/>
      <c r="BX221" s="37"/>
      <c r="BY221" s="37"/>
      <c r="BZ221" s="37"/>
      <c r="CA221" s="37"/>
      <c r="CB221" s="37"/>
      <c r="CC221" s="37"/>
      <c r="CD221" s="37"/>
      <c r="CE221" s="37"/>
      <c r="CF221" s="37"/>
      <c r="CG221" s="37"/>
      <c r="CH221" s="37"/>
      <c r="CI221" s="37"/>
      <c r="CJ221" s="37"/>
      <c r="CK221" s="37"/>
      <c r="CL221" s="37"/>
      <c r="CM221" s="37"/>
      <c r="CN221" s="37"/>
      <c r="CO221" s="37"/>
      <c r="CP221" s="37"/>
      <c r="CQ221" s="37"/>
      <c r="CR221" s="37"/>
      <c r="CS221" s="37"/>
      <c r="CT221" s="37"/>
      <c r="CU221" s="37"/>
      <c r="CV221" s="37"/>
      <c r="CW221" s="37"/>
      <c r="CX221" s="37"/>
      <c r="CY221" s="37"/>
      <c r="CZ221" s="37"/>
      <c r="DA221" s="37"/>
      <c r="DB221" s="37"/>
      <c r="DC221" s="37"/>
      <c r="DD221" s="37"/>
      <c r="DE221" s="37"/>
      <c r="DF221" s="37"/>
      <c r="DG221" s="37"/>
      <c r="DH221" s="37"/>
      <c r="DI221" s="37"/>
      <c r="DJ221" s="37"/>
      <c r="DK221" s="37"/>
      <c r="DL221" s="37"/>
      <c r="DM221" s="37"/>
      <c r="DN221" s="37"/>
      <c r="DO221" s="37"/>
      <c r="DP221" s="37"/>
      <c r="DQ221" s="37"/>
      <c r="DR221" s="37"/>
      <c r="DS221" s="37"/>
      <c r="DT221" s="37"/>
      <c r="DU221" s="37"/>
      <c r="DV221" s="37"/>
      <c r="DW221" s="37"/>
      <c r="DX221" s="37"/>
      <c r="DY221" s="37"/>
      <c r="DZ221" s="37"/>
      <c r="EA221" s="37"/>
      <c r="EB221" s="37"/>
      <c r="EC221" s="37"/>
      <c r="ED221" s="37"/>
      <c r="EE221" s="37"/>
      <c r="EF221" s="37"/>
      <c r="EG221" s="37"/>
      <c r="EH221" s="37"/>
      <c r="EI221" s="37"/>
      <c r="EJ221" s="37"/>
      <c r="EK221" s="37"/>
      <c r="EL221" s="37"/>
      <c r="EM221" s="37"/>
      <c r="EN221" s="37"/>
      <c r="EO221" s="37"/>
      <c r="EP221" s="37"/>
      <c r="EQ221" s="37"/>
      <c r="ER221" s="37"/>
      <c r="ES221" s="37"/>
      <c r="ET221" s="37"/>
      <c r="EU221" s="37"/>
      <c r="EV221" s="37"/>
      <c r="EW221" s="37"/>
      <c r="EX221" s="37"/>
      <c r="EY221" s="37"/>
      <c r="EZ221" s="37"/>
      <c r="FA221" s="37"/>
      <c r="FB221" s="37"/>
      <c r="FC221" s="37"/>
      <c r="FD221" s="37"/>
      <c r="FE221" s="37"/>
      <c r="FF221" s="37"/>
      <c r="FG221" s="37"/>
      <c r="FH221" s="37"/>
      <c r="FI221" s="37"/>
      <c r="FJ221" s="37"/>
      <c r="FK221" s="37"/>
      <c r="FL221" s="37"/>
      <c r="FM221" s="37"/>
      <c r="FN221" s="37"/>
      <c r="FO221" s="37"/>
      <c r="FP221" s="37"/>
      <c r="FQ221" s="37"/>
      <c r="FR221" s="37"/>
      <c r="FS221" s="37"/>
      <c r="FT221" s="37"/>
      <c r="FU221" s="37"/>
      <c r="FV221" s="37"/>
      <c r="FW221" s="37"/>
      <c r="FX221" s="37"/>
      <c r="FY221" s="37"/>
      <c r="FZ221" s="37"/>
      <c r="GA221" s="37"/>
      <c r="GB221" s="37"/>
      <c r="GC221" s="37"/>
      <c r="GD221" s="37"/>
      <c r="GE221" s="37"/>
      <c r="GF221" s="37"/>
      <c r="GG221" s="37"/>
      <c r="GH221" s="37"/>
      <c r="GI221" s="37"/>
      <c r="GJ221" s="37"/>
      <c r="GK221" s="37"/>
      <c r="GL221" s="37"/>
      <c r="GM221" s="37"/>
      <c r="GN221" s="37"/>
      <c r="GO221" s="37"/>
      <c r="GP221" s="37"/>
      <c r="GQ221" s="37"/>
      <c r="GR221" s="37"/>
      <c r="GS221" s="37"/>
      <c r="GT221" s="37"/>
      <c r="GU221" s="37"/>
      <c r="GV221" s="37"/>
      <c r="GW221" s="37"/>
      <c r="GX221" s="37"/>
      <c r="GY221" s="37"/>
      <c r="GZ221" s="37"/>
      <c r="HA221" s="37"/>
      <c r="HB221" s="37"/>
      <c r="HC221" s="37"/>
      <c r="HD221" s="37"/>
      <c r="HE221" s="37"/>
      <c r="HF221" s="37"/>
      <c r="HG221" s="37"/>
      <c r="HH221" s="37"/>
      <c r="HI221" s="37"/>
      <c r="HJ221" s="37"/>
      <c r="HK221" s="37"/>
      <c r="HL221" s="37"/>
      <c r="HM221" s="37"/>
      <c r="HN221" s="37"/>
      <c r="HO221" s="37"/>
      <c r="HP221" s="37"/>
      <c r="HQ221" s="37"/>
      <c r="HR221" s="37"/>
      <c r="HS221" s="37"/>
      <c r="HT221" s="37"/>
      <c r="HU221" s="37"/>
      <c r="HV221" s="37"/>
      <c r="HW221" s="37"/>
      <c r="HX221" s="37"/>
      <c r="HY221" s="37"/>
      <c r="HZ221" s="37"/>
      <c r="IA221" s="37"/>
      <c r="IB221" s="37"/>
      <c r="IC221" s="37"/>
      <c r="ID221" s="37"/>
      <c r="IE221" s="37"/>
      <c r="IF221" s="37"/>
      <c r="IG221" s="37"/>
      <c r="IH221" s="37"/>
      <c r="II221" s="37"/>
      <c r="IJ221" s="37"/>
      <c r="IK221" s="37"/>
      <c r="IL221" s="37"/>
      <c r="IM221" s="37"/>
      <c r="IN221" s="37"/>
      <c r="IO221" s="37"/>
      <c r="IP221" s="37"/>
      <c r="IQ221" s="37"/>
      <c r="IR221" s="37"/>
      <c r="IS221" s="37"/>
      <c r="IT221" s="37"/>
      <c r="IU221" s="37"/>
      <c r="IV221" s="37"/>
      <c r="IW221" s="37"/>
    </row>
    <row r="222" customFormat="false" ht="12.75" hidden="false" customHeight="false" outlineLevel="0" collapsed="false">
      <c r="A222" s="1" t="s">
        <v>287</v>
      </c>
      <c r="B222" s="1"/>
      <c r="C222" s="38"/>
      <c r="D222" s="39" t="s">
        <v>277</v>
      </c>
      <c r="F222" s="39"/>
      <c r="G222" s="38" t="s">
        <v>132</v>
      </c>
      <c r="H222" s="21" t="n">
        <v>0</v>
      </c>
      <c r="I222" s="37" t="s">
        <v>133</v>
      </c>
      <c r="J222" s="38"/>
      <c r="K222" s="2"/>
      <c r="L222" s="38" t="n">
        <v>20000000</v>
      </c>
      <c r="M222" s="3"/>
      <c r="N222" s="38"/>
      <c r="O222" s="2"/>
      <c r="P222" s="38" t="n">
        <v>20000000</v>
      </c>
      <c r="R222" s="5"/>
      <c r="T222" s="5" t="n">
        <v>20000000</v>
      </c>
      <c r="U222" s="5"/>
      <c r="V222" s="5" t="n">
        <f aca="false">+R222/1000000</f>
        <v>0</v>
      </c>
      <c r="W222" s="5" t="n">
        <v>0</v>
      </c>
      <c r="X222" s="5"/>
      <c r="Y222" s="5" t="n">
        <f aca="false">ROUND(T222*H222,0)</f>
        <v>0</v>
      </c>
      <c r="Z222" s="5"/>
      <c r="AA222" s="5"/>
      <c r="AB222" s="5" t="n">
        <v>0</v>
      </c>
      <c r="AC222" s="5"/>
      <c r="AD222" s="5" t="n">
        <v>0</v>
      </c>
      <c r="AE222" s="5" t="n">
        <f aca="false">+AB222/1000000</f>
        <v>0</v>
      </c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  <c r="BB222" s="37"/>
      <c r="BC222" s="37"/>
      <c r="BD222" s="37"/>
      <c r="BE222" s="37"/>
      <c r="BF222" s="37"/>
      <c r="BG222" s="37"/>
      <c r="BH222" s="37"/>
      <c r="BI222" s="37"/>
      <c r="BJ222" s="37"/>
      <c r="BK222" s="37"/>
      <c r="BL222" s="37"/>
      <c r="BM222" s="37"/>
      <c r="BN222" s="37"/>
      <c r="BO222" s="37"/>
      <c r="BP222" s="37"/>
      <c r="BQ222" s="37"/>
      <c r="BR222" s="37"/>
      <c r="BS222" s="37"/>
      <c r="BT222" s="37"/>
      <c r="BU222" s="37"/>
      <c r="BV222" s="37"/>
      <c r="BW222" s="37"/>
      <c r="BX222" s="37"/>
      <c r="BY222" s="37"/>
      <c r="BZ222" s="37"/>
      <c r="CA222" s="37"/>
      <c r="CB222" s="37"/>
      <c r="CC222" s="37"/>
      <c r="CD222" s="37"/>
      <c r="CE222" s="37"/>
      <c r="CF222" s="37"/>
      <c r="CG222" s="37"/>
      <c r="CH222" s="37"/>
      <c r="CI222" s="37"/>
      <c r="CJ222" s="37"/>
      <c r="CK222" s="37"/>
      <c r="CL222" s="37"/>
      <c r="CM222" s="37"/>
      <c r="CN222" s="37"/>
      <c r="CO222" s="37"/>
      <c r="CP222" s="37"/>
      <c r="CQ222" s="37"/>
      <c r="CR222" s="37"/>
      <c r="CS222" s="37"/>
      <c r="CT222" s="37"/>
      <c r="CU222" s="37"/>
      <c r="CV222" s="37"/>
      <c r="CW222" s="37"/>
      <c r="CX222" s="37"/>
      <c r="CY222" s="37"/>
      <c r="CZ222" s="37"/>
      <c r="DA222" s="37"/>
      <c r="DB222" s="37"/>
      <c r="DC222" s="37"/>
      <c r="DD222" s="37"/>
      <c r="DE222" s="37"/>
      <c r="DF222" s="37"/>
      <c r="DG222" s="37"/>
      <c r="DH222" s="37"/>
      <c r="DI222" s="37"/>
      <c r="DJ222" s="37"/>
      <c r="DK222" s="37"/>
      <c r="DL222" s="37"/>
      <c r="DM222" s="37"/>
      <c r="DN222" s="37"/>
      <c r="DO222" s="37"/>
      <c r="DP222" s="37"/>
      <c r="DQ222" s="37"/>
      <c r="DR222" s="37"/>
      <c r="DS222" s="37"/>
      <c r="DT222" s="37"/>
      <c r="DU222" s="37"/>
      <c r="DV222" s="37"/>
      <c r="DW222" s="37"/>
      <c r="DX222" s="37"/>
      <c r="DY222" s="37"/>
      <c r="DZ222" s="37"/>
      <c r="EA222" s="37"/>
      <c r="EB222" s="37"/>
      <c r="EC222" s="37"/>
      <c r="ED222" s="37"/>
      <c r="EE222" s="37"/>
      <c r="EF222" s="37"/>
      <c r="EG222" s="37"/>
      <c r="EH222" s="37"/>
      <c r="EI222" s="37"/>
      <c r="EJ222" s="37"/>
      <c r="EK222" s="37"/>
      <c r="EL222" s="37"/>
      <c r="EM222" s="37"/>
      <c r="EN222" s="37"/>
      <c r="EO222" s="37"/>
      <c r="EP222" s="37"/>
      <c r="EQ222" s="37"/>
      <c r="ER222" s="37"/>
      <c r="ES222" s="37"/>
      <c r="ET222" s="37"/>
      <c r="EU222" s="37"/>
      <c r="EV222" s="37"/>
      <c r="EW222" s="37"/>
      <c r="EX222" s="37"/>
      <c r="EY222" s="37"/>
      <c r="EZ222" s="37"/>
      <c r="FA222" s="37"/>
      <c r="FB222" s="37"/>
      <c r="FC222" s="37"/>
      <c r="FD222" s="37"/>
      <c r="FE222" s="37"/>
      <c r="FF222" s="37"/>
      <c r="FG222" s="37"/>
      <c r="FH222" s="37"/>
      <c r="FI222" s="37"/>
      <c r="FJ222" s="37"/>
      <c r="FK222" s="37"/>
      <c r="FL222" s="37"/>
      <c r="FM222" s="37"/>
      <c r="FN222" s="37"/>
      <c r="FO222" s="37"/>
      <c r="FP222" s="37"/>
      <c r="FQ222" s="37"/>
      <c r="FR222" s="37"/>
      <c r="FS222" s="37"/>
      <c r="FT222" s="37"/>
      <c r="FU222" s="37"/>
      <c r="FV222" s="37"/>
      <c r="FW222" s="37"/>
      <c r="FX222" s="37"/>
      <c r="FY222" s="37"/>
      <c r="FZ222" s="37"/>
      <c r="GA222" s="37"/>
      <c r="GB222" s="37"/>
      <c r="GC222" s="37"/>
      <c r="GD222" s="37"/>
      <c r="GE222" s="37"/>
      <c r="GF222" s="37"/>
      <c r="GG222" s="37"/>
      <c r="GH222" s="37"/>
      <c r="GI222" s="37"/>
      <c r="GJ222" s="37"/>
      <c r="GK222" s="37"/>
      <c r="GL222" s="37"/>
      <c r="GM222" s="37"/>
      <c r="GN222" s="37"/>
      <c r="GO222" s="37"/>
      <c r="GP222" s="37"/>
      <c r="GQ222" s="37"/>
      <c r="GR222" s="37"/>
      <c r="GS222" s="37"/>
      <c r="GT222" s="37"/>
      <c r="GU222" s="37"/>
      <c r="GV222" s="37"/>
      <c r="GW222" s="37"/>
      <c r="GX222" s="37"/>
      <c r="GY222" s="37"/>
      <c r="GZ222" s="37"/>
      <c r="HA222" s="37"/>
      <c r="HB222" s="37"/>
      <c r="HC222" s="37"/>
      <c r="HD222" s="37"/>
      <c r="HE222" s="37"/>
      <c r="HF222" s="37"/>
      <c r="HG222" s="37"/>
      <c r="HH222" s="37"/>
      <c r="HI222" s="37"/>
      <c r="HJ222" s="37"/>
      <c r="HK222" s="37"/>
      <c r="HL222" s="37"/>
      <c r="HM222" s="37"/>
      <c r="HN222" s="37"/>
      <c r="HO222" s="37"/>
      <c r="HP222" s="37"/>
      <c r="HQ222" s="37"/>
      <c r="HR222" s="37"/>
      <c r="HS222" s="37"/>
      <c r="HT222" s="37"/>
      <c r="HU222" s="37"/>
      <c r="HV222" s="37"/>
      <c r="HW222" s="37"/>
      <c r="HX222" s="37"/>
      <c r="HY222" s="37"/>
      <c r="HZ222" s="37"/>
      <c r="IA222" s="37"/>
      <c r="IB222" s="37"/>
      <c r="IC222" s="37"/>
      <c r="ID222" s="37"/>
      <c r="IE222" s="37"/>
      <c r="IF222" s="37"/>
      <c r="IG222" s="37"/>
      <c r="IH222" s="37"/>
      <c r="II222" s="37"/>
      <c r="IJ222" s="37"/>
      <c r="IK222" s="37"/>
      <c r="IL222" s="37"/>
      <c r="IM222" s="37"/>
      <c r="IN222" s="37"/>
      <c r="IO222" s="37"/>
      <c r="IP222" s="37"/>
      <c r="IQ222" s="37"/>
      <c r="IR222" s="37"/>
      <c r="IS222" s="37"/>
      <c r="IT222" s="37"/>
      <c r="IU222" s="37"/>
      <c r="IV222" s="37"/>
      <c r="IW222" s="37"/>
    </row>
    <row r="223" customFormat="false" ht="12.75" hidden="false" customHeight="false" outlineLevel="0" collapsed="false">
      <c r="A223" s="37" t="s">
        <v>288</v>
      </c>
      <c r="B223" s="37"/>
      <c r="C223" s="38"/>
      <c r="D223" s="39" t="s">
        <v>277</v>
      </c>
      <c r="F223" s="39"/>
      <c r="G223" s="38" t="s">
        <v>132</v>
      </c>
      <c r="H223" s="21" t="n">
        <v>0</v>
      </c>
      <c r="I223" s="37" t="s">
        <v>133</v>
      </c>
      <c r="J223" s="38"/>
      <c r="K223" s="2"/>
      <c r="L223" s="38" t="n">
        <v>28149.76</v>
      </c>
      <c r="M223" s="3"/>
      <c r="N223" s="38"/>
      <c r="O223" s="2"/>
      <c r="P223" s="38" t="n">
        <v>28149.76</v>
      </c>
      <c r="R223" s="5"/>
      <c r="T223" s="5" t="n">
        <v>28149.76</v>
      </c>
      <c r="U223" s="5"/>
      <c r="V223" s="5" t="n">
        <f aca="false">+R223/1000000</f>
        <v>0</v>
      </c>
      <c r="W223" s="5" t="n">
        <v>0</v>
      </c>
      <c r="X223" s="5"/>
      <c r="Y223" s="5" t="n">
        <f aca="false">ROUND(T223*H223,0)</f>
        <v>0</v>
      </c>
      <c r="Z223" s="5"/>
      <c r="AA223" s="5"/>
      <c r="AB223" s="5" t="n">
        <v>0</v>
      </c>
      <c r="AC223" s="5"/>
      <c r="AD223" s="5" t="n">
        <v>0</v>
      </c>
      <c r="AE223" s="5" t="n">
        <f aca="false">+AB223/1000000</f>
        <v>0</v>
      </c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  <c r="BO223" s="37"/>
      <c r="BP223" s="37"/>
      <c r="BQ223" s="37"/>
      <c r="BR223" s="37"/>
      <c r="BS223" s="37"/>
      <c r="BT223" s="37"/>
      <c r="BU223" s="37"/>
      <c r="BV223" s="37"/>
      <c r="BW223" s="37"/>
      <c r="BX223" s="37"/>
      <c r="BY223" s="37"/>
      <c r="BZ223" s="37"/>
      <c r="CA223" s="37"/>
      <c r="CB223" s="37"/>
      <c r="CC223" s="37"/>
      <c r="CD223" s="37"/>
      <c r="CE223" s="37"/>
      <c r="CF223" s="37"/>
      <c r="CG223" s="37"/>
      <c r="CH223" s="37"/>
      <c r="CI223" s="37"/>
      <c r="CJ223" s="37"/>
      <c r="CK223" s="37"/>
      <c r="CL223" s="37"/>
      <c r="CM223" s="37"/>
      <c r="CN223" s="37"/>
      <c r="CO223" s="37"/>
      <c r="CP223" s="37"/>
      <c r="CQ223" s="37"/>
      <c r="CR223" s="37"/>
      <c r="CS223" s="37"/>
      <c r="CT223" s="37"/>
      <c r="CU223" s="37"/>
      <c r="CV223" s="37"/>
      <c r="CW223" s="37"/>
      <c r="CX223" s="37"/>
      <c r="CY223" s="37"/>
      <c r="CZ223" s="37"/>
      <c r="DA223" s="37"/>
      <c r="DB223" s="37"/>
      <c r="DC223" s="37"/>
      <c r="DD223" s="37"/>
      <c r="DE223" s="37"/>
      <c r="DF223" s="37"/>
      <c r="DG223" s="37"/>
      <c r="DH223" s="37"/>
      <c r="DI223" s="37"/>
      <c r="DJ223" s="37"/>
      <c r="DK223" s="37"/>
      <c r="DL223" s="37"/>
      <c r="DM223" s="37"/>
      <c r="DN223" s="37"/>
      <c r="DO223" s="37"/>
      <c r="DP223" s="37"/>
      <c r="DQ223" s="37"/>
      <c r="DR223" s="37"/>
      <c r="DS223" s="37"/>
      <c r="DT223" s="37"/>
      <c r="DU223" s="37"/>
      <c r="DV223" s="37"/>
      <c r="DW223" s="37"/>
      <c r="DX223" s="37"/>
      <c r="DY223" s="37"/>
      <c r="DZ223" s="37"/>
      <c r="EA223" s="37"/>
      <c r="EB223" s="37"/>
      <c r="EC223" s="37"/>
      <c r="ED223" s="37"/>
      <c r="EE223" s="37"/>
      <c r="EF223" s="37"/>
      <c r="EG223" s="37"/>
      <c r="EH223" s="37"/>
      <c r="EI223" s="37"/>
      <c r="EJ223" s="37"/>
      <c r="EK223" s="37"/>
      <c r="EL223" s="37"/>
      <c r="EM223" s="37"/>
      <c r="EN223" s="37"/>
      <c r="EO223" s="37"/>
      <c r="EP223" s="37"/>
      <c r="EQ223" s="37"/>
      <c r="ER223" s="37"/>
      <c r="ES223" s="37"/>
      <c r="ET223" s="37"/>
      <c r="EU223" s="37"/>
      <c r="EV223" s="37"/>
      <c r="EW223" s="37"/>
      <c r="EX223" s="37"/>
      <c r="EY223" s="37"/>
      <c r="EZ223" s="37"/>
      <c r="FA223" s="37"/>
      <c r="FB223" s="37"/>
      <c r="FC223" s="37"/>
      <c r="FD223" s="37"/>
      <c r="FE223" s="37"/>
      <c r="FF223" s="37"/>
      <c r="FG223" s="37"/>
      <c r="FH223" s="37"/>
      <c r="FI223" s="37"/>
      <c r="FJ223" s="37"/>
      <c r="FK223" s="37"/>
      <c r="FL223" s="37"/>
      <c r="FM223" s="37"/>
      <c r="FN223" s="37"/>
      <c r="FO223" s="37"/>
      <c r="FP223" s="37"/>
      <c r="FQ223" s="37"/>
      <c r="FR223" s="37"/>
      <c r="FS223" s="37"/>
      <c r="FT223" s="37"/>
      <c r="FU223" s="37"/>
      <c r="FV223" s="37"/>
      <c r="FW223" s="37"/>
      <c r="FX223" s="37"/>
      <c r="FY223" s="37"/>
      <c r="FZ223" s="37"/>
      <c r="GA223" s="37"/>
      <c r="GB223" s="37"/>
      <c r="GC223" s="37"/>
      <c r="GD223" s="37"/>
      <c r="GE223" s="37"/>
      <c r="GF223" s="37"/>
      <c r="GG223" s="37"/>
      <c r="GH223" s="37"/>
      <c r="GI223" s="37"/>
      <c r="GJ223" s="37"/>
      <c r="GK223" s="37"/>
      <c r="GL223" s="37"/>
      <c r="GM223" s="37"/>
      <c r="GN223" s="37"/>
      <c r="GO223" s="37"/>
      <c r="GP223" s="37"/>
      <c r="GQ223" s="37"/>
      <c r="GR223" s="37"/>
      <c r="GS223" s="37"/>
      <c r="GT223" s="37"/>
      <c r="GU223" s="37"/>
      <c r="GV223" s="37"/>
      <c r="GW223" s="37"/>
      <c r="GX223" s="37"/>
      <c r="GY223" s="37"/>
      <c r="GZ223" s="37"/>
      <c r="HA223" s="37"/>
      <c r="HB223" s="37"/>
      <c r="HC223" s="37"/>
      <c r="HD223" s="37"/>
      <c r="HE223" s="37"/>
      <c r="HF223" s="37"/>
      <c r="HG223" s="37"/>
      <c r="HH223" s="37"/>
      <c r="HI223" s="37"/>
      <c r="HJ223" s="37"/>
      <c r="HK223" s="37"/>
      <c r="HL223" s="37"/>
      <c r="HM223" s="37"/>
      <c r="HN223" s="37"/>
      <c r="HO223" s="37"/>
      <c r="HP223" s="37"/>
      <c r="HQ223" s="37"/>
      <c r="HR223" s="37"/>
      <c r="HS223" s="37"/>
      <c r="HT223" s="37"/>
      <c r="HU223" s="37"/>
      <c r="HV223" s="37"/>
      <c r="HW223" s="37"/>
      <c r="HX223" s="37"/>
      <c r="HY223" s="37"/>
      <c r="HZ223" s="37"/>
      <c r="IA223" s="37"/>
      <c r="IB223" s="37"/>
      <c r="IC223" s="37"/>
      <c r="ID223" s="37"/>
      <c r="IE223" s="37"/>
      <c r="IF223" s="37"/>
      <c r="IG223" s="37"/>
      <c r="IH223" s="37"/>
      <c r="II223" s="37"/>
      <c r="IJ223" s="37"/>
      <c r="IK223" s="37"/>
      <c r="IL223" s="37"/>
      <c r="IM223" s="37"/>
      <c r="IN223" s="37"/>
      <c r="IO223" s="37"/>
      <c r="IP223" s="37"/>
      <c r="IQ223" s="37"/>
      <c r="IR223" s="37"/>
      <c r="IS223" s="37"/>
      <c r="IT223" s="37"/>
      <c r="IU223" s="37"/>
      <c r="IV223" s="37"/>
      <c r="IW223" s="37"/>
    </row>
    <row r="224" customFormat="false" ht="12.75" hidden="false" customHeight="false" outlineLevel="0" collapsed="false">
      <c r="A224" s="37" t="s">
        <v>289</v>
      </c>
      <c r="B224" s="37"/>
      <c r="C224" s="38"/>
      <c r="D224" s="39" t="s">
        <v>277</v>
      </c>
      <c r="F224" s="39"/>
      <c r="G224" s="38" t="s">
        <v>132</v>
      </c>
      <c r="H224" s="21" t="n">
        <v>0</v>
      </c>
      <c r="I224" s="37" t="s">
        <v>133</v>
      </c>
      <c r="J224" s="38"/>
      <c r="K224" s="2"/>
      <c r="L224" s="38" t="n">
        <v>0</v>
      </c>
      <c r="M224" s="3"/>
      <c r="N224" s="38"/>
      <c r="O224" s="2"/>
      <c r="P224" s="38" t="n">
        <v>0</v>
      </c>
      <c r="R224" s="5"/>
      <c r="T224" s="5" t="n">
        <v>0</v>
      </c>
      <c r="U224" s="5"/>
      <c r="V224" s="5" t="n">
        <f aca="false">+R224/1000000</f>
        <v>0</v>
      </c>
      <c r="W224" s="5" t="n">
        <v>0</v>
      </c>
      <c r="X224" s="5"/>
      <c r="Y224" s="5" t="n">
        <f aca="false">ROUND(T224*H224,0)</f>
        <v>0</v>
      </c>
      <c r="Z224" s="5"/>
      <c r="AA224" s="5"/>
      <c r="AB224" s="5" t="n">
        <v>0</v>
      </c>
      <c r="AC224" s="5"/>
      <c r="AD224" s="5" t="n">
        <v>0</v>
      </c>
      <c r="AE224" s="5" t="n">
        <f aca="false">+AB224/1000000</f>
        <v>0</v>
      </c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  <c r="BO224" s="37"/>
      <c r="BP224" s="37"/>
      <c r="BQ224" s="37"/>
      <c r="BR224" s="37"/>
      <c r="BS224" s="37"/>
      <c r="BT224" s="37"/>
      <c r="BU224" s="37"/>
      <c r="BV224" s="37"/>
      <c r="BW224" s="37"/>
      <c r="BX224" s="37"/>
      <c r="BY224" s="37"/>
      <c r="BZ224" s="37"/>
      <c r="CA224" s="37"/>
      <c r="CB224" s="37"/>
      <c r="CC224" s="37"/>
      <c r="CD224" s="37"/>
      <c r="CE224" s="37"/>
      <c r="CF224" s="37"/>
      <c r="CG224" s="37"/>
      <c r="CH224" s="37"/>
      <c r="CI224" s="37"/>
      <c r="CJ224" s="37"/>
      <c r="CK224" s="37"/>
      <c r="CL224" s="37"/>
      <c r="CM224" s="37"/>
      <c r="CN224" s="37"/>
      <c r="CO224" s="37"/>
      <c r="CP224" s="37"/>
      <c r="CQ224" s="37"/>
      <c r="CR224" s="37"/>
      <c r="CS224" s="37"/>
      <c r="CT224" s="37"/>
      <c r="CU224" s="37"/>
      <c r="CV224" s="37"/>
      <c r="CW224" s="37"/>
      <c r="CX224" s="37"/>
      <c r="CY224" s="37"/>
      <c r="CZ224" s="37"/>
      <c r="DA224" s="37"/>
      <c r="DB224" s="37"/>
      <c r="DC224" s="37"/>
      <c r="DD224" s="37"/>
      <c r="DE224" s="37"/>
      <c r="DF224" s="37"/>
      <c r="DG224" s="37"/>
      <c r="DH224" s="37"/>
      <c r="DI224" s="37"/>
      <c r="DJ224" s="37"/>
      <c r="DK224" s="37"/>
      <c r="DL224" s="37"/>
      <c r="DM224" s="37"/>
      <c r="DN224" s="37"/>
      <c r="DO224" s="37"/>
      <c r="DP224" s="37"/>
      <c r="DQ224" s="37"/>
      <c r="DR224" s="37"/>
      <c r="DS224" s="37"/>
      <c r="DT224" s="37"/>
      <c r="DU224" s="37"/>
      <c r="DV224" s="37"/>
      <c r="DW224" s="37"/>
      <c r="DX224" s="37"/>
      <c r="DY224" s="37"/>
      <c r="DZ224" s="37"/>
      <c r="EA224" s="37"/>
      <c r="EB224" s="37"/>
      <c r="EC224" s="37"/>
      <c r="ED224" s="37"/>
      <c r="EE224" s="37"/>
      <c r="EF224" s="37"/>
      <c r="EG224" s="37"/>
      <c r="EH224" s="37"/>
      <c r="EI224" s="37"/>
      <c r="EJ224" s="37"/>
      <c r="EK224" s="37"/>
      <c r="EL224" s="37"/>
      <c r="EM224" s="37"/>
      <c r="EN224" s="37"/>
      <c r="EO224" s="37"/>
      <c r="EP224" s="37"/>
      <c r="EQ224" s="37"/>
      <c r="ER224" s="37"/>
      <c r="ES224" s="37"/>
      <c r="ET224" s="37"/>
      <c r="EU224" s="37"/>
      <c r="EV224" s="37"/>
      <c r="EW224" s="37"/>
      <c r="EX224" s="37"/>
      <c r="EY224" s="37"/>
      <c r="EZ224" s="37"/>
      <c r="FA224" s="37"/>
      <c r="FB224" s="37"/>
      <c r="FC224" s="37"/>
      <c r="FD224" s="37"/>
      <c r="FE224" s="37"/>
      <c r="FF224" s="37"/>
      <c r="FG224" s="37"/>
      <c r="FH224" s="37"/>
      <c r="FI224" s="37"/>
      <c r="FJ224" s="37"/>
      <c r="FK224" s="37"/>
      <c r="FL224" s="37"/>
      <c r="FM224" s="37"/>
      <c r="FN224" s="37"/>
      <c r="FO224" s="37"/>
      <c r="FP224" s="37"/>
      <c r="FQ224" s="37"/>
      <c r="FR224" s="37"/>
      <c r="FS224" s="37"/>
      <c r="FT224" s="37"/>
      <c r="FU224" s="37"/>
      <c r="FV224" s="37"/>
      <c r="FW224" s="37"/>
      <c r="FX224" s="37"/>
      <c r="FY224" s="37"/>
      <c r="FZ224" s="37"/>
      <c r="GA224" s="37"/>
      <c r="GB224" s="37"/>
      <c r="GC224" s="37"/>
      <c r="GD224" s="37"/>
      <c r="GE224" s="37"/>
      <c r="GF224" s="37"/>
      <c r="GG224" s="37"/>
      <c r="GH224" s="37"/>
      <c r="GI224" s="37"/>
      <c r="GJ224" s="37"/>
      <c r="GK224" s="37"/>
      <c r="GL224" s="37"/>
      <c r="GM224" s="37"/>
      <c r="GN224" s="37"/>
      <c r="GO224" s="37"/>
      <c r="GP224" s="37"/>
      <c r="GQ224" s="37"/>
      <c r="GR224" s="37"/>
      <c r="GS224" s="37"/>
      <c r="GT224" s="37"/>
      <c r="GU224" s="37"/>
      <c r="GV224" s="37"/>
      <c r="GW224" s="37"/>
      <c r="GX224" s="37"/>
      <c r="GY224" s="37"/>
      <c r="GZ224" s="37"/>
      <c r="HA224" s="37"/>
      <c r="HB224" s="37"/>
      <c r="HC224" s="37"/>
      <c r="HD224" s="37"/>
      <c r="HE224" s="37"/>
      <c r="HF224" s="37"/>
      <c r="HG224" s="37"/>
      <c r="HH224" s="37"/>
      <c r="HI224" s="37"/>
      <c r="HJ224" s="37"/>
      <c r="HK224" s="37"/>
      <c r="HL224" s="37"/>
      <c r="HM224" s="37"/>
      <c r="HN224" s="37"/>
      <c r="HO224" s="37"/>
      <c r="HP224" s="37"/>
      <c r="HQ224" s="37"/>
      <c r="HR224" s="37"/>
      <c r="HS224" s="37"/>
      <c r="HT224" s="37"/>
      <c r="HU224" s="37"/>
      <c r="HV224" s="37"/>
      <c r="HW224" s="37"/>
      <c r="HX224" s="37"/>
      <c r="HY224" s="37"/>
      <c r="HZ224" s="37"/>
      <c r="IA224" s="37"/>
      <c r="IB224" s="37"/>
      <c r="IC224" s="37"/>
      <c r="ID224" s="37"/>
      <c r="IE224" s="37"/>
      <c r="IF224" s="37"/>
      <c r="IG224" s="37"/>
      <c r="IH224" s="37"/>
      <c r="II224" s="37"/>
      <c r="IJ224" s="37"/>
      <c r="IK224" s="37"/>
      <c r="IL224" s="37"/>
      <c r="IM224" s="37"/>
      <c r="IN224" s="37"/>
      <c r="IO224" s="37"/>
      <c r="IP224" s="37"/>
      <c r="IQ224" s="37"/>
      <c r="IR224" s="37"/>
      <c r="IS224" s="37"/>
      <c r="IT224" s="37"/>
      <c r="IU224" s="37"/>
      <c r="IV224" s="37"/>
      <c r="IW224" s="37"/>
    </row>
    <row r="227" customFormat="false" ht="12.75" hidden="false" customHeight="false" outlineLevel="0" collapsed="false">
      <c r="A227" s="15" t="s">
        <v>290</v>
      </c>
    </row>
    <row r="228" customFormat="false" ht="12.75" hidden="false" customHeight="false" outlineLevel="0" collapsed="false">
      <c r="A228" s="1" t="s">
        <v>291</v>
      </c>
      <c r="B228" s="1" t="s">
        <v>292</v>
      </c>
      <c r="Q228" s="5"/>
    </row>
    <row r="229" customFormat="false" ht="12.75" hidden="false" customHeight="false" outlineLevel="0" collapsed="false">
      <c r="Q229" s="5"/>
    </row>
    <row r="230" customFormat="false" ht="12.75" hidden="false" customHeight="false" outlineLevel="0" collapsed="false">
      <c r="B230" s="2" t="str">
        <f aca="true">CELL("filename",B229)</f>
        <v>'file:///mnt/12tb/@roms/datasets/enron/EDRM Enron Email Data Set v2 XML/filtered-attachments/xls/April_Assets.xls'#$Location</v>
      </c>
      <c r="Q230" s="5"/>
    </row>
    <row r="231" customFormat="false" ht="12.75" hidden="false" customHeight="false" outlineLevel="0" collapsed="false">
      <c r="B231" s="41" t="n">
        <f aca="true">NOW()</f>
        <v>45926.9378495345</v>
      </c>
    </row>
    <row r="235" customFormat="false" ht="12.75" hidden="false" customHeight="false" outlineLevel="0" collapsed="false">
      <c r="J235" s="5" t="e">
        <f aca="false">+#REF!+J31+#REF!+#REF!+J102+#REF!+#REF!+#REF!+#REF!+#REF!</f>
        <v>#REF!</v>
      </c>
      <c r="L235" s="5" t="s">
        <v>293</v>
      </c>
    </row>
    <row r="236" customFormat="false" ht="12.75" hidden="false" customHeight="false" outlineLevel="0" collapsed="false">
      <c r="J236" s="5" t="n">
        <v>-22000000</v>
      </c>
      <c r="L236" s="5" t="s">
        <v>294</v>
      </c>
    </row>
    <row r="237" customFormat="false" ht="12.75" hidden="false" customHeight="false" outlineLevel="0" collapsed="false">
      <c r="J237" s="5" t="n">
        <v>-1500032</v>
      </c>
      <c r="L237" s="5" t="s">
        <v>295</v>
      </c>
    </row>
    <row r="238" customFormat="false" ht="12.75" hidden="false" customHeight="false" outlineLevel="0" collapsed="false">
      <c r="J238" s="27"/>
      <c r="L238" s="27"/>
      <c r="N238" s="27"/>
      <c r="P238" s="27"/>
    </row>
    <row r="239" customFormat="false" ht="12.75" hidden="false" customHeight="false" outlineLevel="0" collapsed="false">
      <c r="J239" s="10" t="e">
        <f aca="false">SUM(J235:J238)</f>
        <v>#REF!</v>
      </c>
      <c r="L239" s="10"/>
      <c r="N239" s="10"/>
      <c r="P239" s="10"/>
    </row>
    <row r="240" customFormat="false" ht="12.75" hidden="false" customHeight="false" outlineLevel="0" collapsed="false">
      <c r="J240" s="27" t="n">
        <v>838818805</v>
      </c>
      <c r="L240" s="27" t="s">
        <v>296</v>
      </c>
      <c r="N240" s="27"/>
      <c r="P240" s="27"/>
    </row>
    <row r="241" customFormat="false" ht="12.75" hidden="false" customHeight="false" outlineLevel="0" collapsed="false">
      <c r="J241" s="5" t="e">
        <f aca="false">+J239-J240</f>
        <v>#REF!</v>
      </c>
      <c r="L241" s="5" t="s">
        <v>297</v>
      </c>
    </row>
  </sheetData>
  <mergeCells count="2">
    <mergeCell ref="A1:P1"/>
    <mergeCell ref="A2:P2"/>
  </mergeCells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  <rowBreaks count="4" manualBreakCount="4">
    <brk id="49" man="true" max="16383" min="0"/>
    <brk id="111" man="true" max="16383" min="0"/>
    <brk id="129" man="true" max="16383" min="0"/>
    <brk id="196" man="true" max="16383" min="0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7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8" topLeftCell="D9" activePane="bottomRight" state="frozen"/>
      <selection pane="topLeft" activeCell="A1" activeCellId="0" sqref="A1"/>
      <selection pane="topRight" activeCell="D1" activeCellId="0" sqref="D1"/>
      <selection pane="bottomLeft" activeCell="A9" activeCellId="0" sqref="A9"/>
      <selection pane="bottomRight" activeCell="A2" activeCellId="0" sqref="A2:P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84"/>
    <col collapsed="false" customWidth="true" hidden="false" outlineLevel="0" max="2" min="2" style="2" width="52.56"/>
    <col collapsed="false" customWidth="true" hidden="true" outlineLevel="0" max="3" min="3" style="3" width="27.56"/>
    <col collapsed="false" customWidth="true" hidden="false" outlineLevel="0" max="4" min="4" style="4" width="13.99"/>
    <col collapsed="false" customWidth="true" hidden="true" outlineLevel="0" max="5" min="5" style="3" width="9.99"/>
    <col collapsed="false" customWidth="true" hidden="true" outlineLevel="0" max="6" min="6" style="3" width="14.99"/>
    <col collapsed="false" customWidth="true" hidden="false" outlineLevel="0" max="7" min="7" style="3" width="16.13"/>
    <col collapsed="false" customWidth="true" hidden="false" outlineLevel="0" max="8" min="8" style="3" width="6.28"/>
    <col collapsed="false" customWidth="true" hidden="false" outlineLevel="0" max="9" min="9" style="3" width="22.28"/>
    <col collapsed="false" customWidth="true" hidden="false" outlineLevel="0" max="10" min="10" style="5" width="21.84"/>
    <col collapsed="false" customWidth="true" hidden="false" outlineLevel="0" max="11" min="11" style="5" width="1.99"/>
    <col collapsed="false" customWidth="true" hidden="false" outlineLevel="0" max="12" min="12" style="5" width="19.7"/>
    <col collapsed="false" customWidth="true" hidden="false" outlineLevel="0" max="13" min="13" style="5" width="1.99"/>
    <col collapsed="false" customWidth="true" hidden="false" outlineLevel="0" max="14" min="14" style="5" width="21.13"/>
    <col collapsed="false" customWidth="true" hidden="false" outlineLevel="0" max="15" min="15" style="5" width="2.28"/>
    <col collapsed="false" customWidth="true" hidden="false" outlineLevel="0" max="16" min="16" style="5" width="20.13"/>
    <col collapsed="false" customWidth="true" hidden="false" outlineLevel="0" max="17" min="17" style="3" width="8.14"/>
    <col collapsed="false" customWidth="true" hidden="false" outlineLevel="0" max="18" min="18" style="3" width="19.28"/>
    <col collapsed="false" customWidth="true" hidden="false" outlineLevel="0" max="19" min="19" style="3" width="2.7"/>
    <col collapsed="false" customWidth="true" hidden="false" outlineLevel="0" max="20" min="20" style="3" width="17.7"/>
    <col collapsed="false" customWidth="false" hidden="false" outlineLevel="0" max="21" min="21" style="3" width="9.14"/>
    <col collapsed="false" customWidth="true" hidden="false" outlineLevel="0" max="22" min="22" style="3" width="9.28"/>
    <col collapsed="false" customWidth="true" hidden="false" outlineLevel="0" max="23" min="23" style="3" width="13.7"/>
    <col collapsed="false" customWidth="false" hidden="false" outlineLevel="0" max="257" min="24" style="3" width="9.14"/>
  </cols>
  <sheetData>
    <row r="1" customFormat="false" ht="12.75" hidden="false" customHeight="false" outlineLevel="0" collapsed="false">
      <c r="A1" s="6" t="s">
        <v>307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customFormat="false" ht="12.75" hidden="false" customHeight="false" outlineLevel="0" collapsed="false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customFormat="false" ht="12.75" hidden="false" customHeight="false" outlineLevel="0" collapsed="false">
      <c r="B3" s="4"/>
      <c r="C3" s="7"/>
      <c r="E3" s="7"/>
      <c r="F3" s="7"/>
      <c r="G3" s="7"/>
      <c r="H3" s="7"/>
      <c r="I3" s="7"/>
      <c r="J3" s="8"/>
      <c r="K3" s="8"/>
      <c r="L3" s="8"/>
      <c r="M3" s="9"/>
      <c r="N3" s="8"/>
      <c r="O3" s="8"/>
      <c r="P3" s="8"/>
    </row>
    <row r="4" customFormat="false" ht="12.75" hidden="false" customHeight="false" outlineLevel="0" collapsed="false">
      <c r="J4" s="11"/>
      <c r="K4" s="11"/>
      <c r="L4" s="11"/>
      <c r="M4" s="11"/>
      <c r="N4" s="11"/>
      <c r="O4" s="11"/>
      <c r="P4" s="11"/>
    </row>
    <row r="5" customFormat="false" ht="12.75" hidden="false" customHeight="false" outlineLevel="0" collapsed="false">
      <c r="C5" s="7"/>
      <c r="F5" s="7"/>
      <c r="G5" s="7"/>
      <c r="H5" s="7"/>
      <c r="J5" s="4" t="s">
        <v>1</v>
      </c>
      <c r="K5" s="4"/>
      <c r="L5" s="4" t="s">
        <v>1</v>
      </c>
      <c r="M5" s="7"/>
      <c r="N5" s="4" t="s">
        <v>1</v>
      </c>
      <c r="O5" s="4"/>
      <c r="P5" s="4" t="s">
        <v>1</v>
      </c>
    </row>
    <row r="6" customFormat="false" ht="12.75" hidden="false" customHeight="false" outlineLevel="0" collapsed="false">
      <c r="C6" s="7"/>
      <c r="F6" s="7"/>
      <c r="G6" s="7"/>
      <c r="H6" s="7"/>
      <c r="J6" s="4" t="s">
        <v>2</v>
      </c>
      <c r="K6" s="4"/>
      <c r="L6" s="4" t="s">
        <v>2</v>
      </c>
      <c r="M6" s="7"/>
      <c r="N6" s="4" t="s">
        <v>2</v>
      </c>
      <c r="O6" s="4"/>
      <c r="P6" s="4" t="s">
        <v>2</v>
      </c>
      <c r="R6" s="7" t="s">
        <v>3</v>
      </c>
      <c r="T6" s="7" t="s">
        <v>3</v>
      </c>
    </row>
    <row r="7" customFormat="false" ht="12.75" hidden="false" customHeight="false" outlineLevel="0" collapsed="false">
      <c r="C7" s="7"/>
      <c r="E7" s="7"/>
      <c r="F7" s="7"/>
      <c r="G7" s="7"/>
      <c r="H7" s="7"/>
      <c r="I7" s="7"/>
      <c r="J7" s="12" t="n">
        <v>37011</v>
      </c>
      <c r="K7" s="13"/>
      <c r="L7" s="12" t="n">
        <v>37011</v>
      </c>
      <c r="M7" s="14"/>
      <c r="N7" s="12" t="n">
        <v>36981</v>
      </c>
      <c r="O7" s="13"/>
      <c r="P7" s="12" t="n">
        <v>36981</v>
      </c>
      <c r="R7" s="7" t="s">
        <v>4</v>
      </c>
      <c r="T7" s="7" t="s">
        <v>4</v>
      </c>
    </row>
    <row r="8" customFormat="false" ht="12.75" hidden="false" customHeight="false" outlineLevel="0" collapsed="false">
      <c r="A8" s="15" t="s">
        <v>5</v>
      </c>
      <c r="B8" s="16"/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7" t="s">
        <v>11</v>
      </c>
      <c r="I8" s="17" t="s">
        <v>12</v>
      </c>
      <c r="J8" s="16" t="s">
        <v>13</v>
      </c>
      <c r="K8" s="16"/>
      <c r="L8" s="16" t="s">
        <v>14</v>
      </c>
      <c r="M8" s="17"/>
      <c r="N8" s="16" t="s">
        <v>13</v>
      </c>
      <c r="O8" s="16"/>
      <c r="P8" s="16" t="s">
        <v>14</v>
      </c>
      <c r="R8" s="16" t="s">
        <v>13</v>
      </c>
      <c r="T8" s="16" t="s">
        <v>14</v>
      </c>
    </row>
    <row r="9" customFormat="false" ht="12.75" hidden="false" customHeight="false" outlineLevel="0" collapsed="false">
      <c r="A9" s="15"/>
      <c r="B9" s="16"/>
      <c r="C9" s="16"/>
      <c r="D9" s="17"/>
      <c r="E9" s="17"/>
      <c r="F9" s="16"/>
      <c r="G9" s="16"/>
      <c r="H9" s="16"/>
      <c r="I9" s="17"/>
      <c r="J9" s="18"/>
      <c r="K9" s="18"/>
      <c r="L9" s="18"/>
      <c r="M9" s="18"/>
      <c r="N9" s="18"/>
      <c r="O9" s="18"/>
      <c r="P9" s="18"/>
    </row>
    <row r="10" customFormat="false" ht="12.75" hidden="false" customHeight="false" outlineLevel="0" collapsed="false">
      <c r="A10" s="19" t="s">
        <v>46</v>
      </c>
      <c r="C10" s="19" t="s">
        <v>47</v>
      </c>
      <c r="D10" s="20" t="n">
        <v>0</v>
      </c>
      <c r="E10" s="19" t="s">
        <v>21</v>
      </c>
      <c r="F10" s="19" t="s">
        <v>48</v>
      </c>
      <c r="G10" s="19" t="s">
        <v>49</v>
      </c>
      <c r="H10" s="21"/>
      <c r="I10" s="19" t="s">
        <v>50</v>
      </c>
      <c r="J10" s="20" t="n">
        <v>1623053</v>
      </c>
      <c r="L10" s="20" t="n">
        <v>0</v>
      </c>
      <c r="N10" s="20" t="n">
        <v>2594714</v>
      </c>
      <c r="P10" s="20" t="n">
        <v>0</v>
      </c>
      <c r="R10" s="20" t="n">
        <f aca="false">N10-J10</f>
        <v>971661</v>
      </c>
      <c r="T10" s="20" t="n">
        <f aca="false">P10-L10</f>
        <v>0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customFormat="false" ht="12.75" hidden="false" customHeight="false" outlineLevel="0" collapsed="false">
      <c r="A11" s="19" t="s">
        <v>51</v>
      </c>
      <c r="B11" s="20"/>
      <c r="C11" s="19" t="s">
        <v>52</v>
      </c>
      <c r="D11" s="20" t="n">
        <v>0</v>
      </c>
      <c r="E11" s="19" t="s">
        <v>21</v>
      </c>
      <c r="F11" s="19" t="s">
        <v>48</v>
      </c>
      <c r="G11" s="19" t="s">
        <v>49</v>
      </c>
      <c r="H11" s="21"/>
      <c r="I11" s="19" t="s">
        <v>50</v>
      </c>
      <c r="J11" s="20" t="n">
        <v>2966385</v>
      </c>
      <c r="L11" s="20" t="n">
        <v>0</v>
      </c>
      <c r="N11" s="20" t="n">
        <v>10435826</v>
      </c>
      <c r="P11" s="20" t="n">
        <v>0</v>
      </c>
      <c r="R11" s="20" t="n">
        <f aca="false">N11-J11</f>
        <v>7469441</v>
      </c>
      <c r="T11" s="20" t="n">
        <f aca="false">P11-L11</f>
        <v>0</v>
      </c>
    </row>
    <row r="12" customFormat="false" ht="12.75" hidden="false" customHeight="false" outlineLevel="0" collapsed="false">
      <c r="A12" s="19" t="s">
        <v>53</v>
      </c>
      <c r="C12" s="19" t="s">
        <v>54</v>
      </c>
      <c r="D12" s="20" t="n">
        <v>0</v>
      </c>
      <c r="E12" s="19" t="s">
        <v>21</v>
      </c>
      <c r="F12" s="19" t="s">
        <v>48</v>
      </c>
      <c r="G12" s="19" t="s">
        <v>49</v>
      </c>
      <c r="H12" s="21"/>
      <c r="I12" s="19" t="s">
        <v>50</v>
      </c>
      <c r="J12" s="20" t="n">
        <v>29092154</v>
      </c>
      <c r="L12" s="20" t="n">
        <v>0</v>
      </c>
      <c r="N12" s="20" t="n">
        <v>19687468</v>
      </c>
      <c r="P12" s="20" t="n">
        <v>0</v>
      </c>
      <c r="Q12" s="2"/>
      <c r="R12" s="20" t="n">
        <f aca="false">N12-J12</f>
        <v>-9404686</v>
      </c>
      <c r="S12" s="2"/>
      <c r="T12" s="20" t="n">
        <f aca="false">P12-L12</f>
        <v>0</v>
      </c>
    </row>
    <row r="13" customFormat="false" ht="12.75" hidden="false" customHeight="false" outlineLevel="0" collapsed="false">
      <c r="A13" s="19" t="s">
        <v>55</v>
      </c>
      <c r="C13" s="19" t="s">
        <v>54</v>
      </c>
      <c r="D13" s="20" t="n">
        <v>0</v>
      </c>
      <c r="E13" s="19" t="s">
        <v>21</v>
      </c>
      <c r="F13" s="19" t="s">
        <v>48</v>
      </c>
      <c r="G13" s="19" t="s">
        <v>49</v>
      </c>
      <c r="H13" s="21"/>
      <c r="I13" s="19" t="s">
        <v>50</v>
      </c>
      <c r="J13" s="5" t="n">
        <v>4403254</v>
      </c>
      <c r="L13" s="5" t="n">
        <v>0</v>
      </c>
      <c r="N13" s="5" t="n">
        <v>4481883</v>
      </c>
      <c r="P13" s="5" t="n">
        <v>0</v>
      </c>
      <c r="Q13" s="2"/>
      <c r="R13" s="5" t="n">
        <f aca="false">N13-J13</f>
        <v>78629</v>
      </c>
      <c r="S13" s="2"/>
      <c r="T13" s="5" t="n">
        <f aca="false">P13-L13</f>
        <v>0</v>
      </c>
    </row>
    <row r="14" customFormat="false" ht="12.75" hidden="false" customHeight="false" outlineLevel="0" collapsed="false">
      <c r="A14" s="19" t="s">
        <v>88</v>
      </c>
      <c r="C14" s="19" t="s">
        <v>20</v>
      </c>
      <c r="D14" s="20" t="n">
        <v>0</v>
      </c>
      <c r="E14" s="19" t="s">
        <v>21</v>
      </c>
      <c r="F14" s="19" t="s">
        <v>22</v>
      </c>
      <c r="G14" s="19" t="s">
        <v>64</v>
      </c>
      <c r="H14" s="21"/>
      <c r="I14" s="19" t="s">
        <v>50</v>
      </c>
      <c r="J14" s="25" t="n">
        <v>2631055</v>
      </c>
      <c r="L14" s="25"/>
      <c r="N14" s="25" t="n">
        <v>2769668.39</v>
      </c>
      <c r="P14" s="25" t="n">
        <v>0</v>
      </c>
      <c r="Q14" s="2"/>
      <c r="R14" s="25" t="n">
        <f aca="false">N14-J14</f>
        <v>138613.39</v>
      </c>
      <c r="S14" s="2"/>
      <c r="T14" s="25" t="n">
        <f aca="false">P14-L14</f>
        <v>0</v>
      </c>
    </row>
    <row r="15" customFormat="false" ht="12.75" hidden="false" customHeight="false" outlineLevel="0" collapsed="false">
      <c r="A15" s="19"/>
      <c r="C15" s="19"/>
      <c r="D15" s="20"/>
      <c r="E15" s="19"/>
      <c r="F15" s="19"/>
      <c r="G15" s="19"/>
      <c r="H15" s="21"/>
      <c r="I15" s="19"/>
      <c r="J15" s="55" t="n">
        <f aca="false">SUM(J10:J14)</f>
        <v>40715901</v>
      </c>
      <c r="L15" s="55" t="n">
        <f aca="false">SUM(L10:L14)</f>
        <v>0</v>
      </c>
      <c r="N15" s="55" t="n">
        <f aca="false">SUM(N10:N14)</f>
        <v>39969559.39</v>
      </c>
      <c r="P15" s="55" t="n">
        <f aca="false">SUM(P10:P14)</f>
        <v>0</v>
      </c>
      <c r="Q15" s="2"/>
      <c r="R15" s="55" t="n">
        <f aca="false">SUM(R10:R14)</f>
        <v>-746341.61</v>
      </c>
      <c r="S15" s="2"/>
      <c r="T15" s="55" t="n">
        <f aca="false">SUM(T10:T14)</f>
        <v>0</v>
      </c>
    </row>
    <row r="16" customFormat="false" ht="12.75" hidden="false" customHeight="false" outlineLevel="0" collapsed="false">
      <c r="A16" s="19"/>
      <c r="C16" s="19"/>
      <c r="D16" s="20"/>
      <c r="E16" s="19"/>
      <c r="F16" s="19"/>
      <c r="G16" s="19"/>
      <c r="H16" s="21"/>
      <c r="I16" s="19"/>
      <c r="J16" s="20"/>
      <c r="L16" s="20"/>
      <c r="N16" s="20"/>
      <c r="P16" s="20"/>
      <c r="Q16" s="2"/>
      <c r="R16" s="20"/>
      <c r="S16" s="2"/>
      <c r="T16" s="20"/>
    </row>
    <row r="17" customFormat="false" ht="12.75" hidden="false" customHeight="false" outlineLevel="0" collapsed="false">
      <c r="A17" s="22" t="s">
        <v>202</v>
      </c>
      <c r="B17" s="22"/>
      <c r="C17" s="22" t="s">
        <v>32</v>
      </c>
      <c r="D17" s="11" t="n">
        <v>0</v>
      </c>
      <c r="E17" s="22" t="s">
        <v>26</v>
      </c>
      <c r="F17" s="22" t="s">
        <v>183</v>
      </c>
      <c r="G17" s="22" t="s">
        <v>203</v>
      </c>
      <c r="H17" s="21" t="n">
        <v>1</v>
      </c>
      <c r="I17" s="22" t="s">
        <v>204</v>
      </c>
      <c r="J17" s="5" t="n">
        <v>6960000</v>
      </c>
      <c r="L17" s="5" t="n">
        <v>0</v>
      </c>
      <c r="N17" s="5" t="n">
        <v>6960000</v>
      </c>
      <c r="P17" s="5" t="n">
        <v>0</v>
      </c>
      <c r="Q17" s="2"/>
      <c r="R17" s="5" t="n">
        <f aca="false">N17-J17</f>
        <v>0</v>
      </c>
      <c r="S17" s="2"/>
      <c r="T17" s="5" t="n">
        <f aca="false">P17-L17</f>
        <v>0</v>
      </c>
    </row>
    <row r="18" customFormat="false" ht="12.75" hidden="false" customHeight="false" outlineLevel="0" collapsed="false">
      <c r="A18" s="5" t="s">
        <v>205</v>
      </c>
      <c r="C18" s="5" t="s">
        <v>73</v>
      </c>
      <c r="D18" s="11" t="n">
        <v>0</v>
      </c>
      <c r="E18" s="5" t="s">
        <v>26</v>
      </c>
      <c r="F18" s="5" t="s">
        <v>179</v>
      </c>
      <c r="G18" s="5" t="s">
        <v>203</v>
      </c>
      <c r="H18" s="21" t="n">
        <v>1</v>
      </c>
      <c r="I18" s="22" t="s">
        <v>204</v>
      </c>
      <c r="L18" s="5" t="n">
        <v>83175000</v>
      </c>
      <c r="N18" s="5" t="n">
        <v>0</v>
      </c>
      <c r="P18" s="5" t="n">
        <v>83175000</v>
      </c>
      <c r="Q18" s="2"/>
      <c r="R18" s="5" t="n">
        <f aca="false">N18-J18</f>
        <v>0</v>
      </c>
      <c r="S18" s="2"/>
      <c r="T18" s="5" t="n">
        <f aca="false">P18-L18</f>
        <v>0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12.75" hidden="false" customHeight="false" outlineLevel="0" collapsed="false">
      <c r="A19" s="5" t="s">
        <v>206</v>
      </c>
      <c r="B19" s="5"/>
      <c r="C19" s="22" t="s">
        <v>188</v>
      </c>
      <c r="D19" s="11" t="n">
        <v>0</v>
      </c>
      <c r="E19" s="5" t="s">
        <v>26</v>
      </c>
      <c r="F19" s="5" t="s">
        <v>191</v>
      </c>
      <c r="G19" s="5" t="s">
        <v>203</v>
      </c>
      <c r="H19" s="21" t="n">
        <v>1</v>
      </c>
      <c r="I19" s="22" t="s">
        <v>204</v>
      </c>
      <c r="J19" s="5" t="n">
        <f aca="false">27721815</f>
        <v>27721815</v>
      </c>
      <c r="N19" s="5" t="n">
        <v>27728533</v>
      </c>
      <c r="P19" s="5" t="n">
        <v>0</v>
      </c>
      <c r="R19" s="5" t="n">
        <f aca="false">N19-J19</f>
        <v>6718</v>
      </c>
      <c r="S19" s="2"/>
      <c r="T19" s="5" t="n">
        <f aca="false">P19-L19</f>
        <v>0</v>
      </c>
    </row>
    <row r="20" customFormat="false" ht="12.75" hidden="false" customHeight="false" outlineLevel="0" collapsed="false">
      <c r="A20" s="5" t="s">
        <v>207</v>
      </c>
      <c r="B20" s="5"/>
      <c r="C20" s="5" t="s">
        <v>208</v>
      </c>
      <c r="D20" s="11" t="n">
        <v>0</v>
      </c>
      <c r="E20" s="5" t="s">
        <v>26</v>
      </c>
      <c r="F20" s="5" t="s">
        <v>191</v>
      </c>
      <c r="G20" s="5" t="s">
        <v>203</v>
      </c>
      <c r="H20" s="21" t="n">
        <v>1</v>
      </c>
      <c r="I20" s="22" t="s">
        <v>204</v>
      </c>
      <c r="J20" s="5" t="n">
        <v>103391650</v>
      </c>
      <c r="N20" s="5" t="n">
        <v>120863028</v>
      </c>
      <c r="P20" s="5" t="n">
        <v>0</v>
      </c>
      <c r="R20" s="5" t="n">
        <f aca="false">N20-J20</f>
        <v>17471378</v>
      </c>
      <c r="S20" s="2"/>
      <c r="T20" s="5" t="n">
        <f aca="false">P20-L20</f>
        <v>0</v>
      </c>
    </row>
    <row r="21" customFormat="false" ht="12.75" hidden="false" customHeight="false" outlineLevel="0" collapsed="false">
      <c r="A21" s="22" t="s">
        <v>209</v>
      </c>
      <c r="C21" s="22" t="s">
        <v>210</v>
      </c>
      <c r="D21" s="11" t="n">
        <v>0</v>
      </c>
      <c r="E21" s="22" t="s">
        <v>26</v>
      </c>
      <c r="F21" s="22" t="s">
        <v>179</v>
      </c>
      <c r="G21" s="22" t="s">
        <v>203</v>
      </c>
      <c r="H21" s="21" t="n">
        <v>1</v>
      </c>
      <c r="I21" s="22" t="s">
        <v>204</v>
      </c>
      <c r="J21" s="27"/>
      <c r="L21" s="27" t="n">
        <v>19122000</v>
      </c>
      <c r="N21" s="27" t="n">
        <v>0</v>
      </c>
      <c r="P21" s="27" t="n">
        <v>19122000</v>
      </c>
      <c r="R21" s="27" t="n">
        <f aca="false">N21-J21</f>
        <v>0</v>
      </c>
      <c r="S21" s="5"/>
      <c r="T21" s="27" t="n">
        <f aca="false">P21-L21</f>
        <v>0</v>
      </c>
    </row>
    <row r="22" customFormat="false" ht="12.75" hidden="false" customHeight="false" outlineLevel="0" collapsed="false">
      <c r="A22" s="22"/>
      <c r="C22" s="22"/>
      <c r="D22" s="11"/>
      <c r="E22" s="22"/>
      <c r="F22" s="22"/>
      <c r="G22" s="22"/>
      <c r="H22" s="21"/>
      <c r="I22" s="22"/>
      <c r="J22" s="47" t="n">
        <f aca="false">SUM(J17:J21)</f>
        <v>138073465</v>
      </c>
      <c r="L22" s="47" t="n">
        <f aca="false">SUM(L17:L21)</f>
        <v>102297000</v>
      </c>
      <c r="N22" s="47" t="n">
        <f aca="false">SUM(N17:N21)</f>
        <v>155551561</v>
      </c>
      <c r="P22" s="47" t="n">
        <f aca="false">SUM(P17:P21)</f>
        <v>102297000</v>
      </c>
      <c r="R22" s="47" t="n">
        <f aca="false">SUM(R17:R21)</f>
        <v>17478096</v>
      </c>
      <c r="S22" s="5"/>
      <c r="T22" s="47" t="n">
        <f aca="false">SUM(T17:T21)</f>
        <v>0</v>
      </c>
    </row>
    <row r="23" customFormat="false" ht="12.75" hidden="false" customHeight="false" outlineLevel="0" collapsed="false">
      <c r="A23" s="22"/>
      <c r="C23" s="22"/>
      <c r="D23" s="11"/>
      <c r="E23" s="22"/>
      <c r="F23" s="22"/>
      <c r="G23" s="22"/>
      <c r="H23" s="21"/>
      <c r="I23" s="22"/>
      <c r="R23" s="5"/>
      <c r="S23" s="5"/>
      <c r="T23" s="5"/>
    </row>
    <row r="24" customFormat="false" ht="12.75" hidden="false" customHeight="false" outlineLevel="0" collapsed="false">
      <c r="A24" s="22" t="s">
        <v>178</v>
      </c>
      <c r="B24" s="22"/>
      <c r="C24" s="5" t="s">
        <v>61</v>
      </c>
      <c r="D24" s="11" t="n">
        <v>0</v>
      </c>
      <c r="E24" s="22" t="s">
        <v>26</v>
      </c>
      <c r="F24" s="22" t="s">
        <v>179</v>
      </c>
      <c r="G24" s="22" t="s">
        <v>180</v>
      </c>
      <c r="H24" s="21"/>
      <c r="I24" s="22" t="s">
        <v>181</v>
      </c>
      <c r="J24" s="5" t="n">
        <v>221891211</v>
      </c>
      <c r="K24" s="10"/>
      <c r="M24" s="10"/>
      <c r="N24" s="5" t="n">
        <v>221918411</v>
      </c>
      <c r="O24" s="10"/>
      <c r="P24" s="5" t="n">
        <v>0</v>
      </c>
      <c r="R24" s="5" t="n">
        <f aca="false">N24-J24</f>
        <v>27200</v>
      </c>
      <c r="T24" s="5" t="n">
        <f aca="false">P24-L24</f>
        <v>0</v>
      </c>
    </row>
    <row r="25" customFormat="false" ht="12.75" hidden="false" customHeight="false" outlineLevel="0" collapsed="false">
      <c r="A25" s="5" t="s">
        <v>187</v>
      </c>
      <c r="B25" s="5"/>
      <c r="C25" s="5" t="s">
        <v>188</v>
      </c>
      <c r="D25" s="11" t="n">
        <v>0</v>
      </c>
      <c r="E25" s="5" t="s">
        <v>21</v>
      </c>
      <c r="F25" s="5" t="s">
        <v>189</v>
      </c>
      <c r="G25" s="5" t="s">
        <v>180</v>
      </c>
      <c r="H25" s="21"/>
      <c r="I25" s="5" t="s">
        <v>181</v>
      </c>
      <c r="J25" s="27" t="n">
        <v>20100850</v>
      </c>
      <c r="L25" s="27"/>
      <c r="N25" s="27" t="n">
        <v>20015740</v>
      </c>
      <c r="P25" s="27" t="n">
        <v>0</v>
      </c>
      <c r="R25" s="27" t="n">
        <f aca="false">N25-J25</f>
        <v>-85110</v>
      </c>
      <c r="T25" s="27" t="n">
        <f aca="false">P25-L25</f>
        <v>0</v>
      </c>
    </row>
    <row r="26" customFormat="false" ht="12.75" hidden="false" customHeight="false" outlineLevel="0" collapsed="false">
      <c r="A26" s="5"/>
      <c r="B26" s="5"/>
      <c r="C26" s="5"/>
      <c r="D26" s="11"/>
      <c r="E26" s="5"/>
      <c r="F26" s="5"/>
      <c r="G26" s="5"/>
      <c r="H26" s="21"/>
      <c r="I26" s="5"/>
      <c r="J26" s="47" t="n">
        <f aca="false">SUM(J24:J25)</f>
        <v>241992061</v>
      </c>
      <c r="L26" s="47" t="n">
        <f aca="false">SUM(L24:L25)</f>
        <v>0</v>
      </c>
      <c r="N26" s="47" t="n">
        <f aca="false">SUM(N24:N25)</f>
        <v>241934151</v>
      </c>
      <c r="P26" s="47" t="n">
        <f aca="false">SUM(P24:P25)</f>
        <v>0</v>
      </c>
      <c r="R26" s="47" t="n">
        <f aca="false">SUM(R24:R25)</f>
        <v>-57910</v>
      </c>
      <c r="T26" s="47" t="n">
        <f aca="false">SUM(T24:T25)</f>
        <v>0</v>
      </c>
    </row>
    <row r="27" customFormat="false" ht="12.75" hidden="false" customHeight="false" outlineLevel="0" collapsed="false">
      <c r="A27" s="5"/>
      <c r="B27" s="5"/>
      <c r="C27" s="5"/>
      <c r="D27" s="11"/>
      <c r="E27" s="5"/>
      <c r="F27" s="5"/>
      <c r="G27" s="5"/>
      <c r="H27" s="21"/>
      <c r="I27" s="5"/>
      <c r="R27" s="5"/>
      <c r="T27" s="5"/>
    </row>
    <row r="28" customFormat="false" ht="12.75" hidden="false" customHeight="false" outlineLevel="0" collapsed="false">
      <c r="A28" s="19" t="s">
        <v>116</v>
      </c>
      <c r="C28" s="19" t="s">
        <v>33</v>
      </c>
      <c r="D28" s="20" t="s">
        <v>34</v>
      </c>
      <c r="E28" s="19" t="s">
        <v>26</v>
      </c>
      <c r="F28" s="19" t="s">
        <v>117</v>
      </c>
      <c r="G28" s="19" t="s">
        <v>118</v>
      </c>
      <c r="H28" s="21" t="n">
        <v>0.5</v>
      </c>
      <c r="I28" s="19" t="s">
        <v>119</v>
      </c>
      <c r="J28" s="28" t="n">
        <v>0</v>
      </c>
      <c r="L28" s="28" t="n">
        <v>400646</v>
      </c>
      <c r="N28" s="28" t="n">
        <v>0</v>
      </c>
      <c r="P28" s="28" t="n">
        <v>358678</v>
      </c>
      <c r="Q28" s="2"/>
      <c r="R28" s="28" t="n">
        <f aca="false">N28-J28</f>
        <v>0</v>
      </c>
      <c r="S28" s="2"/>
      <c r="T28" s="28" t="n">
        <f aca="false">P28-L28</f>
        <v>-41968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9" t="s">
        <v>120</v>
      </c>
      <c r="C29" s="19" t="s">
        <v>121</v>
      </c>
      <c r="D29" s="20" t="n">
        <v>0</v>
      </c>
      <c r="E29" s="19" t="s">
        <v>26</v>
      </c>
      <c r="F29" s="19" t="s">
        <v>117</v>
      </c>
      <c r="G29" s="19" t="s">
        <v>118</v>
      </c>
      <c r="H29" s="21" t="n">
        <v>1</v>
      </c>
      <c r="I29" s="19" t="s">
        <v>119</v>
      </c>
      <c r="J29" s="28" t="n">
        <v>708175</v>
      </c>
      <c r="L29" s="28" t="n">
        <v>0</v>
      </c>
      <c r="N29" s="28" t="n">
        <v>617672</v>
      </c>
      <c r="P29" s="28" t="n">
        <v>0</v>
      </c>
      <c r="Q29" s="2"/>
      <c r="R29" s="28" t="n">
        <f aca="false">N29-J29</f>
        <v>-90503</v>
      </c>
      <c r="S29" s="2"/>
      <c r="T29" s="28" t="n">
        <f aca="false">P29-L29</f>
        <v>0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9" t="s">
        <v>122</v>
      </c>
      <c r="C30" s="19" t="s">
        <v>121</v>
      </c>
      <c r="D30" s="20" t="n">
        <v>0</v>
      </c>
      <c r="E30" s="19" t="s">
        <v>26</v>
      </c>
      <c r="F30" s="19" t="s">
        <v>117</v>
      </c>
      <c r="G30" s="19" t="s">
        <v>118</v>
      </c>
      <c r="H30" s="21" t="n">
        <v>1</v>
      </c>
      <c r="I30" s="19" t="s">
        <v>119</v>
      </c>
      <c r="J30" s="28" t="n">
        <v>5404891</v>
      </c>
      <c r="L30" s="28" t="n">
        <v>0</v>
      </c>
      <c r="N30" s="28" t="n">
        <v>5268766</v>
      </c>
      <c r="P30" s="28" t="n">
        <v>0</v>
      </c>
      <c r="Q30" s="2"/>
      <c r="R30" s="28" t="n">
        <f aca="false">N30-J30</f>
        <v>-136125</v>
      </c>
      <c r="S30" s="2"/>
      <c r="T30" s="28" t="n">
        <f aca="false">P30-L30</f>
        <v>0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5" t="s">
        <v>123</v>
      </c>
      <c r="B31" s="5"/>
      <c r="C31" s="5" t="s">
        <v>121</v>
      </c>
      <c r="D31" s="11" t="n">
        <v>0</v>
      </c>
      <c r="E31" s="5" t="s">
        <v>26</v>
      </c>
      <c r="F31" s="5" t="s">
        <v>117</v>
      </c>
      <c r="G31" s="5" t="s">
        <v>118</v>
      </c>
      <c r="H31" s="21" t="n">
        <v>1</v>
      </c>
      <c r="I31" s="5" t="s">
        <v>119</v>
      </c>
      <c r="J31" s="5" t="n">
        <v>15010332</v>
      </c>
      <c r="K31" s="28"/>
      <c r="L31" s="5" t="n">
        <v>0</v>
      </c>
      <c r="M31" s="28"/>
      <c r="N31" s="5" t="n">
        <v>14632288</v>
      </c>
      <c r="O31" s="28"/>
      <c r="P31" s="5" t="n">
        <v>0</v>
      </c>
      <c r="R31" s="5" t="n">
        <f aca="false">N31-J31</f>
        <v>-378044</v>
      </c>
      <c r="T31" s="5" t="n">
        <f aca="false">P31-L31</f>
        <v>0</v>
      </c>
    </row>
    <row r="32" customFormat="false" ht="12.75" hidden="false" customHeight="false" outlineLevel="0" collapsed="false">
      <c r="A32" s="5" t="s">
        <v>124</v>
      </c>
      <c r="B32" s="3"/>
      <c r="C32" s="5" t="s">
        <v>47</v>
      </c>
      <c r="D32" s="11" t="n">
        <v>0</v>
      </c>
      <c r="E32" s="5" t="s">
        <v>26</v>
      </c>
      <c r="F32" s="5" t="s">
        <v>117</v>
      </c>
      <c r="G32" s="5" t="s">
        <v>118</v>
      </c>
      <c r="H32" s="21" t="n">
        <v>1</v>
      </c>
      <c r="I32" s="5" t="s">
        <v>119</v>
      </c>
      <c r="J32" s="5" t="n">
        <v>1538587</v>
      </c>
      <c r="K32" s="20"/>
      <c r="L32" s="5" t="n">
        <v>0</v>
      </c>
      <c r="M32" s="20"/>
      <c r="N32" s="5" t="n">
        <v>1373762</v>
      </c>
      <c r="O32" s="20"/>
      <c r="P32" s="5" t="n">
        <v>0</v>
      </c>
      <c r="R32" s="5" t="n">
        <f aca="false">N32-J32</f>
        <v>-164825</v>
      </c>
      <c r="T32" s="5" t="n">
        <f aca="false">P32-L32</f>
        <v>0</v>
      </c>
    </row>
    <row r="33" customFormat="false" ht="12.75" hidden="false" customHeight="false" outlineLevel="0" collapsed="false">
      <c r="A33" s="5" t="s">
        <v>125</v>
      </c>
      <c r="B33" s="5"/>
      <c r="C33" s="5" t="s">
        <v>121</v>
      </c>
      <c r="D33" s="11" t="n">
        <v>0</v>
      </c>
      <c r="E33" s="5" t="s">
        <v>26</v>
      </c>
      <c r="F33" s="5" t="s">
        <v>117</v>
      </c>
      <c r="G33" s="5" t="s">
        <v>118</v>
      </c>
      <c r="H33" s="21" t="n">
        <v>1</v>
      </c>
      <c r="I33" s="5" t="s">
        <v>119</v>
      </c>
      <c r="J33" s="5" t="n">
        <v>0</v>
      </c>
      <c r="L33" s="5" t="n">
        <v>0</v>
      </c>
      <c r="N33" s="5" t="n">
        <v>12132163</v>
      </c>
      <c r="P33" s="5" t="n">
        <v>0</v>
      </c>
      <c r="R33" s="5" t="n">
        <f aca="false">N33-J33</f>
        <v>12132163</v>
      </c>
      <c r="T33" s="5" t="n">
        <f aca="false">P33-L33</f>
        <v>0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5" t="s">
        <v>126</v>
      </c>
      <c r="B34" s="5"/>
      <c r="C34" s="5" t="s">
        <v>121</v>
      </c>
      <c r="D34" s="11" t="n">
        <v>0</v>
      </c>
      <c r="E34" s="5" t="s">
        <v>26</v>
      </c>
      <c r="F34" s="5" t="s">
        <v>117</v>
      </c>
      <c r="G34" s="5" t="s">
        <v>118</v>
      </c>
      <c r="H34" s="21" t="n">
        <v>1</v>
      </c>
      <c r="I34" s="5" t="s">
        <v>119</v>
      </c>
      <c r="J34" s="5" t="n">
        <v>0</v>
      </c>
      <c r="K34" s="20"/>
      <c r="L34" s="5" t="n">
        <v>0</v>
      </c>
      <c r="M34" s="20"/>
      <c r="N34" s="5" t="n">
        <v>12132163</v>
      </c>
      <c r="O34" s="20"/>
      <c r="P34" s="5" t="n">
        <v>0</v>
      </c>
      <c r="R34" s="5" t="n">
        <f aca="false">N34-J34</f>
        <v>12132163</v>
      </c>
      <c r="T34" s="5" t="n">
        <f aca="false">P34-L34</f>
        <v>0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9" t="s">
        <v>127</v>
      </c>
      <c r="B35" s="1"/>
      <c r="C35" s="19" t="s">
        <v>47</v>
      </c>
      <c r="D35" s="20" t="n">
        <v>0</v>
      </c>
      <c r="E35" s="19" t="s">
        <v>21</v>
      </c>
      <c r="F35" s="19" t="s">
        <v>117</v>
      </c>
      <c r="G35" s="19" t="s">
        <v>118</v>
      </c>
      <c r="H35" s="21"/>
      <c r="I35" s="5" t="s">
        <v>119</v>
      </c>
      <c r="J35" s="27" t="n">
        <v>2670886</v>
      </c>
      <c r="L35" s="27" t="n">
        <v>0</v>
      </c>
      <c r="N35" s="27" t="n">
        <v>2558245</v>
      </c>
      <c r="P35" s="27" t="n">
        <v>0</v>
      </c>
      <c r="R35" s="27" t="n">
        <f aca="false">N35-J35</f>
        <v>-112641</v>
      </c>
      <c r="S35" s="2"/>
      <c r="T35" s="27" t="n">
        <f aca="false">P35-L35</f>
        <v>0</v>
      </c>
    </row>
    <row r="36" customFormat="false" ht="12.75" hidden="false" customHeight="false" outlineLevel="0" collapsed="false">
      <c r="A36" s="19"/>
      <c r="B36" s="1"/>
      <c r="C36" s="19"/>
      <c r="D36" s="20"/>
      <c r="E36" s="19"/>
      <c r="F36" s="19"/>
      <c r="G36" s="19"/>
      <c r="H36" s="21"/>
      <c r="I36" s="19"/>
      <c r="J36" s="47" t="n">
        <f aca="false">SUM(J28:J35)</f>
        <v>25332871</v>
      </c>
      <c r="L36" s="47" t="n">
        <f aca="false">SUM(L28:L35)</f>
        <v>400646</v>
      </c>
      <c r="N36" s="47" t="n">
        <f aca="false">SUM(N28:N35)</f>
        <v>48715059</v>
      </c>
      <c r="P36" s="47" t="n">
        <f aca="false">SUM(P28:P35)</f>
        <v>358678</v>
      </c>
      <c r="R36" s="47" t="n">
        <f aca="false">SUM(R28:R35)</f>
        <v>23382188</v>
      </c>
      <c r="S36" s="2"/>
      <c r="T36" s="47" t="n">
        <f aca="false">SUM(T28:T35)</f>
        <v>-41968</v>
      </c>
    </row>
    <row r="37" customFormat="false" ht="12.75" hidden="false" customHeight="false" outlineLevel="0" collapsed="false">
      <c r="A37" s="19"/>
      <c r="B37" s="1"/>
      <c r="C37" s="19"/>
      <c r="D37" s="20"/>
      <c r="E37" s="19"/>
      <c r="F37" s="19"/>
      <c r="G37" s="19"/>
      <c r="H37" s="21"/>
      <c r="I37" s="19"/>
      <c r="R37" s="5"/>
      <c r="S37" s="2"/>
      <c r="T37" s="5"/>
    </row>
    <row r="38" customFormat="false" ht="12.75" hidden="false" customHeight="false" outlineLevel="0" collapsed="false">
      <c r="A38" s="5" t="s">
        <v>185</v>
      </c>
      <c r="B38" s="5"/>
      <c r="C38" s="5" t="s">
        <v>61</v>
      </c>
      <c r="D38" s="11" t="n">
        <v>0</v>
      </c>
      <c r="E38" s="5" t="s">
        <v>21</v>
      </c>
      <c r="F38" s="5" t="s">
        <v>179</v>
      </c>
      <c r="G38" s="5" t="s">
        <v>180</v>
      </c>
      <c r="H38" s="21"/>
      <c r="I38" s="5" t="s">
        <v>186</v>
      </c>
      <c r="J38" s="27" t="n">
        <v>1674132</v>
      </c>
      <c r="L38" s="27"/>
      <c r="N38" s="27" t="n">
        <v>1674132</v>
      </c>
      <c r="P38" s="27" t="n">
        <v>0</v>
      </c>
      <c r="R38" s="27" t="n">
        <f aca="false">N38-J38</f>
        <v>0</v>
      </c>
      <c r="T38" s="27" t="n">
        <f aca="false">P38-L38</f>
        <v>0</v>
      </c>
    </row>
    <row r="39" customFormat="false" ht="12.75" hidden="false" customHeight="false" outlineLevel="0" collapsed="false">
      <c r="A39" s="5"/>
      <c r="B39" s="5"/>
      <c r="C39" s="5"/>
      <c r="D39" s="11"/>
      <c r="E39" s="5"/>
      <c r="F39" s="5"/>
      <c r="G39" s="5"/>
      <c r="H39" s="21"/>
      <c r="I39" s="5"/>
      <c r="J39" s="47" t="n">
        <f aca="false">SUM(J38)</f>
        <v>1674132</v>
      </c>
      <c r="L39" s="47" t="n">
        <f aca="false">SUM(L38)</f>
        <v>0</v>
      </c>
      <c r="N39" s="47" t="n">
        <f aca="false">SUM(N38)</f>
        <v>1674132</v>
      </c>
      <c r="P39" s="47" t="n">
        <f aca="false">SUM(P38)</f>
        <v>0</v>
      </c>
      <c r="R39" s="47" t="n">
        <f aca="false">SUM(R38)</f>
        <v>0</v>
      </c>
      <c r="T39" s="47" t="n">
        <f aca="false">SUM(T38)</f>
        <v>0</v>
      </c>
    </row>
    <row r="40" customFormat="false" ht="12.75" hidden="false" customHeight="false" outlineLevel="0" collapsed="false">
      <c r="A40" s="5"/>
      <c r="B40" s="5"/>
      <c r="C40" s="5"/>
      <c r="D40" s="11"/>
      <c r="E40" s="5"/>
      <c r="F40" s="5"/>
      <c r="G40" s="5"/>
      <c r="H40" s="21"/>
      <c r="I40" s="5"/>
      <c r="R40" s="5"/>
      <c r="T40" s="5"/>
    </row>
    <row r="41" customFormat="false" ht="12.75" hidden="false" customHeight="false" outlineLevel="0" collapsed="false">
      <c r="A41" s="22" t="s">
        <v>92</v>
      </c>
      <c r="B41" s="5"/>
      <c r="C41" s="22" t="s">
        <v>16</v>
      </c>
      <c r="D41" s="11" t="s">
        <v>25</v>
      </c>
      <c r="E41" s="5" t="s">
        <v>21</v>
      </c>
      <c r="F41" s="5" t="s">
        <v>22</v>
      </c>
      <c r="G41" s="22" t="s">
        <v>93</v>
      </c>
      <c r="H41" s="21"/>
      <c r="I41" s="19" t="s">
        <v>94</v>
      </c>
      <c r="L41" s="5" t="n">
        <v>37723333</v>
      </c>
      <c r="P41" s="5" t="n">
        <v>36000000</v>
      </c>
      <c r="Q41" s="2"/>
      <c r="R41" s="5" t="n">
        <f aca="false">N41-J41</f>
        <v>0</v>
      </c>
      <c r="S41" s="2"/>
      <c r="T41" s="5" t="n">
        <f aca="false">P41-L41</f>
        <v>-1723333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5" t="s">
        <v>95</v>
      </c>
      <c r="B42" s="5"/>
      <c r="C42" s="5" t="s">
        <v>38</v>
      </c>
      <c r="D42" s="11" t="n">
        <v>0</v>
      </c>
      <c r="E42" s="5" t="s">
        <v>21</v>
      </c>
      <c r="F42" s="5" t="s">
        <v>22</v>
      </c>
      <c r="G42" s="5" t="s">
        <v>93</v>
      </c>
      <c r="H42" s="21"/>
      <c r="I42" s="5" t="s">
        <v>94</v>
      </c>
      <c r="J42" s="5" t="n">
        <v>7800604</v>
      </c>
      <c r="L42" s="5" t="n">
        <v>308100</v>
      </c>
      <c r="N42" s="5" t="n">
        <v>6669764</v>
      </c>
      <c r="P42" s="5" t="n">
        <v>0</v>
      </c>
      <c r="R42" s="5" t="n">
        <f aca="false">N42-J42</f>
        <v>-1130840</v>
      </c>
      <c r="T42" s="5" t="n">
        <f aca="false">P42-L42</f>
        <v>-308100</v>
      </c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12.75" hidden="false" customHeight="false" outlineLevel="0" collapsed="false">
      <c r="A43" s="19" t="s">
        <v>96</v>
      </c>
      <c r="C43" s="19" t="s">
        <v>38</v>
      </c>
      <c r="D43" s="20" t="s">
        <v>30</v>
      </c>
      <c r="E43" s="19" t="s">
        <v>26</v>
      </c>
      <c r="F43" s="19" t="s">
        <v>22</v>
      </c>
      <c r="G43" s="19" t="s">
        <v>93</v>
      </c>
      <c r="H43" s="21"/>
      <c r="I43" s="19" t="s">
        <v>94</v>
      </c>
      <c r="L43" s="5" t="n">
        <v>28901500</v>
      </c>
      <c r="N43" s="5" t="n">
        <v>0</v>
      </c>
      <c r="P43" s="5" t="n">
        <v>26300000</v>
      </c>
      <c r="Q43" s="2"/>
      <c r="R43" s="5" t="n">
        <f aca="false">N43-J43</f>
        <v>0</v>
      </c>
      <c r="S43" s="2"/>
      <c r="T43" s="5" t="n">
        <f aca="false">P43-L43</f>
        <v>-2601500</v>
      </c>
    </row>
    <row r="44" customFormat="false" ht="12.75" hidden="false" customHeight="false" outlineLevel="0" collapsed="false">
      <c r="A44" s="19" t="s">
        <v>97</v>
      </c>
      <c r="C44" s="19" t="s">
        <v>20</v>
      </c>
      <c r="D44" s="20" t="n">
        <v>0</v>
      </c>
      <c r="E44" s="19" t="s">
        <v>21</v>
      </c>
      <c r="F44" s="19" t="s">
        <v>22</v>
      </c>
      <c r="G44" s="19" t="s">
        <v>93</v>
      </c>
      <c r="H44" s="21"/>
      <c r="I44" s="19" t="s">
        <v>94</v>
      </c>
      <c r="J44" s="20" t="n">
        <v>-384108</v>
      </c>
      <c r="L44" s="20"/>
      <c r="N44" s="20" t="n">
        <v>968920</v>
      </c>
      <c r="P44" s="20" t="n">
        <v>0</v>
      </c>
      <c r="Q44" s="2"/>
      <c r="R44" s="20" t="n">
        <f aca="false">N44-J44</f>
        <v>1353028</v>
      </c>
      <c r="S44" s="2"/>
      <c r="T44" s="20" t="n">
        <f aca="false">P44-L44</f>
        <v>0</v>
      </c>
    </row>
    <row r="45" customFormat="false" ht="12.75" hidden="false" customHeight="false" outlineLevel="0" collapsed="false">
      <c r="A45" s="19" t="s">
        <v>98</v>
      </c>
      <c r="C45" s="19" t="s">
        <v>61</v>
      </c>
      <c r="D45" s="20" t="n">
        <v>0</v>
      </c>
      <c r="E45" s="19" t="s">
        <v>26</v>
      </c>
      <c r="F45" s="19" t="s">
        <v>62</v>
      </c>
      <c r="G45" s="19" t="s">
        <v>93</v>
      </c>
      <c r="H45" s="21"/>
      <c r="I45" s="19" t="s">
        <v>94</v>
      </c>
      <c r="J45" s="5" t="n">
        <v>7985416</v>
      </c>
      <c r="N45" s="5" t="n">
        <v>7985416.17</v>
      </c>
      <c r="P45" s="5" t="n">
        <v>0</v>
      </c>
      <c r="Q45" s="2"/>
      <c r="R45" s="5" t="n">
        <f aca="false">N45-J45</f>
        <v>0.169999999925494</v>
      </c>
      <c r="S45" s="2"/>
      <c r="T45" s="5" t="n">
        <f aca="false">P45-L45</f>
        <v>0</v>
      </c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12.75" hidden="false" customHeight="false" outlineLevel="0" collapsed="false">
      <c r="A46" s="19" t="s">
        <v>221</v>
      </c>
      <c r="C46" s="19" t="s">
        <v>20</v>
      </c>
      <c r="D46" s="20" t="n">
        <v>0</v>
      </c>
      <c r="E46" s="19" t="s">
        <v>21</v>
      </c>
      <c r="F46" s="19" t="s">
        <v>22</v>
      </c>
      <c r="G46" s="19" t="s">
        <v>222</v>
      </c>
      <c r="H46" s="21"/>
      <c r="I46" s="19" t="s">
        <v>94</v>
      </c>
      <c r="J46" s="25" t="n">
        <v>3032550</v>
      </c>
      <c r="K46" s="31"/>
      <c r="L46" s="25"/>
      <c r="M46" s="31"/>
      <c r="N46" s="25" t="n">
        <v>3025555</v>
      </c>
      <c r="O46" s="31"/>
      <c r="P46" s="25" t="n">
        <v>0</v>
      </c>
      <c r="Q46" s="2"/>
      <c r="R46" s="25" t="n">
        <f aca="false">N46-J46</f>
        <v>-6995</v>
      </c>
      <c r="S46" s="2"/>
      <c r="T46" s="25" t="n">
        <f aca="false">P46-L46</f>
        <v>0</v>
      </c>
    </row>
    <row r="47" customFormat="false" ht="12.75" hidden="false" customHeight="false" outlineLevel="0" collapsed="false">
      <c r="A47" s="19"/>
      <c r="C47" s="19"/>
      <c r="D47" s="20"/>
      <c r="E47" s="19"/>
      <c r="F47" s="19"/>
      <c r="G47" s="19"/>
      <c r="H47" s="21"/>
      <c r="I47" s="19"/>
      <c r="J47" s="55" t="n">
        <f aca="false">SUM(J41:J46)</f>
        <v>18434462</v>
      </c>
      <c r="K47" s="31"/>
      <c r="L47" s="55" t="n">
        <f aca="false">SUM(L41:L46)</f>
        <v>66932933</v>
      </c>
      <c r="M47" s="31"/>
      <c r="N47" s="55" t="n">
        <f aca="false">SUM(N41:N46)</f>
        <v>18649655.17</v>
      </c>
      <c r="O47" s="31"/>
      <c r="P47" s="55" t="n">
        <f aca="false">SUM(P41:P46)</f>
        <v>62300000</v>
      </c>
      <c r="Q47" s="2"/>
      <c r="R47" s="55" t="n">
        <f aca="false">SUM(R41:R46)</f>
        <v>215193.17</v>
      </c>
      <c r="S47" s="2"/>
      <c r="T47" s="55" t="n">
        <f aca="false">SUM(T41:T46)</f>
        <v>-4632933</v>
      </c>
    </row>
    <row r="48" customFormat="false" ht="12.75" hidden="false" customHeight="false" outlineLevel="0" collapsed="false">
      <c r="A48" s="19"/>
      <c r="C48" s="19"/>
      <c r="D48" s="20"/>
      <c r="E48" s="19"/>
      <c r="F48" s="19"/>
      <c r="G48" s="19"/>
      <c r="H48" s="21"/>
      <c r="I48" s="19"/>
      <c r="J48" s="20"/>
      <c r="K48" s="31"/>
      <c r="L48" s="20"/>
      <c r="M48" s="31"/>
      <c r="N48" s="20"/>
      <c r="O48" s="31"/>
      <c r="P48" s="20"/>
      <c r="Q48" s="2"/>
      <c r="R48" s="20"/>
      <c r="S48" s="2"/>
      <c r="T48" s="20"/>
    </row>
    <row r="49" customFormat="false" ht="12.75" hidden="false" customHeight="false" outlineLevel="0" collapsed="false">
      <c r="A49" s="19" t="s">
        <v>198</v>
      </c>
      <c r="C49" s="19" t="s">
        <v>54</v>
      </c>
      <c r="D49" s="20" t="n">
        <v>0</v>
      </c>
      <c r="E49" s="19" t="s">
        <v>21</v>
      </c>
      <c r="F49" s="19" t="s">
        <v>22</v>
      </c>
      <c r="G49" s="19" t="s">
        <v>199</v>
      </c>
      <c r="H49" s="21"/>
      <c r="I49" s="19" t="s">
        <v>200</v>
      </c>
      <c r="J49" s="20" t="n">
        <v>2567461</v>
      </c>
      <c r="L49" s="20"/>
      <c r="N49" s="20" t="n">
        <v>2616835</v>
      </c>
      <c r="P49" s="20" t="n">
        <v>0</v>
      </c>
      <c r="Q49" s="2"/>
      <c r="R49" s="20" t="n">
        <f aca="false">N49-J49</f>
        <v>49374</v>
      </c>
      <c r="S49" s="2"/>
      <c r="T49" s="20" t="n">
        <f aca="false">P49-L49</f>
        <v>0</v>
      </c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19" t="s">
        <v>201</v>
      </c>
      <c r="C50" s="19" t="s">
        <v>194</v>
      </c>
      <c r="D50" s="20" t="n">
        <v>0</v>
      </c>
      <c r="E50" s="19" t="s">
        <v>21</v>
      </c>
      <c r="F50" s="19" t="s">
        <v>22</v>
      </c>
      <c r="G50" s="19" t="s">
        <v>199</v>
      </c>
      <c r="H50" s="21"/>
      <c r="I50" s="19" t="s">
        <v>200</v>
      </c>
      <c r="J50" s="25" t="n">
        <v>141540857</v>
      </c>
      <c r="L50" s="25"/>
      <c r="N50" s="25" t="n">
        <v>142971544</v>
      </c>
      <c r="P50" s="25" t="n">
        <v>0</v>
      </c>
      <c r="Q50" s="2"/>
      <c r="R50" s="25" t="n">
        <f aca="false">N50-J50</f>
        <v>1430687</v>
      </c>
      <c r="S50" s="5"/>
      <c r="T50" s="25" t="n">
        <f aca="false">P50-L50</f>
        <v>0</v>
      </c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19"/>
      <c r="C51" s="19"/>
      <c r="D51" s="20"/>
      <c r="E51" s="19"/>
      <c r="F51" s="19"/>
      <c r="G51" s="19"/>
      <c r="H51" s="21"/>
      <c r="I51" s="19"/>
      <c r="J51" s="55" t="n">
        <f aca="false">SUM(J49:J50)</f>
        <v>144108318</v>
      </c>
      <c r="L51" s="55" t="n">
        <f aca="false">SUM(L49:L50)</f>
        <v>0</v>
      </c>
      <c r="N51" s="55" t="n">
        <f aca="false">SUM(N49:N50)</f>
        <v>145588379</v>
      </c>
      <c r="P51" s="55" t="n">
        <f aca="false">SUM(P49:P50)</f>
        <v>0</v>
      </c>
      <c r="Q51" s="2"/>
      <c r="R51" s="55" t="n">
        <f aca="false">SUM(R49:R50)</f>
        <v>1480061</v>
      </c>
      <c r="S51" s="5"/>
      <c r="T51" s="55" t="n">
        <f aca="false">SUM(T49:T50)</f>
        <v>0</v>
      </c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9"/>
      <c r="C52" s="19"/>
      <c r="D52" s="20"/>
      <c r="E52" s="19"/>
      <c r="F52" s="19"/>
      <c r="G52" s="19"/>
      <c r="H52" s="21"/>
      <c r="I52" s="19"/>
      <c r="J52" s="20"/>
      <c r="L52" s="20"/>
      <c r="N52" s="20"/>
      <c r="P52" s="20"/>
      <c r="Q52" s="2"/>
      <c r="R52" s="20"/>
      <c r="S52" s="5"/>
      <c r="T52" s="20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5" t="s">
        <v>79</v>
      </c>
      <c r="B53" s="5"/>
      <c r="C53" s="5" t="s">
        <v>61</v>
      </c>
      <c r="D53" s="11" t="n">
        <v>0</v>
      </c>
      <c r="E53" s="5"/>
      <c r="F53" s="5"/>
      <c r="G53" s="5"/>
      <c r="H53" s="21"/>
      <c r="I53" s="5" t="s">
        <v>80</v>
      </c>
      <c r="J53" s="27" t="n">
        <v>1000</v>
      </c>
      <c r="L53" s="27"/>
      <c r="N53" s="27" t="n">
        <v>1000</v>
      </c>
      <c r="P53" s="27" t="n">
        <v>0</v>
      </c>
      <c r="Q53" s="2"/>
      <c r="R53" s="27" t="n">
        <f aca="false">N53-J53</f>
        <v>0</v>
      </c>
      <c r="S53" s="2"/>
      <c r="T53" s="27" t="n">
        <f aca="false">P53-L53</f>
        <v>0</v>
      </c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5"/>
      <c r="B54" s="5"/>
      <c r="C54" s="5"/>
      <c r="D54" s="11"/>
      <c r="E54" s="5"/>
      <c r="F54" s="5"/>
      <c r="G54" s="5"/>
      <c r="H54" s="21"/>
      <c r="I54" s="5"/>
      <c r="J54" s="47" t="n">
        <f aca="false">SUM(J53)</f>
        <v>1000</v>
      </c>
      <c r="L54" s="47" t="n">
        <f aca="false">SUM(L53)</f>
        <v>0</v>
      </c>
      <c r="N54" s="47" t="n">
        <f aca="false">SUM(N53)</f>
        <v>1000</v>
      </c>
      <c r="P54" s="47" t="n">
        <f aca="false">SUM(P53)</f>
        <v>0</v>
      </c>
      <c r="Q54" s="2"/>
      <c r="R54" s="47" t="n">
        <f aca="false">SUM(R53)</f>
        <v>0</v>
      </c>
      <c r="S54" s="2"/>
      <c r="T54" s="47" t="n">
        <f aca="false">SUM(T53)</f>
        <v>0</v>
      </c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5"/>
      <c r="B55" s="5"/>
      <c r="C55" s="5"/>
      <c r="D55" s="11"/>
      <c r="E55" s="5"/>
      <c r="F55" s="5"/>
      <c r="G55" s="5"/>
      <c r="H55" s="21"/>
      <c r="I55" s="5"/>
      <c r="Q55" s="2"/>
      <c r="R55" s="5"/>
      <c r="S55" s="2"/>
      <c r="T55" s="5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</row>
    <row r="56" customFormat="false" ht="12.75" hidden="false" customHeight="false" outlineLevel="0" collapsed="false">
      <c r="A56" s="22" t="s">
        <v>223</v>
      </c>
      <c r="C56" s="22" t="s">
        <v>32</v>
      </c>
      <c r="D56" s="11" t="s">
        <v>130</v>
      </c>
      <c r="E56" s="22" t="s">
        <v>26</v>
      </c>
      <c r="F56" s="22" t="s">
        <v>183</v>
      </c>
      <c r="G56" s="22" t="s">
        <v>224</v>
      </c>
      <c r="H56" s="21" t="n">
        <v>1</v>
      </c>
      <c r="I56" s="22" t="s">
        <v>225</v>
      </c>
      <c r="J56" s="5" t="n">
        <v>4175301.08</v>
      </c>
      <c r="L56" s="5" t="n">
        <v>0</v>
      </c>
      <c r="N56" s="5" t="n">
        <v>4200979</v>
      </c>
      <c r="P56" s="5" t="n">
        <v>0</v>
      </c>
      <c r="R56" s="5" t="n">
        <f aca="false">N56-J56</f>
        <v>25677.9199999999</v>
      </c>
      <c r="S56" s="2"/>
      <c r="T56" s="5" t="n">
        <f aca="false">P56-L56</f>
        <v>0</v>
      </c>
    </row>
    <row r="57" customFormat="false" ht="12.75" hidden="false" customHeight="false" outlineLevel="0" collapsed="false">
      <c r="A57" s="5" t="s">
        <v>226</v>
      </c>
      <c r="C57" s="5" t="s">
        <v>33</v>
      </c>
      <c r="D57" s="11" t="s">
        <v>34</v>
      </c>
      <c r="E57" s="5" t="s">
        <v>26</v>
      </c>
      <c r="F57" s="5" t="s">
        <v>227</v>
      </c>
      <c r="G57" s="5" t="s">
        <v>224</v>
      </c>
      <c r="H57" s="21" t="n">
        <v>0.5</v>
      </c>
      <c r="I57" s="5" t="s">
        <v>225</v>
      </c>
      <c r="J57" s="5" t="n">
        <v>0</v>
      </c>
      <c r="L57" s="5" t="n">
        <v>3186396</v>
      </c>
      <c r="N57" s="5" t="n">
        <v>0</v>
      </c>
      <c r="P57" s="5" t="n">
        <f aca="false">2029566+1092843</f>
        <v>3122409</v>
      </c>
      <c r="Q57" s="2"/>
      <c r="R57" s="5" t="n">
        <f aca="false">N57-J57</f>
        <v>0</v>
      </c>
      <c r="S57" s="2"/>
      <c r="T57" s="5" t="n">
        <f aca="false">P57-L57</f>
        <v>-63987</v>
      </c>
    </row>
    <row r="58" customFormat="false" ht="12.75" hidden="false" customHeight="false" outlineLevel="0" collapsed="false">
      <c r="A58" s="10" t="s">
        <v>226</v>
      </c>
      <c r="B58" s="10"/>
      <c r="C58" s="10" t="s">
        <v>167</v>
      </c>
      <c r="D58" s="8" t="s">
        <v>174</v>
      </c>
      <c r="E58" s="10" t="s">
        <v>26</v>
      </c>
      <c r="F58" s="10" t="s">
        <v>227</v>
      </c>
      <c r="G58" s="10" t="s">
        <v>224</v>
      </c>
      <c r="H58" s="21" t="n">
        <v>1</v>
      </c>
      <c r="I58" s="10" t="s">
        <v>225</v>
      </c>
      <c r="J58" s="10" t="n">
        <v>320884</v>
      </c>
      <c r="L58" s="10" t="n">
        <v>0</v>
      </c>
      <c r="N58" s="10" t="n">
        <f aca="false">131540+70829</f>
        <v>202369</v>
      </c>
      <c r="P58" s="10" t="n">
        <v>0</v>
      </c>
      <c r="Q58" s="2"/>
      <c r="R58" s="10" t="n">
        <f aca="false">N58-J58</f>
        <v>-118515</v>
      </c>
      <c r="S58" s="2"/>
      <c r="T58" s="10" t="n">
        <f aca="false">P58-L58</f>
        <v>0</v>
      </c>
    </row>
    <row r="59" customFormat="false" ht="12.75" hidden="false" customHeight="false" outlineLevel="0" collapsed="false">
      <c r="A59" s="5" t="s">
        <v>226</v>
      </c>
      <c r="B59" s="5"/>
      <c r="C59" s="5" t="s">
        <v>24</v>
      </c>
      <c r="D59" s="11" t="s">
        <v>25</v>
      </c>
      <c r="E59" s="5" t="s">
        <v>26</v>
      </c>
      <c r="F59" s="5" t="s">
        <v>227</v>
      </c>
      <c r="G59" s="5" t="s">
        <v>224</v>
      </c>
      <c r="H59" s="21" t="n">
        <v>1</v>
      </c>
      <c r="I59" s="5" t="s">
        <v>225</v>
      </c>
      <c r="J59" s="5" t="n">
        <v>0</v>
      </c>
      <c r="L59" s="5" t="n">
        <v>6051907.28</v>
      </c>
      <c r="N59" s="5" t="n">
        <v>0</v>
      </c>
      <c r="P59" s="5" t="n">
        <f aca="false">3927592+2114857</f>
        <v>6042449</v>
      </c>
      <c r="R59" s="5" t="n">
        <f aca="false">N59-J59</f>
        <v>0</v>
      </c>
      <c r="T59" s="5" t="n">
        <f aca="false">P59-L59</f>
        <v>-9458.28000000026</v>
      </c>
    </row>
    <row r="60" customFormat="false" ht="12.75" hidden="false" customHeight="false" outlineLevel="0" collapsed="false">
      <c r="A60" s="19" t="s">
        <v>228</v>
      </c>
      <c r="C60" s="19" t="s">
        <v>33</v>
      </c>
      <c r="D60" s="20" t="s">
        <v>34</v>
      </c>
      <c r="E60" s="19" t="s">
        <v>26</v>
      </c>
      <c r="F60" s="19" t="s">
        <v>68</v>
      </c>
      <c r="G60" s="19" t="s">
        <v>224</v>
      </c>
      <c r="H60" s="21" t="n">
        <v>0.5</v>
      </c>
      <c r="I60" s="19" t="s">
        <v>225</v>
      </c>
      <c r="J60" s="28" t="n">
        <v>0</v>
      </c>
      <c r="L60" s="28" t="n">
        <v>234414</v>
      </c>
      <c r="N60" s="28" t="n">
        <v>0</v>
      </c>
      <c r="P60" s="28" t="n">
        <v>234414</v>
      </c>
      <c r="Q60" s="2"/>
      <c r="R60" s="28" t="n">
        <f aca="false">N60-J60</f>
        <v>0</v>
      </c>
      <c r="S60" s="2"/>
      <c r="T60" s="28" t="n">
        <f aca="false">P60-L60</f>
        <v>0</v>
      </c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</row>
    <row r="61" customFormat="false" ht="12.75" hidden="false" customHeight="false" outlineLevel="0" collapsed="false">
      <c r="A61" s="5" t="s">
        <v>229</v>
      </c>
      <c r="B61" s="5"/>
      <c r="C61" s="5" t="s">
        <v>32</v>
      </c>
      <c r="D61" s="11" t="n">
        <v>0</v>
      </c>
      <c r="E61" s="5" t="s">
        <v>26</v>
      </c>
      <c r="F61" s="5" t="s">
        <v>68</v>
      </c>
      <c r="G61" s="5" t="s">
        <v>224</v>
      </c>
      <c r="H61" s="21" t="n">
        <v>1</v>
      </c>
      <c r="I61" s="5" t="s">
        <v>225</v>
      </c>
      <c r="J61" s="5" t="n">
        <v>468827</v>
      </c>
      <c r="L61" s="5" t="n">
        <v>0</v>
      </c>
      <c r="N61" s="5" t="n">
        <v>468827</v>
      </c>
      <c r="P61" s="5" t="n">
        <v>0</v>
      </c>
      <c r="R61" s="5" t="n">
        <f aca="false">N61-J61</f>
        <v>0</v>
      </c>
      <c r="T61" s="5" t="n">
        <f aca="false">P61-L61</f>
        <v>0</v>
      </c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</row>
    <row r="62" customFormat="false" ht="12.75" hidden="false" customHeight="false" outlineLevel="0" collapsed="false">
      <c r="A62" s="5" t="s">
        <v>230</v>
      </c>
      <c r="B62" s="5"/>
      <c r="C62" s="5" t="s">
        <v>24</v>
      </c>
      <c r="D62" s="11" t="s">
        <v>25</v>
      </c>
      <c r="E62" s="5" t="s">
        <v>26</v>
      </c>
      <c r="F62" s="5" t="s">
        <v>147</v>
      </c>
      <c r="G62" s="5" t="s">
        <v>224</v>
      </c>
      <c r="H62" s="21" t="n">
        <v>1</v>
      </c>
      <c r="I62" s="5" t="s">
        <v>225</v>
      </c>
      <c r="J62" s="5" t="n">
        <v>0</v>
      </c>
      <c r="L62" s="5" t="n">
        <v>21881103</v>
      </c>
      <c r="N62" s="5" t="n">
        <v>0</v>
      </c>
      <c r="P62" s="5" t="n">
        <v>22204557</v>
      </c>
      <c r="R62" s="5" t="n">
        <f aca="false">N62-J62</f>
        <v>0</v>
      </c>
      <c r="T62" s="5" t="n">
        <f aca="false">P62-L62</f>
        <v>323454</v>
      </c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</row>
    <row r="63" customFormat="false" ht="12.75" hidden="false" customHeight="false" outlineLevel="0" collapsed="false">
      <c r="A63" s="10" t="s">
        <v>230</v>
      </c>
      <c r="B63" s="10"/>
      <c r="C63" s="10" t="s">
        <v>167</v>
      </c>
      <c r="D63" s="8" t="s">
        <v>174</v>
      </c>
      <c r="E63" s="10" t="s">
        <v>26</v>
      </c>
      <c r="F63" s="10" t="s">
        <v>227</v>
      </c>
      <c r="G63" s="10" t="s">
        <v>224</v>
      </c>
      <c r="H63" s="21" t="n">
        <v>1</v>
      </c>
      <c r="I63" s="10" t="s">
        <v>225</v>
      </c>
      <c r="J63" s="10" t="n">
        <v>4585008</v>
      </c>
      <c r="L63" s="10" t="n">
        <v>0</v>
      </c>
      <c r="N63" s="10" t="n">
        <v>4257756</v>
      </c>
      <c r="P63" s="10" t="n">
        <v>0</v>
      </c>
      <c r="R63" s="10" t="n">
        <f aca="false">N63-J63</f>
        <v>-327252</v>
      </c>
      <c r="T63" s="10" t="n">
        <f aca="false">P63-L63</f>
        <v>0</v>
      </c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</row>
    <row r="64" customFormat="false" ht="12.75" hidden="false" customHeight="false" outlineLevel="0" collapsed="false">
      <c r="A64" s="5" t="s">
        <v>231</v>
      </c>
      <c r="B64" s="5"/>
      <c r="C64" s="5" t="s">
        <v>24</v>
      </c>
      <c r="D64" s="11" t="s">
        <v>25</v>
      </c>
      <c r="E64" s="5" t="s">
        <v>26</v>
      </c>
      <c r="F64" s="5" t="s">
        <v>227</v>
      </c>
      <c r="G64" s="5" t="s">
        <v>224</v>
      </c>
      <c r="H64" s="21" t="n">
        <v>1</v>
      </c>
      <c r="I64" s="5" t="s">
        <v>225</v>
      </c>
      <c r="J64" s="5" t="n">
        <v>0</v>
      </c>
      <c r="L64" s="5" t="n">
        <v>1694299</v>
      </c>
      <c r="N64" s="5" t="n">
        <v>0</v>
      </c>
      <c r="P64" s="5" t="n">
        <v>2118911</v>
      </c>
      <c r="R64" s="5" t="n">
        <f aca="false">N64-J64</f>
        <v>0</v>
      </c>
      <c r="T64" s="5" t="n">
        <f aca="false">P64-L64</f>
        <v>424612</v>
      </c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</row>
    <row r="65" customFormat="false" ht="12.75" hidden="false" customHeight="false" outlineLevel="0" collapsed="false">
      <c r="A65" s="10" t="s">
        <v>231</v>
      </c>
      <c r="B65" s="10"/>
      <c r="C65" s="10" t="s">
        <v>167</v>
      </c>
      <c r="D65" s="8" t="s">
        <v>174</v>
      </c>
      <c r="E65" s="10" t="s">
        <v>26</v>
      </c>
      <c r="F65" s="10" t="s">
        <v>227</v>
      </c>
      <c r="G65" s="10" t="s">
        <v>224</v>
      </c>
      <c r="H65" s="21" t="n">
        <v>1</v>
      </c>
      <c r="I65" s="10" t="s">
        <v>225</v>
      </c>
      <c r="J65" s="10" t="n">
        <v>421333</v>
      </c>
      <c r="K65" s="20"/>
      <c r="L65" s="10" t="n">
        <v>0</v>
      </c>
      <c r="M65" s="20"/>
      <c r="N65" s="10" t="n">
        <v>515383</v>
      </c>
      <c r="O65" s="20"/>
      <c r="P65" s="10" t="n">
        <v>0</v>
      </c>
      <c r="Q65" s="2"/>
      <c r="R65" s="10" t="n">
        <f aca="false">N65-J65</f>
        <v>94050</v>
      </c>
      <c r="S65" s="2"/>
      <c r="T65" s="10" t="n">
        <f aca="false">P65-L65</f>
        <v>0</v>
      </c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</row>
    <row r="66" customFormat="false" ht="12.75" hidden="false" customHeight="false" outlineLevel="0" collapsed="false">
      <c r="A66" s="5" t="s">
        <v>232</v>
      </c>
      <c r="B66" s="5"/>
      <c r="C66" s="5" t="s">
        <v>24</v>
      </c>
      <c r="D66" s="11" t="s">
        <v>25</v>
      </c>
      <c r="E66" s="5" t="s">
        <v>26</v>
      </c>
      <c r="F66" s="22" t="s">
        <v>183</v>
      </c>
      <c r="G66" s="5" t="s">
        <v>224</v>
      </c>
      <c r="H66" s="21" t="n">
        <v>1</v>
      </c>
      <c r="I66" s="5" t="s">
        <v>225</v>
      </c>
      <c r="J66" s="5" t="n">
        <v>0</v>
      </c>
      <c r="L66" s="5" t="n">
        <v>8597250</v>
      </c>
      <c r="N66" s="5" t="n">
        <v>0</v>
      </c>
      <c r="P66" s="5" t="n">
        <v>8597250</v>
      </c>
      <c r="R66" s="5" t="n">
        <f aca="false">N66-J66</f>
        <v>0</v>
      </c>
      <c r="T66" s="5" t="n">
        <f aca="false">P66-L66</f>
        <v>0</v>
      </c>
    </row>
    <row r="67" customFormat="false" ht="12.75" hidden="false" customHeight="false" outlineLevel="0" collapsed="false">
      <c r="A67" s="5" t="s">
        <v>232</v>
      </c>
      <c r="C67" s="5" t="s">
        <v>33</v>
      </c>
      <c r="D67" s="11" t="s">
        <v>34</v>
      </c>
      <c r="E67" s="5" t="s">
        <v>26</v>
      </c>
      <c r="F67" s="22" t="s">
        <v>183</v>
      </c>
      <c r="G67" s="5" t="s">
        <v>224</v>
      </c>
      <c r="H67" s="21" t="n">
        <v>0.5</v>
      </c>
      <c r="I67" s="5" t="s">
        <v>225</v>
      </c>
      <c r="J67" s="5" t="n">
        <v>0</v>
      </c>
      <c r="L67" s="5" t="n">
        <v>12895875</v>
      </c>
      <c r="N67" s="5" t="n">
        <v>0</v>
      </c>
      <c r="P67" s="5" t="n">
        <v>12895875</v>
      </c>
      <c r="Q67" s="2"/>
      <c r="R67" s="5" t="n">
        <f aca="false">N67-J67</f>
        <v>0</v>
      </c>
      <c r="S67" s="2"/>
      <c r="T67" s="5" t="n">
        <f aca="false">P67-L67</f>
        <v>0</v>
      </c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</row>
    <row r="68" customFormat="false" ht="12.75" hidden="false" customHeight="false" outlineLevel="0" collapsed="false">
      <c r="A68" s="5" t="s">
        <v>233</v>
      </c>
      <c r="C68" s="5" t="s">
        <v>32</v>
      </c>
      <c r="D68" s="11" t="n">
        <v>0</v>
      </c>
      <c r="E68" s="5" t="s">
        <v>26</v>
      </c>
      <c r="F68" s="5" t="s">
        <v>68</v>
      </c>
      <c r="G68" s="5" t="s">
        <v>224</v>
      </c>
      <c r="H68" s="21" t="n">
        <v>1</v>
      </c>
      <c r="I68" s="5" t="s">
        <v>225</v>
      </c>
      <c r="J68" s="5" t="n">
        <v>164738161</v>
      </c>
      <c r="L68" s="5" t="n">
        <v>0</v>
      </c>
      <c r="N68" s="5" t="n">
        <v>171174473</v>
      </c>
      <c r="P68" s="5" t="n">
        <v>0</v>
      </c>
      <c r="Q68" s="2"/>
      <c r="R68" s="5" t="n">
        <f aca="false">N68-J68</f>
        <v>6436312</v>
      </c>
      <c r="S68" s="2"/>
      <c r="T68" s="5" t="n">
        <f aca="false">P68-L68</f>
        <v>0</v>
      </c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</row>
    <row r="69" customFormat="false" ht="12.75" hidden="false" customHeight="false" outlineLevel="0" collapsed="false">
      <c r="A69" s="5" t="s">
        <v>234</v>
      </c>
      <c r="B69" s="5"/>
      <c r="C69" s="5" t="s">
        <v>24</v>
      </c>
      <c r="D69" s="11" t="s">
        <v>25</v>
      </c>
      <c r="E69" s="5" t="s">
        <v>26</v>
      </c>
      <c r="F69" s="5" t="s">
        <v>131</v>
      </c>
      <c r="G69" s="5" t="s">
        <v>224</v>
      </c>
      <c r="H69" s="21" t="n">
        <v>1</v>
      </c>
      <c r="I69" s="5" t="s">
        <v>225</v>
      </c>
      <c r="J69" s="5" t="n">
        <v>0</v>
      </c>
      <c r="L69" s="5" t="n">
        <v>130046705</v>
      </c>
      <c r="N69" s="5" t="n">
        <v>0</v>
      </c>
      <c r="P69" s="5" t="n">
        <v>123438430</v>
      </c>
      <c r="R69" s="5" t="n">
        <f aca="false">N69-J69</f>
        <v>0</v>
      </c>
      <c r="T69" s="5" t="n">
        <f aca="false">P69-L69</f>
        <v>-6608275</v>
      </c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</row>
    <row r="70" customFormat="false" ht="12.75" hidden="false" customHeight="false" outlineLevel="0" collapsed="false">
      <c r="A70" s="5" t="s">
        <v>235</v>
      </c>
      <c r="C70" s="5" t="s">
        <v>32</v>
      </c>
      <c r="D70" s="11" t="s">
        <v>130</v>
      </c>
      <c r="E70" s="5" t="s">
        <v>26</v>
      </c>
      <c r="F70" s="5" t="s">
        <v>131</v>
      </c>
      <c r="G70" s="5" t="s">
        <v>224</v>
      </c>
      <c r="H70" s="21" t="n">
        <v>1</v>
      </c>
      <c r="I70" s="5" t="s">
        <v>225</v>
      </c>
      <c r="J70" s="5" t="n">
        <v>363301827</v>
      </c>
      <c r="L70" s="5" t="n">
        <v>0</v>
      </c>
      <c r="N70" s="5" t="n">
        <v>363301827</v>
      </c>
      <c r="P70" s="5" t="n">
        <v>0</v>
      </c>
      <c r="Q70" s="2"/>
      <c r="R70" s="5" t="n">
        <f aca="false">N70-J70</f>
        <v>0</v>
      </c>
      <c r="S70" s="2"/>
      <c r="T70" s="5" t="n">
        <f aca="false">P70-L70</f>
        <v>0</v>
      </c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</row>
    <row r="71" customFormat="false" ht="12.75" hidden="false" customHeight="false" outlineLevel="0" collapsed="false">
      <c r="A71" s="5" t="s">
        <v>236</v>
      </c>
      <c r="B71" s="5"/>
      <c r="C71" s="5" t="s">
        <v>24</v>
      </c>
      <c r="D71" s="11" t="s">
        <v>25</v>
      </c>
      <c r="E71" s="5" t="s">
        <v>26</v>
      </c>
      <c r="F71" s="5" t="s">
        <v>131</v>
      </c>
      <c r="G71" s="5" t="s">
        <v>224</v>
      </c>
      <c r="H71" s="21" t="n">
        <v>1</v>
      </c>
      <c r="I71" s="5" t="s">
        <v>225</v>
      </c>
      <c r="J71" s="5" t="n">
        <v>0</v>
      </c>
      <c r="K71" s="18"/>
      <c r="L71" s="5" t="n">
        <v>24529462</v>
      </c>
      <c r="M71" s="18"/>
      <c r="N71" s="5" t="n">
        <v>0</v>
      </c>
      <c r="O71" s="18"/>
      <c r="P71" s="5" t="n">
        <v>24529462</v>
      </c>
      <c r="R71" s="5" t="n">
        <f aca="false">N71-J71</f>
        <v>0</v>
      </c>
      <c r="T71" s="5" t="n">
        <f aca="false">P71-L71</f>
        <v>0</v>
      </c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</row>
    <row r="72" customFormat="false" ht="12.75" hidden="false" customHeight="false" outlineLevel="0" collapsed="false">
      <c r="A72" s="22" t="s">
        <v>237</v>
      </c>
      <c r="C72" s="22" t="s">
        <v>238</v>
      </c>
      <c r="D72" s="11" t="s">
        <v>239</v>
      </c>
      <c r="E72" s="22" t="s">
        <v>26</v>
      </c>
      <c r="F72" s="22" t="s">
        <v>227</v>
      </c>
      <c r="G72" s="22" t="s">
        <v>224</v>
      </c>
      <c r="H72" s="21" t="n">
        <v>0</v>
      </c>
      <c r="I72" s="22" t="s">
        <v>225</v>
      </c>
      <c r="J72" s="5" t="n">
        <v>0</v>
      </c>
      <c r="L72" s="5" t="n">
        <v>30270219</v>
      </c>
      <c r="N72" s="5" t="n">
        <v>0</v>
      </c>
      <c r="P72" s="5" t="n">
        <v>30270219</v>
      </c>
      <c r="R72" s="5" t="n">
        <f aca="false">N72-J72</f>
        <v>0</v>
      </c>
      <c r="T72" s="5" t="n">
        <f aca="false">P72-L72</f>
        <v>0</v>
      </c>
    </row>
    <row r="73" customFormat="false" ht="12.75" hidden="false" customHeight="false" outlineLevel="0" collapsed="false">
      <c r="A73" s="22" t="s">
        <v>240</v>
      </c>
      <c r="C73" s="5" t="s">
        <v>32</v>
      </c>
      <c r="D73" s="11" t="s">
        <v>241</v>
      </c>
      <c r="E73" s="5" t="s">
        <v>26</v>
      </c>
      <c r="F73" s="5" t="s">
        <v>227</v>
      </c>
      <c r="G73" s="5" t="s">
        <v>224</v>
      </c>
      <c r="H73" s="21" t="n">
        <v>1</v>
      </c>
      <c r="I73" s="5" t="s">
        <v>225</v>
      </c>
      <c r="J73" s="5" t="n">
        <v>4254500</v>
      </c>
      <c r="N73" s="5" t="n">
        <v>4254500</v>
      </c>
      <c r="Q73" s="2"/>
      <c r="R73" s="5" t="n">
        <f aca="false">N73-J73</f>
        <v>0</v>
      </c>
      <c r="S73" s="2"/>
      <c r="T73" s="5" t="n">
        <f aca="false">P73-L73</f>
        <v>0</v>
      </c>
    </row>
    <row r="74" customFormat="false" ht="12.75" hidden="false" customHeight="false" outlineLevel="0" collapsed="false">
      <c r="A74" s="5" t="s">
        <v>242</v>
      </c>
      <c r="B74" s="5"/>
      <c r="C74" s="22" t="s">
        <v>32</v>
      </c>
      <c r="D74" s="11" t="n">
        <v>0</v>
      </c>
      <c r="E74" s="22" t="s">
        <v>26</v>
      </c>
      <c r="F74" s="22" t="s">
        <v>68</v>
      </c>
      <c r="G74" s="22" t="s">
        <v>224</v>
      </c>
      <c r="H74" s="21" t="n">
        <v>1</v>
      </c>
      <c r="I74" s="22" t="s">
        <v>225</v>
      </c>
      <c r="J74" s="5" t="n">
        <v>568632</v>
      </c>
      <c r="L74" s="5" t="n">
        <v>0</v>
      </c>
      <c r="N74" s="5" t="n">
        <v>568632</v>
      </c>
      <c r="P74" s="5" t="n">
        <v>0</v>
      </c>
      <c r="R74" s="5" t="n">
        <f aca="false">N74-J74</f>
        <v>0</v>
      </c>
      <c r="T74" s="5" t="n">
        <f aca="false">P74-L74</f>
        <v>0</v>
      </c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2.75" hidden="false" customHeight="false" outlineLevel="0" collapsed="false">
      <c r="A75" s="22" t="s">
        <v>243</v>
      </c>
      <c r="B75" s="22"/>
      <c r="C75" s="22" t="s">
        <v>32</v>
      </c>
      <c r="D75" s="11" t="n">
        <v>0</v>
      </c>
      <c r="E75" s="22" t="s">
        <v>26</v>
      </c>
      <c r="F75" s="22" t="s">
        <v>68</v>
      </c>
      <c r="G75" s="22" t="s">
        <v>224</v>
      </c>
      <c r="H75" s="21" t="n">
        <v>1</v>
      </c>
      <c r="I75" s="22" t="s">
        <v>225</v>
      </c>
      <c r="J75" s="5" t="n">
        <v>350000</v>
      </c>
      <c r="L75" s="5" t="n">
        <v>0</v>
      </c>
      <c r="N75" s="5" t="n">
        <v>350000</v>
      </c>
      <c r="P75" s="5" t="n">
        <v>0</v>
      </c>
      <c r="R75" s="5" t="n">
        <f aca="false">N75-J75</f>
        <v>0</v>
      </c>
      <c r="T75" s="5" t="n">
        <f aca="false">P75-L75</f>
        <v>0</v>
      </c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2.75" hidden="false" customHeight="false" outlineLevel="0" collapsed="false">
      <c r="A76" s="22" t="s">
        <v>244</v>
      </c>
      <c r="C76" s="22" t="s">
        <v>33</v>
      </c>
      <c r="D76" s="11" t="s">
        <v>34</v>
      </c>
      <c r="E76" s="22" t="s">
        <v>26</v>
      </c>
      <c r="F76" s="22" t="s">
        <v>227</v>
      </c>
      <c r="G76" s="22" t="s">
        <v>224</v>
      </c>
      <c r="H76" s="21" t="n">
        <v>0.5</v>
      </c>
      <c r="I76" s="22" t="s">
        <v>225</v>
      </c>
      <c r="J76" s="5" t="n">
        <v>0</v>
      </c>
      <c r="L76" s="5" t="n">
        <v>7273009</v>
      </c>
      <c r="N76" s="5" t="n">
        <v>0</v>
      </c>
      <c r="P76" s="5" t="n">
        <v>7260656</v>
      </c>
      <c r="R76" s="5" t="n">
        <f aca="false">N76-J76</f>
        <v>0</v>
      </c>
      <c r="T76" s="5" t="n">
        <f aca="false">P76-L76</f>
        <v>-12353</v>
      </c>
    </row>
    <row r="77" customFormat="false" ht="12.75" hidden="false" customHeight="false" outlineLevel="0" collapsed="false">
      <c r="A77" s="5" t="s">
        <v>244</v>
      </c>
      <c r="B77" s="5"/>
      <c r="C77" s="5" t="s">
        <v>24</v>
      </c>
      <c r="D77" s="11" t="s">
        <v>25</v>
      </c>
      <c r="E77" s="5" t="s">
        <v>26</v>
      </c>
      <c r="F77" s="5" t="s">
        <v>227</v>
      </c>
      <c r="G77" s="5" t="s">
        <v>224</v>
      </c>
      <c r="H77" s="21" t="n">
        <v>1</v>
      </c>
      <c r="I77" s="5" t="s">
        <v>225</v>
      </c>
      <c r="J77" s="5" t="n">
        <v>0</v>
      </c>
      <c r="K77" s="20"/>
      <c r="L77" s="5" t="n">
        <v>4639276</v>
      </c>
      <c r="M77" s="20"/>
      <c r="N77" s="5" t="n">
        <v>0</v>
      </c>
      <c r="O77" s="20"/>
      <c r="P77" s="5" t="n">
        <v>4639179</v>
      </c>
      <c r="R77" s="5" t="n">
        <f aca="false">N77-J77</f>
        <v>0</v>
      </c>
      <c r="T77" s="5" t="n">
        <f aca="false">P77-L77</f>
        <v>-97</v>
      </c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2.75" hidden="false" customHeight="false" outlineLevel="0" collapsed="false">
      <c r="A78" s="10" t="s">
        <v>244</v>
      </c>
      <c r="B78" s="10"/>
      <c r="C78" s="10" t="s">
        <v>167</v>
      </c>
      <c r="D78" s="8" t="s">
        <v>174</v>
      </c>
      <c r="E78" s="10" t="s">
        <v>26</v>
      </c>
      <c r="F78" s="10" t="s">
        <v>227</v>
      </c>
      <c r="G78" s="10" t="s">
        <v>224</v>
      </c>
      <c r="H78" s="21" t="n">
        <v>1</v>
      </c>
      <c r="I78" s="10" t="s">
        <v>225</v>
      </c>
      <c r="J78" s="10" t="n">
        <v>209397</v>
      </c>
      <c r="L78" s="10" t="n">
        <v>0</v>
      </c>
      <c r="N78" s="10" t="n">
        <v>201259</v>
      </c>
      <c r="P78" s="10" t="n">
        <v>0</v>
      </c>
      <c r="R78" s="10" t="n">
        <f aca="false">N78-J78</f>
        <v>-8138</v>
      </c>
      <c r="T78" s="10" t="n">
        <f aca="false">P78-L78</f>
        <v>0</v>
      </c>
    </row>
    <row r="79" customFormat="false" ht="12.75" hidden="false" customHeight="false" outlineLevel="0" collapsed="false">
      <c r="A79" s="22" t="s">
        <v>245</v>
      </c>
      <c r="C79" s="22" t="s">
        <v>33</v>
      </c>
      <c r="D79" s="11" t="s">
        <v>34</v>
      </c>
      <c r="E79" s="22" t="s">
        <v>26</v>
      </c>
      <c r="F79" s="22" t="s">
        <v>183</v>
      </c>
      <c r="G79" s="22" t="s">
        <v>224</v>
      </c>
      <c r="H79" s="21" t="n">
        <v>0.5</v>
      </c>
      <c r="I79" s="22" t="s">
        <v>225</v>
      </c>
      <c r="J79" s="5" t="n">
        <v>0</v>
      </c>
      <c r="L79" s="5" t="n">
        <v>5700750</v>
      </c>
      <c r="N79" s="5" t="n">
        <v>0</v>
      </c>
      <c r="P79" s="5" t="n">
        <v>5700750</v>
      </c>
      <c r="R79" s="5" t="n">
        <f aca="false">N79-J79</f>
        <v>0</v>
      </c>
      <c r="T79" s="5" t="n">
        <f aca="false">P79-L79</f>
        <v>0</v>
      </c>
    </row>
    <row r="80" customFormat="false" ht="12.75" hidden="false" customHeight="false" outlineLevel="0" collapsed="false">
      <c r="A80" s="5" t="s">
        <v>245</v>
      </c>
      <c r="B80" s="5"/>
      <c r="C80" s="5" t="s">
        <v>24</v>
      </c>
      <c r="D80" s="11" t="s">
        <v>25</v>
      </c>
      <c r="E80" s="5" t="s">
        <v>26</v>
      </c>
      <c r="F80" s="22" t="s">
        <v>183</v>
      </c>
      <c r="G80" s="5" t="s">
        <v>224</v>
      </c>
      <c r="H80" s="21" t="n">
        <v>1</v>
      </c>
      <c r="I80" s="5" t="s">
        <v>225</v>
      </c>
      <c r="J80" s="5" t="n">
        <v>0</v>
      </c>
      <c r="L80" s="5" t="n">
        <v>3800500</v>
      </c>
      <c r="N80" s="5" t="n">
        <v>0</v>
      </c>
      <c r="P80" s="5" t="n">
        <v>3800500</v>
      </c>
      <c r="R80" s="5" t="n">
        <f aca="false">N80-J80</f>
        <v>0</v>
      </c>
      <c r="T80" s="5" t="n">
        <f aca="false">P80-L80</f>
        <v>0</v>
      </c>
    </row>
    <row r="81" customFormat="false" ht="12.75" hidden="false" customHeight="false" outlineLevel="0" collapsed="false">
      <c r="A81" s="5" t="s">
        <v>246</v>
      </c>
      <c r="C81" s="5" t="s">
        <v>33</v>
      </c>
      <c r="D81" s="11" t="s">
        <v>34</v>
      </c>
      <c r="E81" s="5" t="s">
        <v>26</v>
      </c>
      <c r="F81" s="5" t="s">
        <v>227</v>
      </c>
      <c r="G81" s="5" t="s">
        <v>224</v>
      </c>
      <c r="H81" s="21" t="n">
        <v>0.5</v>
      </c>
      <c r="I81" s="5" t="s">
        <v>225</v>
      </c>
      <c r="J81" s="5" t="n">
        <v>0</v>
      </c>
      <c r="L81" s="5" t="n">
        <v>600268</v>
      </c>
      <c r="N81" s="5" t="n">
        <v>0</v>
      </c>
      <c r="P81" s="5" t="n">
        <v>387568</v>
      </c>
      <c r="R81" s="5" t="n">
        <f aca="false">N81-J81</f>
        <v>0</v>
      </c>
      <c r="T81" s="5" t="n">
        <f aca="false">P81-L81</f>
        <v>-212700</v>
      </c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</row>
    <row r="82" customFormat="false" ht="12.75" hidden="false" customHeight="false" outlineLevel="0" collapsed="false">
      <c r="A82" s="5" t="s">
        <v>247</v>
      </c>
      <c r="B82" s="5"/>
      <c r="C82" s="5" t="s">
        <v>32</v>
      </c>
      <c r="D82" s="11" t="n">
        <v>0</v>
      </c>
      <c r="E82" s="5" t="s">
        <v>26</v>
      </c>
      <c r="F82" s="5" t="s">
        <v>227</v>
      </c>
      <c r="G82" s="5" t="s">
        <v>224</v>
      </c>
      <c r="H82" s="21" t="n">
        <v>1</v>
      </c>
      <c r="I82" s="5" t="s">
        <v>225</v>
      </c>
      <c r="J82" s="5" t="n">
        <v>5003984</v>
      </c>
      <c r="L82" s="5" t="n">
        <v>0</v>
      </c>
      <c r="N82" s="5" t="n">
        <v>2313000</v>
      </c>
      <c r="P82" s="5" t="n">
        <v>0</v>
      </c>
      <c r="Q82" s="2"/>
      <c r="R82" s="5" t="n">
        <f aca="false">N82-J82</f>
        <v>-2690984</v>
      </c>
      <c r="S82" s="2"/>
      <c r="T82" s="5" t="n">
        <f aca="false">P82-L82</f>
        <v>0</v>
      </c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</row>
    <row r="83" customFormat="false" ht="12.75" hidden="false" customHeight="false" outlineLevel="0" collapsed="false">
      <c r="A83" s="22" t="s">
        <v>247</v>
      </c>
      <c r="C83" s="22" t="s">
        <v>33</v>
      </c>
      <c r="D83" s="11" t="s">
        <v>34</v>
      </c>
      <c r="E83" s="22" t="s">
        <v>26</v>
      </c>
      <c r="F83" s="22" t="s">
        <v>227</v>
      </c>
      <c r="G83" s="22" t="s">
        <v>224</v>
      </c>
      <c r="H83" s="21" t="n">
        <v>0.5</v>
      </c>
      <c r="I83" s="22" t="s">
        <v>225</v>
      </c>
      <c r="J83" s="27" t="n">
        <v>0</v>
      </c>
      <c r="L83" s="27" t="n">
        <v>2501992</v>
      </c>
      <c r="N83" s="27" t="n">
        <v>0</v>
      </c>
      <c r="P83" s="27" t="n">
        <v>1156500</v>
      </c>
      <c r="R83" s="27" t="n">
        <f aca="false">N83-J83</f>
        <v>0</v>
      </c>
      <c r="S83" s="5"/>
      <c r="T83" s="27" t="n">
        <f aca="false">P83-L83</f>
        <v>-1345492</v>
      </c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</row>
    <row r="84" customFormat="false" ht="12.75" hidden="false" customHeight="false" outlineLevel="0" collapsed="false">
      <c r="A84" s="22"/>
      <c r="C84" s="22"/>
      <c r="D84" s="11"/>
      <c r="E84" s="22"/>
      <c r="F84" s="22"/>
      <c r="G84" s="22"/>
      <c r="H84" s="21"/>
      <c r="I84" s="22"/>
      <c r="J84" s="47" t="n">
        <f aca="false">SUM(J56:J83)</f>
        <v>548397854.08</v>
      </c>
      <c r="L84" s="47" t="n">
        <f aca="false">SUM(L56:L83)</f>
        <v>263903425.28</v>
      </c>
      <c r="N84" s="47" t="n">
        <f aca="false">SUM(N56:N83)</f>
        <v>551809005</v>
      </c>
      <c r="P84" s="47" t="n">
        <f aca="false">SUM(P56:P83)</f>
        <v>256399129</v>
      </c>
      <c r="R84" s="47" t="n">
        <f aca="false">SUM(R56:R83)</f>
        <v>3411150.92</v>
      </c>
      <c r="S84" s="5"/>
      <c r="T84" s="47" t="n">
        <f aca="false">SUM(T56:T83)</f>
        <v>-7504296.28</v>
      </c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</row>
    <row r="85" customFormat="false" ht="12.75" hidden="false" customHeight="false" outlineLevel="0" collapsed="false">
      <c r="A85" s="22"/>
      <c r="C85" s="22"/>
      <c r="D85" s="11"/>
      <c r="E85" s="22"/>
      <c r="F85" s="22"/>
      <c r="G85" s="22"/>
      <c r="H85" s="21"/>
      <c r="I85" s="22"/>
      <c r="R85" s="5"/>
      <c r="S85" s="5"/>
      <c r="T85" s="5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</row>
    <row r="86" customFormat="false" ht="12.75" hidden="false" customHeight="false" outlineLevel="0" collapsed="false">
      <c r="A86" s="19" t="s">
        <v>99</v>
      </c>
      <c r="C86" s="19" t="s">
        <v>16</v>
      </c>
      <c r="D86" s="20" t="s">
        <v>100</v>
      </c>
      <c r="E86" s="19"/>
      <c r="F86" s="19"/>
      <c r="G86" s="19" t="s">
        <v>101</v>
      </c>
      <c r="H86" s="21"/>
      <c r="I86" s="19" t="s">
        <v>102</v>
      </c>
      <c r="J86" s="28"/>
      <c r="L86" s="28" t="n">
        <v>17222680</v>
      </c>
      <c r="N86" s="28" t="n">
        <v>0</v>
      </c>
      <c r="P86" s="28" t="n">
        <v>17222680</v>
      </c>
      <c r="Q86" s="2"/>
      <c r="R86" s="28" t="n">
        <f aca="false">N86-J86</f>
        <v>0</v>
      </c>
      <c r="S86" s="2"/>
      <c r="T86" s="28" t="n">
        <f aca="false">P86-L86</f>
        <v>0</v>
      </c>
    </row>
    <row r="87" customFormat="false" ht="12.75" hidden="false" customHeight="false" outlineLevel="0" collapsed="false">
      <c r="A87" s="19" t="s">
        <v>103</v>
      </c>
      <c r="C87" s="19" t="s">
        <v>16</v>
      </c>
      <c r="D87" s="20" t="s">
        <v>100</v>
      </c>
      <c r="E87" s="19"/>
      <c r="F87" s="19"/>
      <c r="G87" s="19" t="s">
        <v>101</v>
      </c>
      <c r="H87" s="21"/>
      <c r="I87" s="19" t="s">
        <v>102</v>
      </c>
      <c r="J87" s="28"/>
      <c r="L87" s="28" t="n">
        <v>28076391</v>
      </c>
      <c r="N87" s="28" t="n">
        <v>0</v>
      </c>
      <c r="P87" s="28" t="n">
        <v>28076391</v>
      </c>
      <c r="Q87" s="2"/>
      <c r="R87" s="28" t="n">
        <f aca="false">N87-J87</f>
        <v>0</v>
      </c>
      <c r="S87" s="2"/>
      <c r="T87" s="28" t="n">
        <f aca="false">P87-L87</f>
        <v>0</v>
      </c>
    </row>
    <row r="88" customFormat="false" ht="12.75" hidden="false" customHeight="false" outlineLevel="0" collapsed="false">
      <c r="A88" s="19" t="s">
        <v>104</v>
      </c>
      <c r="B88" s="1"/>
      <c r="C88" s="19" t="s">
        <v>105</v>
      </c>
      <c r="D88" s="20" t="n">
        <v>0</v>
      </c>
      <c r="E88" s="19" t="s">
        <v>21</v>
      </c>
      <c r="F88" s="19" t="s">
        <v>106</v>
      </c>
      <c r="G88" s="19" t="s">
        <v>101</v>
      </c>
      <c r="H88" s="21"/>
      <c r="I88" s="19" t="s">
        <v>102</v>
      </c>
      <c r="J88" s="20" t="n">
        <v>8654796</v>
      </c>
      <c r="L88" s="20"/>
      <c r="N88" s="20" t="n">
        <v>8654797</v>
      </c>
      <c r="P88" s="20" t="n">
        <v>0</v>
      </c>
      <c r="R88" s="20" t="n">
        <f aca="false">N88-J88</f>
        <v>1</v>
      </c>
      <c r="T88" s="20" t="n">
        <f aca="false">P88-L88</f>
        <v>0</v>
      </c>
    </row>
    <row r="89" customFormat="false" ht="12.75" hidden="false" customHeight="false" outlineLevel="0" collapsed="false">
      <c r="A89" s="19" t="s">
        <v>107</v>
      </c>
      <c r="B89" s="1"/>
      <c r="C89" s="19" t="s">
        <v>105</v>
      </c>
      <c r="D89" s="20" t="n">
        <v>0</v>
      </c>
      <c r="E89" s="19" t="s">
        <v>21</v>
      </c>
      <c r="F89" s="19" t="s">
        <v>106</v>
      </c>
      <c r="G89" s="19" t="s">
        <v>101</v>
      </c>
      <c r="H89" s="21"/>
      <c r="I89" s="19" t="s">
        <v>102</v>
      </c>
      <c r="J89" s="20" t="n">
        <v>3207769</v>
      </c>
      <c r="L89" s="20"/>
      <c r="N89" s="20" t="n">
        <v>3224089</v>
      </c>
      <c r="P89" s="20" t="n">
        <v>0</v>
      </c>
      <c r="R89" s="20" t="n">
        <f aca="false">N89-J89</f>
        <v>16320</v>
      </c>
      <c r="T89" s="20" t="n">
        <f aca="false">P89-L89</f>
        <v>0</v>
      </c>
    </row>
    <row r="90" customFormat="false" ht="12.75" hidden="false" customHeight="false" outlineLevel="0" collapsed="false">
      <c r="A90" s="19" t="s">
        <v>108</v>
      </c>
      <c r="C90" s="19" t="s">
        <v>16</v>
      </c>
      <c r="D90" s="20" t="s">
        <v>100</v>
      </c>
      <c r="E90" s="19"/>
      <c r="F90" s="19"/>
      <c r="G90" s="19" t="s">
        <v>101</v>
      </c>
      <c r="H90" s="21"/>
      <c r="I90" s="19" t="s">
        <v>102</v>
      </c>
      <c r="J90" s="28"/>
      <c r="L90" s="28" t="n">
        <v>137653981</v>
      </c>
      <c r="N90" s="28" t="n">
        <v>0</v>
      </c>
      <c r="P90" s="28" t="n">
        <v>136903497</v>
      </c>
      <c r="Q90" s="2"/>
      <c r="R90" s="28" t="n">
        <f aca="false">N90-J90</f>
        <v>0</v>
      </c>
      <c r="S90" s="2"/>
      <c r="T90" s="28" t="n">
        <f aca="false">P90-L90</f>
        <v>-750484</v>
      </c>
    </row>
    <row r="91" customFormat="false" ht="12.75" hidden="false" customHeight="false" outlineLevel="0" collapsed="false">
      <c r="A91" s="19" t="s">
        <v>109</v>
      </c>
      <c r="C91" s="19" t="s">
        <v>61</v>
      </c>
      <c r="D91" s="20" t="n">
        <v>0</v>
      </c>
      <c r="E91" s="19" t="s">
        <v>21</v>
      </c>
      <c r="F91" s="19" t="s">
        <v>110</v>
      </c>
      <c r="G91" s="19" t="s">
        <v>101</v>
      </c>
      <c r="H91" s="21"/>
      <c r="I91" s="19" t="s">
        <v>102</v>
      </c>
      <c r="J91" s="28" t="n">
        <v>-464481</v>
      </c>
      <c r="L91" s="28"/>
      <c r="N91" s="28" t="n">
        <v>11511016</v>
      </c>
      <c r="P91" s="28" t="n">
        <v>0</v>
      </c>
      <c r="Q91" s="2"/>
      <c r="R91" s="28" t="n">
        <f aca="false">N91-J91</f>
        <v>11975497</v>
      </c>
      <c r="S91" s="2"/>
      <c r="T91" s="28" t="n">
        <f aca="false">P91-L91</f>
        <v>0</v>
      </c>
    </row>
    <row r="92" customFormat="false" ht="12.75" hidden="false" customHeight="false" outlineLevel="0" collapsed="false">
      <c r="A92" s="5" t="s">
        <v>111</v>
      </c>
      <c r="B92" s="5"/>
      <c r="C92" s="5" t="s">
        <v>61</v>
      </c>
      <c r="D92" s="11" t="n">
        <v>0</v>
      </c>
      <c r="E92" s="5" t="s">
        <v>21</v>
      </c>
      <c r="F92" s="5" t="s">
        <v>110</v>
      </c>
      <c r="G92" s="5" t="s">
        <v>101</v>
      </c>
      <c r="H92" s="21"/>
      <c r="I92" s="5" t="s">
        <v>102</v>
      </c>
      <c r="J92" s="5" t="n">
        <v>119393407</v>
      </c>
      <c r="N92" s="5" t="n">
        <v>121493407</v>
      </c>
      <c r="P92" s="5" t="n">
        <v>0</v>
      </c>
      <c r="R92" s="5" t="n">
        <f aca="false">N92-J92</f>
        <v>2100000</v>
      </c>
      <c r="T92" s="5" t="n">
        <f aca="false">P92-L92</f>
        <v>0</v>
      </c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</row>
    <row r="93" customFormat="false" ht="12.75" hidden="false" customHeight="false" outlineLevel="0" collapsed="false">
      <c r="A93" s="19" t="s">
        <v>112</v>
      </c>
      <c r="C93" s="19" t="s">
        <v>16</v>
      </c>
      <c r="D93" s="20" t="s">
        <v>100</v>
      </c>
      <c r="E93" s="19"/>
      <c r="F93" s="19"/>
      <c r="G93" s="19" t="s">
        <v>101</v>
      </c>
      <c r="H93" s="21"/>
      <c r="I93" s="19" t="s">
        <v>102</v>
      </c>
      <c r="J93" s="28"/>
      <c r="L93" s="28" t="n">
        <v>22467954</v>
      </c>
      <c r="N93" s="28" t="n">
        <v>0</v>
      </c>
      <c r="P93" s="28" t="n">
        <v>18140450</v>
      </c>
      <c r="Q93" s="2"/>
      <c r="R93" s="28" t="n">
        <f aca="false">N93-J93</f>
        <v>0</v>
      </c>
      <c r="S93" s="2"/>
      <c r="T93" s="28" t="n">
        <f aca="false">P93-L93</f>
        <v>-4327504</v>
      </c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</row>
    <row r="94" customFormat="false" ht="12.75" hidden="false" customHeight="false" outlineLevel="0" collapsed="false">
      <c r="A94" s="19" t="s">
        <v>113</v>
      </c>
      <c r="B94" s="1"/>
      <c r="C94" s="19" t="s">
        <v>105</v>
      </c>
      <c r="D94" s="20" t="n">
        <v>0</v>
      </c>
      <c r="E94" s="19" t="s">
        <v>21</v>
      </c>
      <c r="F94" s="19" t="s">
        <v>106</v>
      </c>
      <c r="G94" s="19" t="s">
        <v>101</v>
      </c>
      <c r="H94" s="21"/>
      <c r="I94" s="19" t="s">
        <v>102</v>
      </c>
      <c r="J94" s="20" t="n">
        <v>634736</v>
      </c>
      <c r="L94" s="20"/>
      <c r="N94" s="20" t="n">
        <v>599628</v>
      </c>
      <c r="P94" s="20" t="n">
        <v>0</v>
      </c>
      <c r="R94" s="20" t="n">
        <f aca="false">N94-J94</f>
        <v>-35108</v>
      </c>
      <c r="T94" s="20" t="n">
        <f aca="false">P94-L94</f>
        <v>0</v>
      </c>
    </row>
    <row r="95" customFormat="false" ht="12.75" hidden="false" customHeight="false" outlineLevel="0" collapsed="false">
      <c r="A95" s="19" t="s">
        <v>114</v>
      </c>
      <c r="B95" s="1"/>
      <c r="C95" s="19" t="s">
        <v>105</v>
      </c>
      <c r="D95" s="20" t="n">
        <v>0</v>
      </c>
      <c r="E95" s="19" t="s">
        <v>21</v>
      </c>
      <c r="F95" s="19" t="s">
        <v>106</v>
      </c>
      <c r="G95" s="19" t="s">
        <v>101</v>
      </c>
      <c r="H95" s="21"/>
      <c r="I95" s="19" t="s">
        <v>102</v>
      </c>
      <c r="J95" s="20" t="n">
        <v>2328912</v>
      </c>
      <c r="L95" s="20"/>
      <c r="N95" s="20" t="n">
        <v>2340280</v>
      </c>
      <c r="P95" s="20" t="n">
        <v>0</v>
      </c>
      <c r="R95" s="20" t="n">
        <f aca="false">N95-J95</f>
        <v>11368</v>
      </c>
      <c r="T95" s="20" t="n">
        <f aca="false">P95-L95</f>
        <v>0</v>
      </c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</row>
    <row r="96" customFormat="false" ht="12.75" hidden="false" customHeight="false" outlineLevel="0" collapsed="false">
      <c r="A96" s="19" t="s">
        <v>115</v>
      </c>
      <c r="B96" s="1"/>
      <c r="C96" s="19" t="s">
        <v>105</v>
      </c>
      <c r="D96" s="20" t="n">
        <v>0</v>
      </c>
      <c r="E96" s="19" t="s">
        <v>21</v>
      </c>
      <c r="F96" s="19" t="s">
        <v>106</v>
      </c>
      <c r="G96" s="19" t="s">
        <v>101</v>
      </c>
      <c r="H96" s="21"/>
      <c r="I96" s="19" t="s">
        <v>102</v>
      </c>
      <c r="J96" s="27" t="n">
        <v>382432</v>
      </c>
      <c r="L96" s="27"/>
      <c r="N96" s="27" t="n">
        <v>552717</v>
      </c>
      <c r="P96" s="27" t="n">
        <v>0</v>
      </c>
      <c r="R96" s="27" t="n">
        <f aca="false">N96-J96</f>
        <v>170285</v>
      </c>
      <c r="S96" s="2"/>
      <c r="T96" s="27" t="n">
        <f aca="false">P96-L96</f>
        <v>0</v>
      </c>
    </row>
    <row r="97" customFormat="false" ht="12.75" hidden="false" customHeight="false" outlineLevel="0" collapsed="false">
      <c r="A97" s="19"/>
      <c r="B97" s="1"/>
      <c r="C97" s="19"/>
      <c r="D97" s="20"/>
      <c r="E97" s="19"/>
      <c r="F97" s="19"/>
      <c r="G97" s="19"/>
      <c r="H97" s="21"/>
      <c r="I97" s="19"/>
      <c r="J97" s="47" t="n">
        <f aca="false">SUM(J86:J96)</f>
        <v>134137571</v>
      </c>
      <c r="L97" s="47" t="n">
        <f aca="false">SUM(L86:L96)</f>
        <v>205421006</v>
      </c>
      <c r="N97" s="47" t="n">
        <f aca="false">SUM(N86:N96)</f>
        <v>148375934</v>
      </c>
      <c r="P97" s="47" t="n">
        <f aca="false">SUM(P86:P96)</f>
        <v>200343018</v>
      </c>
      <c r="R97" s="47" t="n">
        <f aca="false">SUM(R86:R96)</f>
        <v>14238363</v>
      </c>
      <c r="S97" s="2"/>
      <c r="T97" s="47" t="n">
        <f aca="false">SUM(T86:T96)</f>
        <v>-5077988</v>
      </c>
    </row>
    <row r="98" customFormat="false" ht="12.75" hidden="false" customHeight="false" outlineLevel="0" collapsed="false">
      <c r="A98" s="19"/>
      <c r="B98" s="1"/>
      <c r="C98" s="19"/>
      <c r="D98" s="20"/>
      <c r="E98" s="19"/>
      <c r="F98" s="19"/>
      <c r="G98" s="19"/>
      <c r="H98" s="21"/>
      <c r="I98" s="19"/>
      <c r="R98" s="5"/>
      <c r="S98" s="2"/>
      <c r="T98" s="5"/>
    </row>
    <row r="99" customFormat="false" ht="12.75" hidden="false" customHeight="false" outlineLevel="0" collapsed="false">
      <c r="A99" s="5" t="s">
        <v>67</v>
      </c>
      <c r="C99" s="5" t="s">
        <v>33</v>
      </c>
      <c r="D99" s="11" t="s">
        <v>34</v>
      </c>
      <c r="E99" s="5" t="s">
        <v>26</v>
      </c>
      <c r="F99" s="5" t="s">
        <v>68</v>
      </c>
      <c r="G99" s="5" t="s">
        <v>66</v>
      </c>
      <c r="H99" s="21" t="n">
        <v>0.5</v>
      </c>
      <c r="I99" s="5" t="s">
        <v>69</v>
      </c>
      <c r="J99" s="5" t="n">
        <v>0</v>
      </c>
      <c r="L99" s="5" t="n">
        <v>99356000</v>
      </c>
      <c r="N99" s="5" t="n">
        <v>0</v>
      </c>
      <c r="P99" s="5" t="n">
        <v>99356000</v>
      </c>
      <c r="Q99" s="2"/>
      <c r="R99" s="5" t="n">
        <f aca="false">N99-J99</f>
        <v>0</v>
      </c>
      <c r="S99" s="2"/>
      <c r="T99" s="5" t="n">
        <f aca="false">P99-L99</f>
        <v>0</v>
      </c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</row>
    <row r="100" customFormat="false" ht="12.75" hidden="false" customHeight="false" outlineLevel="0" collapsed="false">
      <c r="A100" s="19" t="s">
        <v>70</v>
      </c>
      <c r="C100" s="5" t="s">
        <v>33</v>
      </c>
      <c r="D100" s="11" t="s">
        <v>34</v>
      </c>
      <c r="E100" s="5" t="s">
        <v>26</v>
      </c>
      <c r="F100" s="5" t="s">
        <v>68</v>
      </c>
      <c r="G100" s="5" t="s">
        <v>66</v>
      </c>
      <c r="H100" s="21" t="n">
        <v>0.5</v>
      </c>
      <c r="I100" s="5" t="s">
        <v>69</v>
      </c>
      <c r="J100" s="5" t="n">
        <v>0</v>
      </c>
      <c r="L100" s="5" t="n">
        <v>11758000</v>
      </c>
      <c r="N100" s="5" t="n">
        <v>0</v>
      </c>
      <c r="P100" s="5" t="n">
        <v>11758000</v>
      </c>
      <c r="R100" s="5" t="n">
        <f aca="false">N100-J100</f>
        <v>0</v>
      </c>
      <c r="T100" s="5" t="n">
        <f aca="false">P100-L100</f>
        <v>0</v>
      </c>
    </row>
    <row r="101" customFormat="false" ht="12.75" hidden="false" customHeight="false" outlineLevel="0" collapsed="false">
      <c r="A101" s="10" t="s">
        <v>71</v>
      </c>
      <c r="B101" s="10"/>
      <c r="C101" s="10" t="s">
        <v>24</v>
      </c>
      <c r="D101" s="8" t="s">
        <v>25</v>
      </c>
      <c r="E101" s="10" t="s">
        <v>26</v>
      </c>
      <c r="F101" s="10" t="s">
        <v>68</v>
      </c>
      <c r="G101" s="10" t="s">
        <v>66</v>
      </c>
      <c r="H101" s="21" t="n">
        <v>1</v>
      </c>
      <c r="I101" s="10" t="s">
        <v>69</v>
      </c>
      <c r="J101" s="10" t="n">
        <v>0</v>
      </c>
      <c r="L101" s="10" t="n">
        <v>162030000</v>
      </c>
      <c r="N101" s="10" t="n">
        <v>0</v>
      </c>
      <c r="P101" s="10" t="n">
        <v>162030000</v>
      </c>
      <c r="R101" s="10" t="n">
        <f aca="false">N101-J101</f>
        <v>0</v>
      </c>
      <c r="T101" s="10" t="n">
        <f aca="false">P101-L101</f>
        <v>0</v>
      </c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</row>
    <row r="102" customFormat="false" ht="12.75" hidden="false" customHeight="false" outlineLevel="0" collapsed="false">
      <c r="A102" s="19" t="s">
        <v>72</v>
      </c>
      <c r="C102" s="19" t="s">
        <v>73</v>
      </c>
      <c r="D102" s="20" t="n">
        <v>0</v>
      </c>
      <c r="E102" s="19" t="s">
        <v>26</v>
      </c>
      <c r="F102" s="19" t="s">
        <v>68</v>
      </c>
      <c r="G102" s="19" t="s">
        <v>66</v>
      </c>
      <c r="H102" s="21" t="n">
        <v>0</v>
      </c>
      <c r="I102" s="19" t="s">
        <v>69</v>
      </c>
      <c r="J102" s="28"/>
      <c r="L102" s="28" t="n">
        <v>59120695</v>
      </c>
      <c r="N102" s="28"/>
      <c r="P102" s="28" t="n">
        <v>59120695</v>
      </c>
      <c r="Q102" s="2" t="s">
        <v>74</v>
      </c>
      <c r="R102" s="28" t="n">
        <f aca="false">N102-J102</f>
        <v>0</v>
      </c>
      <c r="S102" s="2"/>
      <c r="T102" s="28" t="n">
        <f aca="false">P102-L102</f>
        <v>0</v>
      </c>
    </row>
    <row r="103" customFormat="false" ht="12.75" hidden="false" customHeight="false" outlineLevel="0" collapsed="false">
      <c r="A103" s="5" t="s">
        <v>75</v>
      </c>
      <c r="B103" s="5"/>
      <c r="C103" s="5" t="s">
        <v>32</v>
      </c>
      <c r="D103" s="11" t="n">
        <v>0</v>
      </c>
      <c r="E103" s="5" t="s">
        <v>26</v>
      </c>
      <c r="F103" s="5" t="s">
        <v>68</v>
      </c>
      <c r="G103" s="5" t="s">
        <v>66</v>
      </c>
      <c r="H103" s="21" t="n">
        <v>1</v>
      </c>
      <c r="I103" s="5" t="s">
        <v>69</v>
      </c>
      <c r="J103" s="5" t="n">
        <v>3652000</v>
      </c>
      <c r="K103" s="20"/>
      <c r="L103" s="5" t="n">
        <v>0</v>
      </c>
      <c r="M103" s="20"/>
      <c r="N103" s="5" t="n">
        <v>3652000</v>
      </c>
      <c r="O103" s="20"/>
      <c r="P103" s="5" t="n">
        <v>0</v>
      </c>
      <c r="R103" s="5" t="n">
        <f aca="false">N103-J103</f>
        <v>0</v>
      </c>
      <c r="T103" s="5" t="n">
        <f aca="false">P103-L103</f>
        <v>0</v>
      </c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</row>
    <row r="104" customFormat="false" ht="12.75" hidden="false" customHeight="false" outlineLevel="0" collapsed="false">
      <c r="A104" s="19" t="s">
        <v>76</v>
      </c>
      <c r="C104" s="19" t="s">
        <v>73</v>
      </c>
      <c r="D104" s="20" t="n">
        <v>0</v>
      </c>
      <c r="E104" s="19" t="s">
        <v>26</v>
      </c>
      <c r="F104" s="19" t="s">
        <v>68</v>
      </c>
      <c r="G104" s="19" t="s">
        <v>66</v>
      </c>
      <c r="H104" s="21" t="n">
        <v>0</v>
      </c>
      <c r="I104" s="19" t="s">
        <v>69</v>
      </c>
      <c r="J104" s="27"/>
      <c r="L104" s="27" t="n">
        <v>215200000</v>
      </c>
      <c r="N104" s="27"/>
      <c r="P104" s="27" t="n">
        <v>215200000</v>
      </c>
      <c r="Q104" s="2" t="s">
        <v>74</v>
      </c>
      <c r="R104" s="27" t="n">
        <f aca="false">N104-J104</f>
        <v>0</v>
      </c>
      <c r="S104" s="2"/>
      <c r="T104" s="27" t="n">
        <f aca="false">P104-L104</f>
        <v>0</v>
      </c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  <c r="IW104" s="2"/>
    </row>
    <row r="105" customFormat="false" ht="12.75" hidden="false" customHeight="false" outlineLevel="0" collapsed="false">
      <c r="A105" s="19"/>
      <c r="C105" s="19"/>
      <c r="D105" s="20"/>
      <c r="E105" s="19"/>
      <c r="F105" s="19"/>
      <c r="G105" s="19"/>
      <c r="H105" s="21"/>
      <c r="I105" s="19"/>
      <c r="J105" s="47" t="n">
        <f aca="false">SUM(J99:J104)</f>
        <v>3652000</v>
      </c>
      <c r="L105" s="47" t="n">
        <f aca="false">SUM(L99:L104)</f>
        <v>547464695</v>
      </c>
      <c r="N105" s="47" t="n">
        <f aca="false">SUM(N99:N104)</f>
        <v>3652000</v>
      </c>
      <c r="P105" s="47" t="n">
        <f aca="false">SUM(P99:P104)</f>
        <v>547464695</v>
      </c>
      <c r="Q105" s="2"/>
      <c r="R105" s="47" t="n">
        <f aca="false">SUM(R99:R104)</f>
        <v>0</v>
      </c>
      <c r="S105" s="2"/>
      <c r="T105" s="47" t="n">
        <f aca="false">SUM(T99:T104)</f>
        <v>0</v>
      </c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</row>
    <row r="106" customFormat="false" ht="12.75" hidden="false" customHeight="false" outlineLevel="0" collapsed="false">
      <c r="A106" s="19"/>
      <c r="C106" s="19"/>
      <c r="D106" s="20"/>
      <c r="E106" s="19"/>
      <c r="F106" s="19"/>
      <c r="G106" s="19"/>
      <c r="H106" s="21"/>
      <c r="I106" s="19"/>
      <c r="Q106" s="2"/>
      <c r="R106" s="5"/>
      <c r="S106" s="2"/>
      <c r="T106" s="5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</row>
    <row r="107" customFormat="false" ht="12.75" hidden="false" customHeight="false" outlineLevel="0" collapsed="false">
      <c r="A107" s="5" t="s">
        <v>211</v>
      </c>
      <c r="B107" s="5"/>
      <c r="C107" s="5" t="s">
        <v>188</v>
      </c>
      <c r="D107" s="11" t="n">
        <v>0</v>
      </c>
      <c r="E107" s="5" t="s">
        <v>26</v>
      </c>
      <c r="F107" s="5" t="s">
        <v>191</v>
      </c>
      <c r="G107" s="5" t="s">
        <v>203</v>
      </c>
      <c r="H107" s="21" t="n">
        <v>0.5</v>
      </c>
      <c r="I107" s="5" t="s">
        <v>212</v>
      </c>
      <c r="J107" s="5" t="n">
        <v>1831469</v>
      </c>
      <c r="N107" s="5" t="n">
        <v>1844686</v>
      </c>
      <c r="P107" s="5" t="n">
        <v>0</v>
      </c>
      <c r="R107" s="5" t="n">
        <f aca="false">N107-J107</f>
        <v>13217</v>
      </c>
      <c r="S107" s="2"/>
      <c r="T107" s="5" t="n">
        <f aca="false">P107-L107</f>
        <v>0</v>
      </c>
    </row>
    <row r="108" customFormat="false" ht="12.75" hidden="false" customHeight="false" outlineLevel="0" collapsed="false">
      <c r="A108" s="5" t="s">
        <v>213</v>
      </c>
      <c r="B108" s="5"/>
      <c r="C108" s="5" t="s">
        <v>61</v>
      </c>
      <c r="D108" s="11" t="n">
        <v>0</v>
      </c>
      <c r="E108" s="5" t="s">
        <v>26</v>
      </c>
      <c r="F108" s="5" t="s">
        <v>179</v>
      </c>
      <c r="G108" s="5" t="s">
        <v>203</v>
      </c>
      <c r="H108" s="21" t="n">
        <v>0.49</v>
      </c>
      <c r="I108" s="5" t="s">
        <v>212</v>
      </c>
      <c r="J108" s="5" t="n">
        <v>4851750</v>
      </c>
      <c r="N108" s="5" t="n">
        <v>5000000</v>
      </c>
      <c r="P108" s="5" t="n">
        <v>0</v>
      </c>
      <c r="Q108" s="2"/>
      <c r="R108" s="5" t="n">
        <f aca="false">N108-J108</f>
        <v>148250</v>
      </c>
      <c r="S108" s="2"/>
      <c r="T108" s="5" t="n">
        <f aca="false">P108-L108</f>
        <v>0</v>
      </c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</row>
    <row r="109" customFormat="false" ht="12.75" hidden="false" customHeight="false" outlineLevel="0" collapsed="false">
      <c r="A109" s="5" t="s">
        <v>214</v>
      </c>
      <c r="B109" s="5"/>
      <c r="C109" s="5" t="s">
        <v>61</v>
      </c>
      <c r="D109" s="11" t="n">
        <v>0</v>
      </c>
      <c r="E109" s="5" t="s">
        <v>21</v>
      </c>
      <c r="F109" s="5" t="s">
        <v>179</v>
      </c>
      <c r="G109" s="5" t="s">
        <v>203</v>
      </c>
      <c r="H109" s="21" t="n">
        <v>0.33</v>
      </c>
      <c r="I109" s="5" t="s">
        <v>212</v>
      </c>
      <c r="J109" s="5" t="n">
        <v>798366</v>
      </c>
      <c r="N109" s="5" t="n">
        <v>798366</v>
      </c>
      <c r="P109" s="5" t="n">
        <v>0</v>
      </c>
      <c r="Q109" s="2"/>
      <c r="R109" s="5" t="n">
        <f aca="false">N109-J109</f>
        <v>0</v>
      </c>
      <c r="S109" s="2"/>
      <c r="T109" s="5" t="n">
        <f aca="false">P109-L109</f>
        <v>0</v>
      </c>
    </row>
    <row r="110" customFormat="false" ht="12.75" hidden="false" customHeight="false" outlineLevel="0" collapsed="false">
      <c r="A110" s="22" t="s">
        <v>215</v>
      </c>
      <c r="C110" s="5" t="s">
        <v>208</v>
      </c>
      <c r="D110" s="11" t="n">
        <v>0</v>
      </c>
      <c r="E110" s="22" t="s">
        <v>26</v>
      </c>
      <c r="F110" s="22" t="s">
        <v>191</v>
      </c>
      <c r="G110" s="22" t="s">
        <v>203</v>
      </c>
      <c r="H110" s="21" t="n">
        <v>1</v>
      </c>
      <c r="I110" s="22" t="s">
        <v>212</v>
      </c>
      <c r="J110" s="5" t="n">
        <v>478936</v>
      </c>
      <c r="N110" s="5" t="n">
        <v>478030</v>
      </c>
      <c r="P110" s="5" t="n">
        <v>0</v>
      </c>
      <c r="R110" s="5" t="n">
        <f aca="false">N110-J110</f>
        <v>-906</v>
      </c>
      <c r="S110" s="2"/>
      <c r="T110" s="5" t="n">
        <f aca="false">P110-L110</f>
        <v>0</v>
      </c>
    </row>
    <row r="111" customFormat="false" ht="12.75" hidden="false" customHeight="false" outlineLevel="0" collapsed="false">
      <c r="A111" s="22" t="s">
        <v>216</v>
      </c>
      <c r="C111" s="5" t="s">
        <v>208</v>
      </c>
      <c r="D111" s="11" t="n">
        <v>0</v>
      </c>
      <c r="E111" s="22" t="s">
        <v>26</v>
      </c>
      <c r="F111" s="22" t="s">
        <v>191</v>
      </c>
      <c r="G111" s="22" t="s">
        <v>203</v>
      </c>
      <c r="H111" s="21"/>
      <c r="I111" s="22" t="s">
        <v>212</v>
      </c>
      <c r="J111" s="27"/>
      <c r="L111" s="27"/>
      <c r="N111" s="27" t="n">
        <v>2</v>
      </c>
      <c r="P111" s="27" t="n">
        <v>0</v>
      </c>
      <c r="R111" s="27" t="n">
        <f aca="false">N111-J111</f>
        <v>2</v>
      </c>
      <c r="S111" s="5"/>
      <c r="T111" s="27" t="n">
        <f aca="false">P111-L111</f>
        <v>0</v>
      </c>
    </row>
    <row r="112" customFormat="false" ht="12.75" hidden="false" customHeight="false" outlineLevel="0" collapsed="false">
      <c r="A112" s="22"/>
      <c r="C112" s="33"/>
      <c r="D112" s="11"/>
      <c r="E112" s="22"/>
      <c r="F112" s="22"/>
      <c r="G112" s="22"/>
      <c r="H112" s="21"/>
      <c r="I112" s="22"/>
      <c r="J112" s="47" t="n">
        <f aca="false">SUM(J107:J111)</f>
        <v>7960521</v>
      </c>
      <c r="L112" s="47" t="n">
        <f aca="false">SUM(L107:L111)</f>
        <v>0</v>
      </c>
      <c r="N112" s="47" t="n">
        <f aca="false">SUM(N107:N111)</f>
        <v>8121084</v>
      </c>
      <c r="P112" s="47" t="n">
        <f aca="false">SUM(P107:P111)</f>
        <v>0</v>
      </c>
      <c r="R112" s="47" t="n">
        <f aca="false">SUM(R107:R111)</f>
        <v>160563</v>
      </c>
      <c r="S112" s="5"/>
      <c r="T112" s="47" t="n">
        <f aca="false">SUM(T107:T111)</f>
        <v>0</v>
      </c>
    </row>
    <row r="113" customFormat="false" ht="12.75" hidden="false" customHeight="false" outlineLevel="0" collapsed="false">
      <c r="A113" s="22"/>
      <c r="C113" s="33"/>
      <c r="D113" s="11"/>
      <c r="E113" s="22"/>
      <c r="F113" s="22"/>
      <c r="G113" s="22"/>
      <c r="H113" s="21"/>
      <c r="I113" s="22"/>
      <c r="R113" s="5"/>
      <c r="S113" s="5"/>
      <c r="T113" s="5"/>
    </row>
    <row r="114" customFormat="false" ht="12.75" hidden="false" customHeight="false" outlineLevel="0" collapsed="false">
      <c r="A114" s="19"/>
      <c r="C114" s="19"/>
      <c r="D114" s="20"/>
      <c r="E114" s="19"/>
      <c r="F114" s="19"/>
      <c r="G114" s="19"/>
      <c r="H114" s="21"/>
      <c r="I114" s="5"/>
      <c r="J114" s="20"/>
      <c r="L114" s="20"/>
      <c r="N114" s="20"/>
      <c r="P114" s="20"/>
      <c r="Q114" s="2"/>
      <c r="R114" s="20"/>
      <c r="S114" s="5"/>
      <c r="T114" s="20"/>
    </row>
    <row r="115" customFormat="false" ht="12.75" hidden="false" customHeight="false" outlineLevel="0" collapsed="false">
      <c r="A115" s="19" t="s">
        <v>248</v>
      </c>
      <c r="C115" s="19" t="s">
        <v>249</v>
      </c>
      <c r="D115" s="20" t="n">
        <v>0</v>
      </c>
      <c r="E115" s="22" t="s">
        <v>26</v>
      </c>
      <c r="F115" s="19" t="s">
        <v>250</v>
      </c>
      <c r="G115" s="19" t="s">
        <v>251</v>
      </c>
      <c r="H115" s="23"/>
      <c r="I115" s="19" t="s">
        <v>252</v>
      </c>
      <c r="J115" s="20" t="n">
        <v>30450587</v>
      </c>
      <c r="L115" s="20"/>
      <c r="N115" s="20" t="n">
        <v>27561494</v>
      </c>
      <c r="P115" s="20" t="n">
        <v>0</v>
      </c>
      <c r="R115" s="20" t="n">
        <f aca="false">N115-J115</f>
        <v>-2889093</v>
      </c>
      <c r="S115" s="2"/>
      <c r="T115" s="20" t="n">
        <f aca="false">P115-L115</f>
        <v>0</v>
      </c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</row>
    <row r="116" customFormat="false" ht="12.75" hidden="false" customHeight="false" outlineLevel="0" collapsed="false">
      <c r="A116" s="22" t="s">
        <v>253</v>
      </c>
      <c r="C116" s="22" t="s">
        <v>38</v>
      </c>
      <c r="D116" s="11" t="n">
        <v>0</v>
      </c>
      <c r="E116" s="22" t="s">
        <v>26</v>
      </c>
      <c r="F116" s="22" t="s">
        <v>22</v>
      </c>
      <c r="G116" s="22" t="s">
        <v>251</v>
      </c>
      <c r="H116" s="21"/>
      <c r="I116" s="22" t="s">
        <v>252</v>
      </c>
      <c r="J116" s="27" t="n">
        <v>27238671</v>
      </c>
      <c r="L116" s="27"/>
      <c r="N116" s="27" t="n">
        <v>27238671</v>
      </c>
      <c r="P116" s="27" t="n">
        <v>0</v>
      </c>
      <c r="R116" s="27" t="n">
        <f aca="false">N116-J116</f>
        <v>0</v>
      </c>
      <c r="S116" s="5"/>
      <c r="T116" s="27" t="n">
        <f aca="false">P116-L116</f>
        <v>0</v>
      </c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</row>
    <row r="117" customFormat="false" ht="12.75" hidden="false" customHeight="false" outlineLevel="0" collapsed="false">
      <c r="A117" s="22"/>
      <c r="C117" s="22"/>
      <c r="D117" s="11"/>
      <c r="E117" s="22"/>
      <c r="F117" s="22"/>
      <c r="G117" s="22"/>
      <c r="H117" s="21"/>
      <c r="I117" s="22"/>
      <c r="J117" s="47" t="n">
        <f aca="false">SUM(J115:J116)</f>
        <v>57689258</v>
      </c>
      <c r="L117" s="47" t="n">
        <f aca="false">SUM(L115:L116)</f>
        <v>0</v>
      </c>
      <c r="N117" s="47" t="n">
        <f aca="false">SUM(N115:N116)</f>
        <v>54800165</v>
      </c>
      <c r="P117" s="47" t="n">
        <f aca="false">SUM(P115:P116)</f>
        <v>0</v>
      </c>
      <c r="R117" s="47" t="n">
        <f aca="false">SUM(R115:R116)</f>
        <v>-2889093</v>
      </c>
      <c r="S117" s="5"/>
      <c r="T117" s="47" t="n">
        <f aca="false">SUM(T115:T116)</f>
        <v>0</v>
      </c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22"/>
      <c r="C118" s="22"/>
      <c r="D118" s="11"/>
      <c r="E118" s="22"/>
      <c r="F118" s="22"/>
      <c r="G118" s="22"/>
      <c r="H118" s="21"/>
      <c r="I118" s="22"/>
      <c r="R118" s="5"/>
      <c r="S118" s="5"/>
      <c r="T118" s="5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</row>
    <row r="119" customFormat="false" ht="12.75" hidden="false" customHeight="false" outlineLevel="0" collapsed="false">
      <c r="A119" s="5" t="s">
        <v>217</v>
      </c>
      <c r="B119" s="5"/>
      <c r="C119" s="5" t="s">
        <v>61</v>
      </c>
      <c r="D119" s="11" t="n">
        <v>0</v>
      </c>
      <c r="E119" s="5" t="s">
        <v>21</v>
      </c>
      <c r="F119" s="5" t="s">
        <v>218</v>
      </c>
      <c r="G119" s="5" t="s">
        <v>219</v>
      </c>
      <c r="H119" s="21"/>
      <c r="I119" s="5" t="s">
        <v>220</v>
      </c>
      <c r="J119" s="27" t="n">
        <v>7202116</v>
      </c>
      <c r="L119" s="27"/>
      <c r="N119" s="27" t="n">
        <v>7000206</v>
      </c>
      <c r="P119" s="27" t="n">
        <v>0</v>
      </c>
      <c r="R119" s="27" t="n">
        <f aca="false">N119-J119</f>
        <v>-201910</v>
      </c>
      <c r="S119" s="2"/>
      <c r="T119" s="27" t="n">
        <f aca="false">P119-L119</f>
        <v>0</v>
      </c>
    </row>
    <row r="120" customFormat="false" ht="12.75" hidden="false" customHeight="false" outlineLevel="0" collapsed="false">
      <c r="A120" s="5"/>
      <c r="B120" s="5"/>
      <c r="C120" s="5"/>
      <c r="D120" s="11"/>
      <c r="E120" s="5"/>
      <c r="F120" s="5"/>
      <c r="G120" s="5"/>
      <c r="H120" s="21"/>
      <c r="I120" s="5"/>
      <c r="J120" s="47" t="n">
        <f aca="false">SUM(J119)</f>
        <v>7202116</v>
      </c>
      <c r="L120" s="47" t="n">
        <f aca="false">SUM(L119)</f>
        <v>0</v>
      </c>
      <c r="N120" s="47" t="n">
        <f aca="false">SUM(N119)</f>
        <v>7000206</v>
      </c>
      <c r="P120" s="47" t="n">
        <f aca="false">SUM(P119)</f>
        <v>0</v>
      </c>
      <c r="R120" s="47" t="n">
        <f aca="false">SUM(R119)</f>
        <v>-201910</v>
      </c>
      <c r="S120" s="2"/>
      <c r="T120" s="47" t="n">
        <f aca="false">SUM(T119)</f>
        <v>0</v>
      </c>
    </row>
    <row r="121" customFormat="false" ht="12.75" hidden="false" customHeight="false" outlineLevel="0" collapsed="false">
      <c r="A121" s="5"/>
      <c r="B121" s="5"/>
      <c r="C121" s="5"/>
      <c r="D121" s="11"/>
      <c r="E121" s="5"/>
      <c r="F121" s="5"/>
      <c r="G121" s="5"/>
      <c r="H121" s="21"/>
      <c r="I121" s="5"/>
      <c r="R121" s="5"/>
      <c r="S121" s="2"/>
      <c r="T121" s="5"/>
    </row>
    <row r="122" customFormat="false" ht="12.75" hidden="false" customHeight="false" outlineLevel="0" collapsed="false">
      <c r="A122" s="19" t="s">
        <v>81</v>
      </c>
      <c r="C122" s="19" t="s">
        <v>54</v>
      </c>
      <c r="D122" s="20" t="n">
        <v>0</v>
      </c>
      <c r="E122" s="19" t="s">
        <v>21</v>
      </c>
      <c r="F122" s="19" t="s">
        <v>48</v>
      </c>
      <c r="G122" s="19" t="s">
        <v>82</v>
      </c>
      <c r="H122" s="21"/>
      <c r="I122" s="19" t="s">
        <v>83</v>
      </c>
      <c r="J122" s="20" t="n">
        <v>3482826</v>
      </c>
      <c r="L122" s="20"/>
      <c r="N122" s="20" t="n">
        <v>3482826</v>
      </c>
      <c r="P122" s="20" t="n">
        <v>0</v>
      </c>
      <c r="R122" s="20" t="n">
        <f aca="false">N122-J122</f>
        <v>0</v>
      </c>
      <c r="T122" s="20" t="n">
        <f aca="false">P122-L122</f>
        <v>0</v>
      </c>
    </row>
    <row r="123" customFormat="false" ht="12.75" hidden="false" customHeight="false" outlineLevel="0" collapsed="false">
      <c r="A123" s="19" t="s">
        <v>84</v>
      </c>
      <c r="C123" s="19" t="s">
        <v>47</v>
      </c>
      <c r="D123" s="20" t="n">
        <v>0</v>
      </c>
      <c r="E123" s="19" t="s">
        <v>21</v>
      </c>
      <c r="F123" s="19" t="s">
        <v>48</v>
      </c>
      <c r="G123" s="19" t="s">
        <v>82</v>
      </c>
      <c r="H123" s="21"/>
      <c r="I123" s="19" t="s">
        <v>83</v>
      </c>
      <c r="J123" s="20" t="n">
        <v>2171349</v>
      </c>
      <c r="L123" s="20"/>
      <c r="N123" s="20" t="n">
        <v>2382091</v>
      </c>
      <c r="P123" s="20" t="n">
        <v>0</v>
      </c>
      <c r="R123" s="20" t="n">
        <f aca="false">N123-J123</f>
        <v>210742</v>
      </c>
      <c r="T123" s="20" t="n">
        <f aca="false">P123-L123</f>
        <v>0</v>
      </c>
    </row>
    <row r="124" customFormat="false" ht="12.75" hidden="false" customHeight="false" outlineLevel="0" collapsed="false">
      <c r="A124" s="19" t="s">
        <v>85</v>
      </c>
      <c r="C124" s="19" t="s">
        <v>54</v>
      </c>
      <c r="D124" s="20" t="n">
        <v>0</v>
      </c>
      <c r="E124" s="19" t="s">
        <v>21</v>
      </c>
      <c r="F124" s="19" t="s">
        <v>48</v>
      </c>
      <c r="G124" s="19" t="s">
        <v>82</v>
      </c>
      <c r="H124" s="21"/>
      <c r="I124" s="19" t="s">
        <v>83</v>
      </c>
      <c r="J124" s="20" t="n">
        <v>4546992</v>
      </c>
      <c r="K124" s="20"/>
      <c r="L124" s="20"/>
      <c r="M124" s="20"/>
      <c r="N124" s="20" t="n">
        <v>4624060</v>
      </c>
      <c r="O124" s="20"/>
      <c r="P124" s="20" t="n">
        <v>0</v>
      </c>
      <c r="R124" s="20" t="n">
        <f aca="false">N124-J124</f>
        <v>77068</v>
      </c>
      <c r="T124" s="20" t="n">
        <f aca="false">P124-L124</f>
        <v>0</v>
      </c>
    </row>
    <row r="125" customFormat="false" ht="12.75" hidden="false" customHeight="false" outlineLevel="0" collapsed="false">
      <c r="A125" s="22" t="s">
        <v>86</v>
      </c>
      <c r="C125" s="19" t="s">
        <v>54</v>
      </c>
      <c r="D125" s="11" t="n">
        <v>0</v>
      </c>
      <c r="E125" s="5" t="s">
        <v>21</v>
      </c>
      <c r="F125" s="5" t="s">
        <v>87</v>
      </c>
      <c r="G125" s="5" t="s">
        <v>82</v>
      </c>
      <c r="H125" s="29"/>
      <c r="I125" s="5" t="s">
        <v>83</v>
      </c>
      <c r="J125" s="5" t="n">
        <v>1359897</v>
      </c>
      <c r="N125" s="5" t="n">
        <v>2043460</v>
      </c>
      <c r="P125" s="5" t="n">
        <v>0</v>
      </c>
      <c r="R125" s="5" t="n">
        <f aca="false">N125-J125</f>
        <v>683563</v>
      </c>
      <c r="T125" s="5" t="n">
        <f aca="false">P125-L125</f>
        <v>0</v>
      </c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</row>
    <row r="126" customFormat="false" ht="12.75" hidden="false" customHeight="false" outlineLevel="0" collapsed="false">
      <c r="A126" s="19" t="s">
        <v>86</v>
      </c>
      <c r="C126" s="19" t="s">
        <v>47</v>
      </c>
      <c r="D126" s="20" t="n">
        <v>0</v>
      </c>
      <c r="E126" s="19" t="s">
        <v>21</v>
      </c>
      <c r="F126" s="19" t="s">
        <v>48</v>
      </c>
      <c r="G126" s="19" t="s">
        <v>82</v>
      </c>
      <c r="H126" s="21"/>
      <c r="I126" s="19" t="s">
        <v>83</v>
      </c>
      <c r="J126" s="20" t="n">
        <v>921172</v>
      </c>
      <c r="L126" s="20"/>
      <c r="N126" s="20" t="n">
        <v>881999</v>
      </c>
      <c r="P126" s="20" t="n">
        <v>0</v>
      </c>
      <c r="Q126" s="2"/>
      <c r="R126" s="20" t="n">
        <f aca="false">N126-J126</f>
        <v>-39173</v>
      </c>
      <c r="S126" s="2"/>
      <c r="T126" s="20" t="n">
        <f aca="false">P126-L126</f>
        <v>0</v>
      </c>
    </row>
    <row r="127" customFormat="false" ht="12.75" hidden="false" customHeight="false" outlineLevel="0" collapsed="false">
      <c r="A127" s="19" t="s">
        <v>88</v>
      </c>
      <c r="C127" s="19" t="s">
        <v>89</v>
      </c>
      <c r="D127" s="20" t="n">
        <v>0</v>
      </c>
      <c r="E127" s="19" t="s">
        <v>21</v>
      </c>
      <c r="F127" s="19" t="s">
        <v>48</v>
      </c>
      <c r="G127" s="19" t="s">
        <v>82</v>
      </c>
      <c r="H127" s="21"/>
      <c r="I127" s="19" t="s">
        <v>83</v>
      </c>
      <c r="J127" s="20"/>
      <c r="L127" s="20"/>
      <c r="N127" s="20" t="n">
        <v>6784610.41</v>
      </c>
      <c r="P127" s="20" t="n">
        <v>0</v>
      </c>
      <c r="Q127" s="2"/>
      <c r="R127" s="20" t="n">
        <f aca="false">N127-J127</f>
        <v>6784610.41</v>
      </c>
      <c r="S127" s="2"/>
      <c r="T127" s="20" t="n">
        <f aca="false">P127-L127</f>
        <v>0</v>
      </c>
    </row>
    <row r="128" customFormat="false" ht="12.75" hidden="false" customHeight="false" outlineLevel="0" collapsed="false">
      <c r="A128" s="19" t="s">
        <v>88</v>
      </c>
      <c r="C128" s="19" t="s">
        <v>54</v>
      </c>
      <c r="D128" s="20" t="n">
        <v>0</v>
      </c>
      <c r="E128" s="19" t="s">
        <v>21</v>
      </c>
      <c r="F128" s="19" t="s">
        <v>48</v>
      </c>
      <c r="G128" s="19" t="s">
        <v>82</v>
      </c>
      <c r="H128" s="21"/>
      <c r="I128" s="19" t="s">
        <v>83</v>
      </c>
      <c r="J128" s="20" t="n">
        <v>3924954</v>
      </c>
      <c r="K128" s="20"/>
      <c r="L128" s="20"/>
      <c r="M128" s="20"/>
      <c r="N128" s="20" t="n">
        <v>6604932</v>
      </c>
      <c r="O128" s="20"/>
      <c r="P128" s="20" t="n">
        <v>0</v>
      </c>
      <c r="Q128" s="2"/>
      <c r="R128" s="20" t="n">
        <f aca="false">N128-J128</f>
        <v>2679978</v>
      </c>
      <c r="S128" s="2"/>
      <c r="T128" s="20" t="n">
        <f aca="false">P128-L128</f>
        <v>0</v>
      </c>
    </row>
    <row r="129" customFormat="false" ht="12.75" hidden="false" customHeight="false" outlineLevel="0" collapsed="false">
      <c r="A129" s="19" t="s">
        <v>90</v>
      </c>
      <c r="C129" s="19" t="s">
        <v>54</v>
      </c>
      <c r="D129" s="20" t="n">
        <v>0</v>
      </c>
      <c r="E129" s="19" t="s">
        <v>21</v>
      </c>
      <c r="F129" s="19" t="s">
        <v>48</v>
      </c>
      <c r="G129" s="19" t="s">
        <v>82</v>
      </c>
      <c r="H129" s="21"/>
      <c r="I129" s="19" t="s">
        <v>83</v>
      </c>
      <c r="J129" s="20" t="n">
        <v>3722693</v>
      </c>
      <c r="K129" s="20"/>
      <c r="L129" s="20"/>
      <c r="M129" s="20"/>
      <c r="N129" s="20" t="n">
        <v>3722693</v>
      </c>
      <c r="O129" s="20"/>
      <c r="P129" s="20" t="n">
        <v>0</v>
      </c>
      <c r="Q129" s="2"/>
      <c r="R129" s="20" t="n">
        <f aca="false">N129-J129</f>
        <v>0</v>
      </c>
      <c r="S129" s="2"/>
      <c r="T129" s="20" t="n">
        <f aca="false">P129-L129</f>
        <v>0</v>
      </c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  <c r="IW129" s="2"/>
    </row>
    <row r="130" customFormat="false" ht="12.75" hidden="false" customHeight="false" outlineLevel="0" collapsed="false">
      <c r="A130" s="19" t="s">
        <v>91</v>
      </c>
      <c r="C130" s="19" t="s">
        <v>47</v>
      </c>
      <c r="D130" s="20" t="n">
        <v>0</v>
      </c>
      <c r="E130" s="19" t="s">
        <v>21</v>
      </c>
      <c r="F130" s="19" t="s">
        <v>48</v>
      </c>
      <c r="G130" s="19" t="s">
        <v>82</v>
      </c>
      <c r="H130" s="21"/>
      <c r="I130" s="19" t="s">
        <v>83</v>
      </c>
      <c r="J130" s="27" t="n">
        <v>2111934</v>
      </c>
      <c r="L130" s="27"/>
      <c r="N130" s="27" t="n">
        <v>919927</v>
      </c>
      <c r="P130" s="27" t="n">
        <v>0</v>
      </c>
      <c r="Q130" s="2"/>
      <c r="R130" s="27" t="n">
        <f aca="false">N130-J130</f>
        <v>-1192007</v>
      </c>
      <c r="S130" s="2"/>
      <c r="T130" s="27" t="n">
        <f aca="false">P130-L130</f>
        <v>0</v>
      </c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</row>
    <row r="131" customFormat="false" ht="12.75" hidden="false" customHeight="false" outlineLevel="0" collapsed="false">
      <c r="A131" s="19"/>
      <c r="C131" s="19"/>
      <c r="D131" s="20"/>
      <c r="E131" s="19"/>
      <c r="F131" s="19"/>
      <c r="G131" s="19"/>
      <c r="H131" s="21"/>
      <c r="I131" s="19"/>
      <c r="J131" s="47" t="n">
        <f aca="false">SUM(J122:J130)</f>
        <v>22241817</v>
      </c>
      <c r="L131" s="47" t="n">
        <f aca="false">SUM(L122:L130)</f>
        <v>0</v>
      </c>
      <c r="N131" s="47" t="n">
        <f aca="false">SUM(N122:N130)</f>
        <v>31446598.41</v>
      </c>
      <c r="P131" s="47" t="n">
        <f aca="false">SUM(P122:P130)</f>
        <v>0</v>
      </c>
      <c r="Q131" s="2"/>
      <c r="R131" s="47" t="n">
        <f aca="false">SUM(R122:R130)</f>
        <v>9204781.41</v>
      </c>
      <c r="S131" s="2"/>
      <c r="T131" s="47" t="n">
        <f aca="false">SUM(T122:T130)</f>
        <v>0</v>
      </c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</row>
    <row r="132" customFormat="false" ht="12.75" hidden="false" customHeight="false" outlineLevel="0" collapsed="false">
      <c r="A132" s="19"/>
      <c r="C132" s="19"/>
      <c r="D132" s="20"/>
      <c r="E132" s="19"/>
      <c r="F132" s="19"/>
      <c r="G132" s="19"/>
      <c r="H132" s="21"/>
      <c r="I132" s="19"/>
      <c r="Q132" s="2"/>
      <c r="R132" s="5"/>
      <c r="S132" s="2"/>
      <c r="T132" s="5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</row>
    <row r="133" customFormat="false" ht="12.75" hidden="false" customHeight="false" outlineLevel="0" collapsed="false">
      <c r="A133" s="22" t="s">
        <v>190</v>
      </c>
      <c r="B133" s="22"/>
      <c r="C133" s="22" t="s">
        <v>188</v>
      </c>
      <c r="D133" s="11" t="n">
        <v>0</v>
      </c>
      <c r="E133" s="22" t="s">
        <v>26</v>
      </c>
      <c r="F133" s="22" t="s">
        <v>191</v>
      </c>
      <c r="G133" s="22" t="s">
        <v>180</v>
      </c>
      <c r="H133" s="21"/>
      <c r="I133" s="22" t="s">
        <v>192</v>
      </c>
      <c r="J133" s="27" t="n">
        <v>23912213</v>
      </c>
      <c r="K133" s="10"/>
      <c r="L133" s="27"/>
      <c r="M133" s="10"/>
      <c r="N133" s="27" t="n">
        <v>24479586</v>
      </c>
      <c r="O133" s="10"/>
      <c r="P133" s="27" t="n">
        <v>0</v>
      </c>
      <c r="R133" s="27" t="n">
        <f aca="false">N133-J133</f>
        <v>567373</v>
      </c>
      <c r="S133" s="5"/>
      <c r="T133" s="27" t="n">
        <f aca="false">P133-L133</f>
        <v>0</v>
      </c>
    </row>
    <row r="134" customFormat="false" ht="12.75" hidden="false" customHeight="false" outlineLevel="0" collapsed="false">
      <c r="A134" s="22"/>
      <c r="B134" s="22"/>
      <c r="C134" s="22"/>
      <c r="D134" s="11"/>
      <c r="E134" s="22"/>
      <c r="F134" s="22"/>
      <c r="G134" s="22"/>
      <c r="H134" s="21"/>
      <c r="I134" s="22"/>
      <c r="J134" s="47" t="n">
        <f aca="false">SUM(J133)</f>
        <v>23912213</v>
      </c>
      <c r="K134" s="10"/>
      <c r="L134" s="47" t="n">
        <f aca="false">SUM(L133)</f>
        <v>0</v>
      </c>
      <c r="M134" s="10"/>
      <c r="N134" s="47" t="n">
        <f aca="false">SUM(N133)</f>
        <v>24479586</v>
      </c>
      <c r="O134" s="10"/>
      <c r="P134" s="47" t="n">
        <f aca="false">SUM(P133)</f>
        <v>0</v>
      </c>
      <c r="R134" s="47" t="n">
        <f aca="false">SUM(R133)</f>
        <v>567373</v>
      </c>
      <c r="S134" s="5"/>
      <c r="T134" s="47" t="n">
        <f aca="false">SUM(T133)</f>
        <v>0</v>
      </c>
    </row>
    <row r="135" customFormat="false" ht="12.75" hidden="false" customHeight="false" outlineLevel="0" collapsed="false">
      <c r="A135" s="22"/>
      <c r="B135" s="22"/>
      <c r="C135" s="22"/>
      <c r="D135" s="11"/>
      <c r="E135" s="22"/>
      <c r="F135" s="22"/>
      <c r="G135" s="22"/>
      <c r="H135" s="21"/>
      <c r="I135" s="22"/>
      <c r="K135" s="10"/>
      <c r="M135" s="10"/>
      <c r="O135" s="10"/>
      <c r="R135" s="5"/>
      <c r="S135" s="5"/>
      <c r="T135" s="5"/>
    </row>
    <row r="136" customFormat="false" ht="12.75" hidden="false" customHeight="false" outlineLevel="0" collapsed="false">
      <c r="A136" s="5" t="s">
        <v>60</v>
      </c>
      <c r="B136" s="5"/>
      <c r="C136" s="5" t="s">
        <v>61</v>
      </c>
      <c r="D136" s="11" t="n">
        <v>0</v>
      </c>
      <c r="E136" s="5" t="s">
        <v>26</v>
      </c>
      <c r="F136" s="5" t="s">
        <v>62</v>
      </c>
      <c r="G136" s="5" t="s">
        <v>63</v>
      </c>
      <c r="H136" s="21"/>
      <c r="I136" s="5" t="s">
        <v>64</v>
      </c>
      <c r="J136" s="5" t="n">
        <v>378248101</v>
      </c>
      <c r="N136" s="5" t="n">
        <v>351580739</v>
      </c>
      <c r="P136" s="5" t="n">
        <v>0</v>
      </c>
      <c r="R136" s="5" t="n">
        <f aca="false">N136-J136</f>
        <v>-26667362</v>
      </c>
      <c r="T136" s="5" t="n">
        <f aca="false">P136-L136</f>
        <v>0</v>
      </c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</row>
    <row r="137" customFormat="false" ht="12.75" hidden="false" customHeight="false" outlineLevel="0" collapsed="false">
      <c r="A137" s="22" t="s">
        <v>254</v>
      </c>
      <c r="C137" s="5" t="s">
        <v>61</v>
      </c>
      <c r="D137" s="11" t="n">
        <v>0</v>
      </c>
      <c r="E137" s="22" t="s">
        <v>26</v>
      </c>
      <c r="F137" s="22" t="s">
        <v>62</v>
      </c>
      <c r="G137" s="22" t="n">
        <v>0</v>
      </c>
      <c r="H137" s="21"/>
      <c r="I137" s="22" t="s">
        <v>64</v>
      </c>
      <c r="J137" s="27" t="n">
        <v>616000</v>
      </c>
      <c r="L137" s="27"/>
      <c r="N137" s="27" t="n">
        <v>616000</v>
      </c>
      <c r="P137" s="27" t="n">
        <v>0</v>
      </c>
      <c r="R137" s="27" t="n">
        <f aca="false">N137-J137</f>
        <v>0</v>
      </c>
      <c r="S137" s="2"/>
      <c r="T137" s="27" t="n">
        <f aca="false">P137-L137</f>
        <v>0</v>
      </c>
    </row>
    <row r="138" customFormat="false" ht="12.75" hidden="false" customHeight="false" outlineLevel="0" collapsed="false">
      <c r="A138" s="22"/>
      <c r="C138" s="5"/>
      <c r="D138" s="11"/>
      <c r="E138" s="22"/>
      <c r="F138" s="22"/>
      <c r="G138" s="22"/>
      <c r="H138" s="21"/>
      <c r="I138" s="22"/>
      <c r="J138" s="47" t="n">
        <f aca="false">SUM(J136:J137)</f>
        <v>378864101</v>
      </c>
      <c r="L138" s="47" t="n">
        <f aca="false">SUM(L136:L137)</f>
        <v>0</v>
      </c>
      <c r="N138" s="47" t="n">
        <f aca="false">SUM(N136:N137)</f>
        <v>352196739</v>
      </c>
      <c r="P138" s="47" t="n">
        <f aca="false">SUM(P136:P137)</f>
        <v>0</v>
      </c>
      <c r="R138" s="47" t="n">
        <f aca="false">SUM(R136:R137)</f>
        <v>-26667362</v>
      </c>
      <c r="S138" s="2"/>
      <c r="T138" s="47" t="n">
        <f aca="false">SUM(T136:T137)</f>
        <v>0</v>
      </c>
    </row>
    <row r="139" customFormat="false" ht="12.75" hidden="false" customHeight="false" outlineLevel="0" collapsed="false">
      <c r="A139" s="22"/>
      <c r="C139" s="5"/>
      <c r="D139" s="11"/>
      <c r="E139" s="22"/>
      <c r="F139" s="22"/>
      <c r="G139" s="22"/>
      <c r="H139" s="21"/>
      <c r="I139" s="22"/>
      <c r="R139" s="5"/>
      <c r="S139" s="2"/>
      <c r="T139" s="5"/>
    </row>
    <row r="140" customFormat="false" ht="12.75" hidden="false" customHeight="false" outlineLevel="0" collapsed="false">
      <c r="A140" s="5" t="s">
        <v>158</v>
      </c>
      <c r="B140" s="5"/>
      <c r="C140" s="5" t="s">
        <v>24</v>
      </c>
      <c r="D140" s="11" t="s">
        <v>25</v>
      </c>
      <c r="E140" s="5" t="s">
        <v>26</v>
      </c>
      <c r="F140" s="5" t="s">
        <v>147</v>
      </c>
      <c r="G140" s="5" t="s">
        <v>159</v>
      </c>
      <c r="H140" s="21" t="n">
        <v>1</v>
      </c>
      <c r="I140" s="5" t="s">
        <v>160</v>
      </c>
      <c r="J140" s="5" t="n">
        <v>0</v>
      </c>
      <c r="K140" s="20"/>
      <c r="L140" s="5" t="n">
        <v>8875341</v>
      </c>
      <c r="M140" s="20"/>
      <c r="N140" s="5" t="n">
        <v>0</v>
      </c>
      <c r="O140" s="20"/>
      <c r="P140" s="5" t="n">
        <v>14158243</v>
      </c>
      <c r="Q140" s="2"/>
      <c r="R140" s="5" t="n">
        <f aca="false">N140-J140</f>
        <v>0</v>
      </c>
      <c r="S140" s="2"/>
      <c r="T140" s="5" t="n">
        <f aca="false">P140-L140</f>
        <v>5282902</v>
      </c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</row>
    <row r="141" customFormat="false" ht="12.75" hidden="false" customHeight="false" outlineLevel="0" collapsed="false">
      <c r="A141" s="5" t="s">
        <v>161</v>
      </c>
      <c r="B141" s="5"/>
      <c r="C141" s="5" t="s">
        <v>24</v>
      </c>
      <c r="D141" s="11" t="s">
        <v>25</v>
      </c>
      <c r="E141" s="5" t="s">
        <v>26</v>
      </c>
      <c r="F141" s="5" t="s">
        <v>147</v>
      </c>
      <c r="G141" s="5" t="s">
        <v>159</v>
      </c>
      <c r="H141" s="21" t="n">
        <v>1</v>
      </c>
      <c r="I141" s="5" t="s">
        <v>160</v>
      </c>
      <c r="J141" s="5" t="n">
        <v>0</v>
      </c>
      <c r="K141" s="28"/>
      <c r="L141" s="5" t="n">
        <f aca="false">4879440+660960</f>
        <v>5540400</v>
      </c>
      <c r="M141" s="28"/>
      <c r="N141" s="5" t="n">
        <v>0</v>
      </c>
      <c r="O141" s="28"/>
      <c r="P141" s="5" t="n">
        <v>4879440</v>
      </c>
      <c r="Q141" s="2"/>
      <c r="R141" s="5" t="n">
        <f aca="false">N141-J141</f>
        <v>0</v>
      </c>
      <c r="S141" s="2"/>
      <c r="T141" s="5" t="n">
        <f aca="false">P141-L141</f>
        <v>-660960</v>
      </c>
    </row>
    <row r="142" customFormat="false" ht="12.75" hidden="false" customHeight="false" outlineLevel="0" collapsed="false">
      <c r="A142" s="22" t="s">
        <v>162</v>
      </c>
      <c r="C142" s="22" t="s">
        <v>33</v>
      </c>
      <c r="D142" s="11" t="s">
        <v>34</v>
      </c>
      <c r="E142" s="22" t="s">
        <v>26</v>
      </c>
      <c r="F142" s="22" t="s">
        <v>147</v>
      </c>
      <c r="G142" s="22" t="s">
        <v>159</v>
      </c>
      <c r="H142" s="21" t="n">
        <v>0.5</v>
      </c>
      <c r="I142" s="22" t="s">
        <v>160</v>
      </c>
      <c r="J142" s="5" t="n">
        <v>0</v>
      </c>
      <c r="L142" s="5" t="n">
        <v>9750375</v>
      </c>
      <c r="N142" s="5" t="n">
        <v>0</v>
      </c>
      <c r="P142" s="5" t="n">
        <v>9750375</v>
      </c>
      <c r="R142" s="5" t="n">
        <f aca="false">N142-J142</f>
        <v>0</v>
      </c>
      <c r="T142" s="5" t="n">
        <f aca="false">P142-L142</f>
        <v>0</v>
      </c>
    </row>
    <row r="143" customFormat="false" ht="12.75" hidden="false" customHeight="false" outlineLevel="0" collapsed="false">
      <c r="A143" s="5" t="s">
        <v>162</v>
      </c>
      <c r="B143" s="5"/>
      <c r="C143" s="5" t="s">
        <v>24</v>
      </c>
      <c r="D143" s="11" t="s">
        <v>25</v>
      </c>
      <c r="E143" s="5" t="s">
        <v>26</v>
      </c>
      <c r="F143" s="5" t="s">
        <v>147</v>
      </c>
      <c r="G143" s="5" t="s">
        <v>159</v>
      </c>
      <c r="H143" s="21" t="n">
        <v>1</v>
      </c>
      <c r="I143" s="5" t="s">
        <v>160</v>
      </c>
      <c r="J143" s="5" t="n">
        <v>0</v>
      </c>
      <c r="K143" s="20"/>
      <c r="L143" s="5" t="n">
        <v>6500250</v>
      </c>
      <c r="M143" s="20"/>
      <c r="N143" s="5" t="n">
        <v>0</v>
      </c>
      <c r="O143" s="20"/>
      <c r="P143" s="5" t="n">
        <v>6500250</v>
      </c>
      <c r="R143" s="5" t="n">
        <f aca="false">N143-J143</f>
        <v>0</v>
      </c>
      <c r="T143" s="5" t="n">
        <f aca="false">P143-L143</f>
        <v>0</v>
      </c>
    </row>
    <row r="144" customFormat="false" ht="12.75" hidden="false" customHeight="false" outlineLevel="0" collapsed="false">
      <c r="A144" s="22" t="s">
        <v>163</v>
      </c>
      <c r="B144" s="22"/>
      <c r="C144" s="22" t="s">
        <v>32</v>
      </c>
      <c r="D144" s="11" t="n">
        <v>0</v>
      </c>
      <c r="E144" s="22" t="s">
        <v>26</v>
      </c>
      <c r="F144" s="22" t="s">
        <v>143</v>
      </c>
      <c r="G144" s="22" t="s">
        <v>159</v>
      </c>
      <c r="H144" s="21" t="n">
        <v>1</v>
      </c>
      <c r="I144" s="22" t="s">
        <v>160</v>
      </c>
      <c r="J144" s="5" t="n">
        <v>17000000</v>
      </c>
      <c r="L144" s="5" t="n">
        <v>0</v>
      </c>
      <c r="N144" s="5" t="n">
        <v>17000000</v>
      </c>
      <c r="P144" s="5" t="n">
        <v>0</v>
      </c>
      <c r="R144" s="5" t="n">
        <f aca="false">N144-J144</f>
        <v>0</v>
      </c>
      <c r="T144" s="5" t="n">
        <f aca="false">P144-L144</f>
        <v>0</v>
      </c>
    </row>
    <row r="145" customFormat="false" ht="12.75" hidden="false" customHeight="false" outlineLevel="0" collapsed="false">
      <c r="A145" s="5" t="s">
        <v>164</v>
      </c>
      <c r="B145" s="5"/>
      <c r="C145" s="5" t="s">
        <v>24</v>
      </c>
      <c r="D145" s="11" t="s">
        <v>25</v>
      </c>
      <c r="E145" s="5" t="s">
        <v>26</v>
      </c>
      <c r="F145" s="5" t="s">
        <v>143</v>
      </c>
      <c r="G145" s="5" t="s">
        <v>159</v>
      </c>
      <c r="H145" s="21" t="n">
        <v>1</v>
      </c>
      <c r="I145" s="5" t="s">
        <v>160</v>
      </c>
      <c r="J145" s="5" t="n">
        <v>0</v>
      </c>
      <c r="K145" s="31"/>
      <c r="L145" s="5" t="n">
        <v>9850463</v>
      </c>
      <c r="M145" s="31"/>
      <c r="N145" s="5" t="n">
        <v>0</v>
      </c>
      <c r="O145" s="31"/>
      <c r="P145" s="5" t="n">
        <v>9850463</v>
      </c>
      <c r="R145" s="5" t="n">
        <f aca="false">N145-J145</f>
        <v>0</v>
      </c>
      <c r="T145" s="5" t="n">
        <f aca="false">P145-L145</f>
        <v>0</v>
      </c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</row>
    <row r="146" customFormat="false" ht="12.75" hidden="false" customHeight="false" outlineLevel="0" collapsed="false">
      <c r="A146" s="10" t="s">
        <v>165</v>
      </c>
      <c r="B146" s="10"/>
      <c r="C146" s="10" t="s">
        <v>24</v>
      </c>
      <c r="D146" s="8" t="s">
        <v>25</v>
      </c>
      <c r="E146" s="10" t="s">
        <v>26</v>
      </c>
      <c r="F146" s="10" t="s">
        <v>147</v>
      </c>
      <c r="G146" s="10" t="s">
        <v>159</v>
      </c>
      <c r="H146" s="21" t="n">
        <v>1</v>
      </c>
      <c r="I146" s="10" t="s">
        <v>160</v>
      </c>
      <c r="J146" s="10" t="n">
        <v>0</v>
      </c>
      <c r="L146" s="10" t="n">
        <v>15500000</v>
      </c>
      <c r="N146" s="10" t="n">
        <v>0</v>
      </c>
      <c r="P146" s="10" t="n">
        <v>15500000</v>
      </c>
      <c r="Q146" s="2"/>
      <c r="R146" s="10" t="n">
        <f aca="false">N146-J146</f>
        <v>0</v>
      </c>
      <c r="S146" s="2"/>
      <c r="T146" s="10" t="n">
        <f aca="false">P146-L146</f>
        <v>0</v>
      </c>
    </row>
    <row r="147" customFormat="false" ht="12.75" hidden="false" customHeight="false" outlineLevel="0" collapsed="false">
      <c r="A147" s="5" t="s">
        <v>166</v>
      </c>
      <c r="B147" s="5"/>
      <c r="C147" s="5" t="s">
        <v>167</v>
      </c>
      <c r="D147" s="11"/>
      <c r="E147" s="5" t="s">
        <v>26</v>
      </c>
      <c r="F147" s="5" t="s">
        <v>143</v>
      </c>
      <c r="G147" s="5" t="s">
        <v>159</v>
      </c>
      <c r="H147" s="21" t="n">
        <v>1</v>
      </c>
      <c r="I147" s="5" t="s">
        <v>160</v>
      </c>
      <c r="J147" s="5" t="n">
        <v>4998400</v>
      </c>
      <c r="K147" s="20"/>
      <c r="L147" s="5" t="n">
        <v>0</v>
      </c>
      <c r="M147" s="20"/>
      <c r="N147" s="5" t="n">
        <v>4998400</v>
      </c>
      <c r="O147" s="20"/>
      <c r="P147" s="5" t="n">
        <v>0</v>
      </c>
      <c r="R147" s="5" t="n">
        <f aca="false">N147-J147</f>
        <v>0</v>
      </c>
      <c r="T147" s="5" t="n">
        <f aca="false">P147-L147</f>
        <v>0</v>
      </c>
    </row>
    <row r="148" customFormat="false" ht="12.75" hidden="false" customHeight="false" outlineLevel="0" collapsed="false">
      <c r="A148" s="5" t="s">
        <v>166</v>
      </c>
      <c r="B148" s="5"/>
      <c r="C148" s="5" t="s">
        <v>24</v>
      </c>
      <c r="D148" s="11" t="s">
        <v>25</v>
      </c>
      <c r="E148" s="5" t="s">
        <v>26</v>
      </c>
      <c r="F148" s="5" t="s">
        <v>143</v>
      </c>
      <c r="G148" s="5" t="s">
        <v>159</v>
      </c>
      <c r="H148" s="21" t="n">
        <v>1</v>
      </c>
      <c r="I148" s="5" t="s">
        <v>160</v>
      </c>
      <c r="J148" s="5" t="n">
        <v>0</v>
      </c>
      <c r="K148" s="28"/>
      <c r="L148" s="5" t="n">
        <v>15107669</v>
      </c>
      <c r="M148" s="28"/>
      <c r="N148" s="5" t="n">
        <v>0</v>
      </c>
      <c r="O148" s="28"/>
      <c r="P148" s="5" t="n">
        <v>15107669</v>
      </c>
      <c r="R148" s="5" t="n">
        <f aca="false">N148-J148</f>
        <v>0</v>
      </c>
      <c r="T148" s="5" t="n">
        <f aca="false">P148-L148</f>
        <v>0</v>
      </c>
    </row>
    <row r="149" customFormat="false" ht="12.75" hidden="false" customHeight="false" outlineLevel="0" collapsed="false">
      <c r="A149" s="22" t="s">
        <v>168</v>
      </c>
      <c r="B149" s="22"/>
      <c r="C149" s="22" t="s">
        <v>32</v>
      </c>
      <c r="D149" s="11" t="n">
        <v>0</v>
      </c>
      <c r="E149" s="22" t="s">
        <v>26</v>
      </c>
      <c r="F149" s="22" t="s">
        <v>147</v>
      </c>
      <c r="G149" s="22" t="s">
        <v>159</v>
      </c>
      <c r="H149" s="21" t="n">
        <v>1</v>
      </c>
      <c r="I149" s="22" t="s">
        <v>160</v>
      </c>
      <c r="J149" s="5" t="n">
        <v>53123</v>
      </c>
      <c r="L149" s="5" t="n">
        <v>0</v>
      </c>
      <c r="N149" s="5" t="n">
        <v>53123</v>
      </c>
      <c r="P149" s="5" t="n">
        <v>0</v>
      </c>
      <c r="R149" s="5" t="n">
        <f aca="false">N149-J149</f>
        <v>0</v>
      </c>
      <c r="T149" s="5" t="n">
        <f aca="false">P149-L149</f>
        <v>0</v>
      </c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</row>
    <row r="150" customFormat="false" ht="12.75" hidden="false" customHeight="false" outlineLevel="0" collapsed="false">
      <c r="A150" s="5" t="s">
        <v>169</v>
      </c>
      <c r="B150" s="5"/>
      <c r="C150" s="5" t="s">
        <v>24</v>
      </c>
      <c r="D150" s="11" t="s">
        <v>25</v>
      </c>
      <c r="E150" s="5" t="s">
        <v>26</v>
      </c>
      <c r="F150" s="5" t="s">
        <v>147</v>
      </c>
      <c r="G150" s="5" t="s">
        <v>159</v>
      </c>
      <c r="H150" s="21" t="n">
        <v>1</v>
      </c>
      <c r="I150" s="5" t="s">
        <v>160</v>
      </c>
      <c r="J150" s="5" t="n">
        <v>0</v>
      </c>
      <c r="K150" s="20"/>
      <c r="L150" s="5" t="n">
        <f aca="false">4054645+1477336</f>
        <v>5531981</v>
      </c>
      <c r="M150" s="20"/>
      <c r="N150" s="5" t="n">
        <v>0</v>
      </c>
      <c r="O150" s="20"/>
      <c r="P150" s="5" t="n">
        <v>4054645</v>
      </c>
      <c r="Q150" s="2"/>
      <c r="R150" s="5" t="n">
        <f aca="false">N150-J150</f>
        <v>0</v>
      </c>
      <c r="S150" s="2"/>
      <c r="T150" s="5" t="n">
        <f aca="false">P150-L150</f>
        <v>-1477336</v>
      </c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</row>
    <row r="151" customFormat="false" ht="12.75" hidden="false" customHeight="false" outlineLevel="0" collapsed="false">
      <c r="A151" s="19" t="s">
        <v>170</v>
      </c>
      <c r="C151" s="19" t="s">
        <v>24</v>
      </c>
      <c r="D151" s="20" t="s">
        <v>25</v>
      </c>
      <c r="E151" s="19" t="s">
        <v>26</v>
      </c>
      <c r="F151" s="19" t="s">
        <v>147</v>
      </c>
      <c r="G151" s="19" t="s">
        <v>159</v>
      </c>
      <c r="H151" s="21" t="n">
        <v>1</v>
      </c>
      <c r="I151" s="19" t="s">
        <v>160</v>
      </c>
      <c r="J151" s="28" t="n">
        <v>0</v>
      </c>
      <c r="L151" s="28" t="n">
        <v>4600000</v>
      </c>
      <c r="N151" s="28" t="n">
        <v>0</v>
      </c>
      <c r="P151" s="28" t="n">
        <v>4600000</v>
      </c>
      <c r="Q151" s="2"/>
      <c r="R151" s="28" t="n">
        <f aca="false">N151-J151</f>
        <v>0</v>
      </c>
      <c r="S151" s="2"/>
      <c r="T151" s="28" t="n">
        <f aca="false">P151-L151</f>
        <v>0</v>
      </c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  <c r="IW151" s="2"/>
    </row>
    <row r="152" customFormat="false" ht="12.75" hidden="false" customHeight="false" outlineLevel="0" collapsed="false">
      <c r="A152" s="32" t="s">
        <v>171</v>
      </c>
      <c r="B152" s="32"/>
      <c r="C152" s="32" t="s">
        <v>24</v>
      </c>
      <c r="D152" s="8" t="s">
        <v>25</v>
      </c>
      <c r="E152" s="32" t="s">
        <v>26</v>
      </c>
      <c r="F152" s="32" t="s">
        <v>143</v>
      </c>
      <c r="G152" s="32" t="s">
        <v>159</v>
      </c>
      <c r="H152" s="21" t="n">
        <v>1</v>
      </c>
      <c r="I152" s="32" t="s">
        <v>160</v>
      </c>
      <c r="J152" s="10" t="n">
        <v>0</v>
      </c>
      <c r="L152" s="10" t="n">
        <v>6060606</v>
      </c>
      <c r="N152" s="10" t="n">
        <v>0</v>
      </c>
      <c r="P152" s="10" t="n">
        <v>6060606</v>
      </c>
      <c r="R152" s="10" t="n">
        <f aca="false">N152-J152</f>
        <v>0</v>
      </c>
      <c r="T152" s="10" t="n">
        <f aca="false">P152-L152</f>
        <v>0</v>
      </c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  <c r="IW152" s="2"/>
    </row>
    <row r="153" customFormat="false" ht="12.75" hidden="false" customHeight="false" outlineLevel="0" collapsed="false">
      <c r="A153" s="19" t="s">
        <v>172</v>
      </c>
      <c r="C153" s="19" t="s">
        <v>32</v>
      </c>
      <c r="D153" s="20" t="n">
        <v>0</v>
      </c>
      <c r="E153" s="19" t="s">
        <v>26</v>
      </c>
      <c r="F153" s="19" t="s">
        <v>147</v>
      </c>
      <c r="G153" s="19" t="s">
        <v>159</v>
      </c>
      <c r="H153" s="21" t="n">
        <v>1</v>
      </c>
      <c r="I153" s="19" t="s">
        <v>160</v>
      </c>
      <c r="J153" s="28" t="n">
        <v>2500000</v>
      </c>
      <c r="L153" s="28" t="n">
        <v>0</v>
      </c>
      <c r="N153" s="28" t="n">
        <v>2500000</v>
      </c>
      <c r="P153" s="28" t="n">
        <v>0</v>
      </c>
      <c r="Q153" s="2"/>
      <c r="R153" s="28" t="n">
        <f aca="false">N153-J153</f>
        <v>0</v>
      </c>
      <c r="S153" s="2"/>
      <c r="T153" s="28" t="n">
        <f aca="false">P153-L153</f>
        <v>0</v>
      </c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  <c r="IW153" s="2"/>
    </row>
    <row r="154" customFormat="false" ht="12.75" hidden="false" customHeight="false" outlineLevel="0" collapsed="false">
      <c r="A154" s="5" t="s">
        <v>173</v>
      </c>
      <c r="B154" s="5"/>
      <c r="C154" s="5" t="s">
        <v>167</v>
      </c>
      <c r="D154" s="11" t="s">
        <v>174</v>
      </c>
      <c r="E154" s="5" t="s">
        <v>26</v>
      </c>
      <c r="F154" s="5" t="s">
        <v>147</v>
      </c>
      <c r="G154" s="5" t="s">
        <v>159</v>
      </c>
      <c r="H154" s="21" t="n">
        <v>1</v>
      </c>
      <c r="I154" s="5" t="s">
        <v>160</v>
      </c>
      <c r="J154" s="5" t="n">
        <v>2250000</v>
      </c>
      <c r="K154" s="20"/>
      <c r="L154" s="5" t="n">
        <v>0</v>
      </c>
      <c r="M154" s="20"/>
      <c r="N154" s="5" t="n">
        <v>2250000</v>
      </c>
      <c r="O154" s="20"/>
      <c r="P154" s="5" t="n">
        <v>0</v>
      </c>
      <c r="R154" s="5" t="n">
        <f aca="false">N154-J154</f>
        <v>0</v>
      </c>
      <c r="T154" s="5" t="n">
        <f aca="false">P154-L154</f>
        <v>0</v>
      </c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  <c r="IW154" s="2"/>
    </row>
    <row r="155" customFormat="false" ht="12.75" hidden="false" customHeight="false" outlineLevel="0" collapsed="false">
      <c r="A155" s="5" t="s">
        <v>175</v>
      </c>
      <c r="B155" s="5"/>
      <c r="C155" s="5" t="s">
        <v>24</v>
      </c>
      <c r="D155" s="11" t="s">
        <v>25</v>
      </c>
      <c r="E155" s="5" t="s">
        <v>26</v>
      </c>
      <c r="F155" s="5" t="s">
        <v>147</v>
      </c>
      <c r="G155" s="5" t="s">
        <v>159</v>
      </c>
      <c r="H155" s="21" t="n">
        <v>1</v>
      </c>
      <c r="I155" s="5" t="s">
        <v>160</v>
      </c>
      <c r="J155" s="5" t="n">
        <v>0</v>
      </c>
      <c r="K155" s="20"/>
      <c r="L155" s="5" t="n">
        <v>7488000</v>
      </c>
      <c r="M155" s="20"/>
      <c r="N155" s="5" t="n">
        <v>0</v>
      </c>
      <c r="O155" s="20"/>
      <c r="P155" s="5" t="n">
        <v>7488000</v>
      </c>
      <c r="Q155" s="2"/>
      <c r="R155" s="5" t="n">
        <f aca="false">N155-J155</f>
        <v>0</v>
      </c>
      <c r="S155" s="2"/>
      <c r="T155" s="5" t="n">
        <f aca="false">P155-L155</f>
        <v>0</v>
      </c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  <c r="IW155" s="2"/>
    </row>
    <row r="156" customFormat="false" ht="12.75" hidden="false" customHeight="false" outlineLevel="0" collapsed="false">
      <c r="A156" s="22" t="s">
        <v>176</v>
      </c>
      <c r="B156" s="22"/>
      <c r="C156" s="22" t="s">
        <v>32</v>
      </c>
      <c r="D156" s="11" t="n">
        <v>0</v>
      </c>
      <c r="E156" s="22" t="s">
        <v>26</v>
      </c>
      <c r="F156" s="22" t="s">
        <v>147</v>
      </c>
      <c r="G156" s="22" t="s">
        <v>159</v>
      </c>
      <c r="H156" s="21" t="n">
        <v>1</v>
      </c>
      <c r="I156" s="22" t="s">
        <v>160</v>
      </c>
      <c r="J156" s="5" t="n">
        <v>4077000</v>
      </c>
      <c r="K156" s="10"/>
      <c r="L156" s="5" t="n">
        <v>0</v>
      </c>
      <c r="M156" s="10"/>
      <c r="N156" s="5" t="n">
        <v>4077000</v>
      </c>
      <c r="O156" s="10"/>
      <c r="P156" s="5" t="n">
        <v>0</v>
      </c>
      <c r="R156" s="5" t="n">
        <f aca="false">N156-J156</f>
        <v>0</v>
      </c>
      <c r="T156" s="5" t="n">
        <f aca="false">P156-L156</f>
        <v>0</v>
      </c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  <c r="IW156" s="2"/>
    </row>
    <row r="157" customFormat="false" ht="12.75" hidden="false" customHeight="false" outlineLevel="0" collapsed="false">
      <c r="A157" s="10" t="s">
        <v>177</v>
      </c>
      <c r="B157" s="10"/>
      <c r="C157" s="10" t="s">
        <v>167</v>
      </c>
      <c r="D157" s="8" t="s">
        <v>174</v>
      </c>
      <c r="E157" s="10" t="s">
        <v>26</v>
      </c>
      <c r="F157" s="10" t="s">
        <v>143</v>
      </c>
      <c r="G157" s="10" t="s">
        <v>159</v>
      </c>
      <c r="H157" s="21" t="n">
        <v>1</v>
      </c>
      <c r="I157" s="10" t="s">
        <v>160</v>
      </c>
      <c r="J157" s="10" t="n">
        <v>5000000</v>
      </c>
      <c r="L157" s="10" t="n">
        <v>0</v>
      </c>
      <c r="N157" s="10" t="n">
        <v>5000000</v>
      </c>
      <c r="P157" s="10" t="n">
        <v>0</v>
      </c>
      <c r="R157" s="10" t="n">
        <f aca="false">N157-J157</f>
        <v>0</v>
      </c>
      <c r="T157" s="10" t="n">
        <f aca="false">P157-L157</f>
        <v>0</v>
      </c>
    </row>
    <row r="158" customFormat="false" ht="12.75" hidden="false" customHeight="false" outlineLevel="0" collapsed="false">
      <c r="A158" s="19" t="s">
        <v>177</v>
      </c>
      <c r="B158" s="1"/>
      <c r="C158" s="19" t="s">
        <v>24</v>
      </c>
      <c r="D158" s="20" t="s">
        <v>25</v>
      </c>
      <c r="E158" s="19" t="s">
        <v>26</v>
      </c>
      <c r="F158" s="19" t="s">
        <v>143</v>
      </c>
      <c r="G158" s="19" t="s">
        <v>159</v>
      </c>
      <c r="H158" s="21" t="n">
        <v>1</v>
      </c>
      <c r="I158" s="19" t="s">
        <v>160</v>
      </c>
      <c r="J158" s="27" t="n">
        <v>0</v>
      </c>
      <c r="L158" s="27" t="n">
        <v>5025082</v>
      </c>
      <c r="N158" s="27" t="n">
        <v>0</v>
      </c>
      <c r="P158" s="27" t="n">
        <v>5025082</v>
      </c>
      <c r="R158" s="27" t="n">
        <f aca="false">N158-J158</f>
        <v>0</v>
      </c>
      <c r="S158" s="5"/>
      <c r="T158" s="27" t="n">
        <f aca="false">P158-L158</f>
        <v>0</v>
      </c>
    </row>
    <row r="159" customFormat="false" ht="12.75" hidden="false" customHeight="false" outlineLevel="0" collapsed="false">
      <c r="A159" s="19"/>
      <c r="B159" s="1"/>
      <c r="C159" s="19"/>
      <c r="D159" s="20"/>
      <c r="E159" s="19"/>
      <c r="F159" s="19"/>
      <c r="G159" s="19"/>
      <c r="H159" s="21"/>
      <c r="I159" s="19"/>
      <c r="J159" s="47" t="n">
        <f aca="false">SUM(J140:J158)</f>
        <v>35878523</v>
      </c>
      <c r="L159" s="47" t="n">
        <f aca="false">SUM(L140:L158)</f>
        <v>99830167</v>
      </c>
      <c r="N159" s="47" t="n">
        <f aca="false">SUM(N140:N158)</f>
        <v>35878523</v>
      </c>
      <c r="P159" s="47" t="n">
        <f aca="false">SUM(P140:P158)</f>
        <v>102974773</v>
      </c>
      <c r="R159" s="47" t="n">
        <f aca="false">SUM(R140:R158)</f>
        <v>0</v>
      </c>
      <c r="S159" s="5"/>
      <c r="T159" s="47" t="n">
        <f aca="false">SUM(T140:T158)</f>
        <v>3144606</v>
      </c>
    </row>
    <row r="160" customFormat="false" ht="12.75" hidden="false" customHeight="false" outlineLevel="0" collapsed="false">
      <c r="A160" s="19"/>
      <c r="B160" s="1"/>
      <c r="C160" s="19"/>
      <c r="D160" s="20"/>
      <c r="E160" s="19"/>
      <c r="F160" s="19"/>
      <c r="G160" s="19"/>
      <c r="H160" s="21"/>
      <c r="I160" s="19"/>
      <c r="R160" s="5"/>
      <c r="S160" s="5"/>
      <c r="T160" s="5"/>
    </row>
    <row r="161" customFormat="false" ht="12.75" hidden="false" customHeight="false" outlineLevel="0" collapsed="false">
      <c r="A161" s="22" t="s">
        <v>128</v>
      </c>
      <c r="B161" s="22"/>
      <c r="C161" s="22" t="s">
        <v>129</v>
      </c>
      <c r="D161" s="11" t="s">
        <v>130</v>
      </c>
      <c r="E161" s="22" t="s">
        <v>26</v>
      </c>
      <c r="F161" s="22" t="s">
        <v>131</v>
      </c>
      <c r="G161" s="22" t="s">
        <v>132</v>
      </c>
      <c r="H161" s="21" t="n">
        <v>1</v>
      </c>
      <c r="I161" s="22" t="s">
        <v>133</v>
      </c>
      <c r="J161" s="5" t="n">
        <v>236362</v>
      </c>
      <c r="L161" s="5" t="n">
        <v>0</v>
      </c>
      <c r="N161" s="5" t="n">
        <v>236362</v>
      </c>
      <c r="P161" s="5" t="n">
        <v>0</v>
      </c>
      <c r="R161" s="5" t="n">
        <f aca="false">N161-J161</f>
        <v>0</v>
      </c>
      <c r="T161" s="5" t="n">
        <f aca="false">P161-L161</f>
        <v>0</v>
      </c>
    </row>
    <row r="162" customFormat="false" ht="12.75" hidden="false" customHeight="false" outlineLevel="0" collapsed="false">
      <c r="A162" s="5" t="s">
        <v>134</v>
      </c>
      <c r="B162" s="5"/>
      <c r="C162" s="5" t="s">
        <v>24</v>
      </c>
      <c r="D162" s="11" t="s">
        <v>25</v>
      </c>
      <c r="E162" s="5" t="s">
        <v>26</v>
      </c>
      <c r="F162" s="5" t="s">
        <v>27</v>
      </c>
      <c r="G162" s="5" t="s">
        <v>132</v>
      </c>
      <c r="H162" s="21" t="n">
        <v>1</v>
      </c>
      <c r="I162" s="5" t="s">
        <v>133</v>
      </c>
      <c r="J162" s="5" t="n">
        <v>0</v>
      </c>
      <c r="L162" s="5" t="n">
        <v>2850000</v>
      </c>
      <c r="N162" s="5" t="n">
        <v>0</v>
      </c>
      <c r="P162" s="5" t="n">
        <v>2850000</v>
      </c>
      <c r="Q162" s="2"/>
      <c r="R162" s="5" t="n">
        <f aca="false">N162-J162</f>
        <v>0</v>
      </c>
      <c r="S162" s="2"/>
      <c r="T162" s="5" t="n">
        <f aca="false">P162-L162</f>
        <v>0</v>
      </c>
    </row>
    <row r="163" customFormat="false" ht="12.75" hidden="false" customHeight="false" outlineLevel="0" collapsed="false">
      <c r="A163" s="19" t="s">
        <v>135</v>
      </c>
      <c r="C163" s="19" t="s">
        <v>24</v>
      </c>
      <c r="D163" s="20" t="s">
        <v>25</v>
      </c>
      <c r="E163" s="19" t="s">
        <v>26</v>
      </c>
      <c r="F163" s="19" t="s">
        <v>27</v>
      </c>
      <c r="G163" s="19" t="s">
        <v>132</v>
      </c>
      <c r="H163" s="21" t="n">
        <v>1</v>
      </c>
      <c r="I163" s="19" t="s">
        <v>133</v>
      </c>
      <c r="J163" s="28" t="n">
        <v>0</v>
      </c>
      <c r="L163" s="28" t="n">
        <v>98263</v>
      </c>
      <c r="N163" s="28" t="n">
        <v>0</v>
      </c>
      <c r="P163" s="28" t="n">
        <v>98263</v>
      </c>
      <c r="Q163" s="2"/>
      <c r="R163" s="28" t="n">
        <f aca="false">N163-J163</f>
        <v>0</v>
      </c>
      <c r="S163" s="2"/>
      <c r="T163" s="28" t="n">
        <f aca="false">P163-L163</f>
        <v>0</v>
      </c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</row>
    <row r="164" customFormat="false" ht="12.75" hidden="false" customHeight="false" outlineLevel="0" collapsed="false">
      <c r="A164" s="22" t="s">
        <v>136</v>
      </c>
      <c r="B164" s="22"/>
      <c r="C164" s="22" t="s">
        <v>32</v>
      </c>
      <c r="D164" s="11" t="n">
        <v>0</v>
      </c>
      <c r="E164" s="22" t="s">
        <v>26</v>
      </c>
      <c r="F164" s="22" t="s">
        <v>137</v>
      </c>
      <c r="G164" s="22" t="s">
        <v>132</v>
      </c>
      <c r="H164" s="21" t="n">
        <v>1</v>
      </c>
      <c r="I164" s="22" t="s">
        <v>133</v>
      </c>
      <c r="J164" s="5" t="n">
        <v>481525</v>
      </c>
      <c r="L164" s="5" t="n">
        <v>0</v>
      </c>
      <c r="N164" s="5" t="n">
        <v>550778</v>
      </c>
      <c r="P164" s="5" t="n">
        <v>0</v>
      </c>
      <c r="R164" s="5" t="n">
        <f aca="false">N164-J164</f>
        <v>69253</v>
      </c>
      <c r="T164" s="5" t="n">
        <f aca="false">P164-L164</f>
        <v>0</v>
      </c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  <c r="IW164" s="2"/>
    </row>
    <row r="165" customFormat="false" ht="12.75" hidden="false" customHeight="false" outlineLevel="0" collapsed="false">
      <c r="A165" s="5" t="s">
        <v>138</v>
      </c>
      <c r="C165" s="5" t="s">
        <v>33</v>
      </c>
      <c r="D165" s="11" t="s">
        <v>34</v>
      </c>
      <c r="E165" s="5" t="s">
        <v>26</v>
      </c>
      <c r="F165" s="5" t="s">
        <v>131</v>
      </c>
      <c r="G165" s="5" t="s">
        <v>132</v>
      </c>
      <c r="H165" s="21" t="n">
        <v>0.5</v>
      </c>
      <c r="I165" s="5" t="s">
        <v>133</v>
      </c>
      <c r="J165" s="5" t="n">
        <v>0</v>
      </c>
      <c r="L165" s="5" t="n">
        <v>770245</v>
      </c>
      <c r="N165" s="5" t="n">
        <v>0</v>
      </c>
      <c r="P165" s="5" t="n">
        <v>770245</v>
      </c>
      <c r="Q165" s="2"/>
      <c r="R165" s="5" t="n">
        <f aca="false">N165-J165</f>
        <v>0</v>
      </c>
      <c r="S165" s="2"/>
      <c r="T165" s="5" t="n">
        <f aca="false">P165-L165</f>
        <v>0</v>
      </c>
    </row>
    <row r="166" customFormat="false" ht="12.75" hidden="false" customHeight="false" outlineLevel="0" collapsed="false">
      <c r="A166" s="22" t="s">
        <v>139</v>
      </c>
      <c r="B166" s="22"/>
      <c r="C166" s="22" t="s">
        <v>32</v>
      </c>
      <c r="D166" s="11" t="n">
        <v>0</v>
      </c>
      <c r="E166" s="22" t="s">
        <v>26</v>
      </c>
      <c r="F166" s="22" t="s">
        <v>27</v>
      </c>
      <c r="G166" s="22" t="s">
        <v>132</v>
      </c>
      <c r="H166" s="21" t="n">
        <v>1</v>
      </c>
      <c r="I166" s="22" t="s">
        <v>133</v>
      </c>
      <c r="J166" s="5" t="n">
        <v>218939</v>
      </c>
      <c r="K166" s="10"/>
      <c r="L166" s="5" t="n">
        <v>0</v>
      </c>
      <c r="M166" s="10"/>
      <c r="N166" s="5" t="n">
        <v>218939</v>
      </c>
      <c r="O166" s="10"/>
      <c r="P166" s="5" t="n">
        <v>0</v>
      </c>
      <c r="R166" s="5" t="n">
        <f aca="false">N166-J166</f>
        <v>0</v>
      </c>
      <c r="T166" s="5" t="n">
        <f aca="false">P166-L166</f>
        <v>0</v>
      </c>
    </row>
    <row r="167" customFormat="false" ht="12.75" hidden="false" customHeight="false" outlineLevel="0" collapsed="false">
      <c r="A167" s="5" t="s">
        <v>140</v>
      </c>
      <c r="C167" s="5" t="s">
        <v>33</v>
      </c>
      <c r="D167" s="11" t="s">
        <v>34</v>
      </c>
      <c r="E167" s="5" t="s">
        <v>26</v>
      </c>
      <c r="F167" s="5" t="s">
        <v>27</v>
      </c>
      <c r="G167" s="5" t="s">
        <v>132</v>
      </c>
      <c r="H167" s="21" t="n">
        <v>0.5</v>
      </c>
      <c r="I167" s="5" t="s">
        <v>133</v>
      </c>
      <c r="J167" s="5" t="n">
        <v>0</v>
      </c>
      <c r="L167" s="5" t="n">
        <v>328409</v>
      </c>
      <c r="N167" s="5" t="n">
        <v>0</v>
      </c>
      <c r="P167" s="5" t="n">
        <v>328409</v>
      </c>
      <c r="Q167" s="2"/>
      <c r="R167" s="5" t="n">
        <f aca="false">N167-J167</f>
        <v>0</v>
      </c>
      <c r="S167" s="2"/>
      <c r="T167" s="5" t="n">
        <f aca="false">P167-L167</f>
        <v>0</v>
      </c>
    </row>
    <row r="168" customFormat="false" ht="12.75" hidden="false" customHeight="false" outlineLevel="0" collapsed="false">
      <c r="A168" s="22" t="s">
        <v>141</v>
      </c>
      <c r="B168" s="22"/>
      <c r="C168" s="22" t="s">
        <v>32</v>
      </c>
      <c r="D168" s="11" t="n">
        <v>0</v>
      </c>
      <c r="E168" s="22" t="s">
        <v>26</v>
      </c>
      <c r="F168" s="22" t="s">
        <v>27</v>
      </c>
      <c r="G168" s="22" t="s">
        <v>132</v>
      </c>
      <c r="H168" s="21" t="n">
        <v>1</v>
      </c>
      <c r="I168" s="22" t="s">
        <v>133</v>
      </c>
      <c r="J168" s="5" t="n">
        <f aca="false">28041301-5883632.5</f>
        <v>22157668.5</v>
      </c>
      <c r="L168" s="5" t="n">
        <v>0</v>
      </c>
      <c r="N168" s="5" t="n">
        <v>28041301</v>
      </c>
      <c r="P168" s="5" t="n">
        <v>0</v>
      </c>
      <c r="R168" s="5" t="n">
        <f aca="false">N168-J168</f>
        <v>5883632.5</v>
      </c>
      <c r="T168" s="5" t="n">
        <f aca="false">P168-L168</f>
        <v>0</v>
      </c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  <c r="IW168" s="2"/>
    </row>
    <row r="169" customFormat="false" ht="12.75" hidden="false" customHeight="false" outlineLevel="0" collapsed="false">
      <c r="A169" s="5" t="s">
        <v>142</v>
      </c>
      <c r="B169" s="5"/>
      <c r="C169" s="5" t="s">
        <v>32</v>
      </c>
      <c r="D169" s="11" t="s">
        <v>130</v>
      </c>
      <c r="E169" s="5" t="s">
        <v>26</v>
      </c>
      <c r="F169" s="5" t="s">
        <v>143</v>
      </c>
      <c r="G169" s="5" t="s">
        <v>132</v>
      </c>
      <c r="H169" s="21" t="n">
        <v>1</v>
      </c>
      <c r="I169" s="5" t="s">
        <v>133</v>
      </c>
      <c r="J169" s="5" t="n">
        <v>15000000</v>
      </c>
      <c r="K169" s="20"/>
      <c r="L169" s="5" t="n">
        <v>0</v>
      </c>
      <c r="M169" s="20"/>
      <c r="N169" s="5" t="n">
        <v>15000000</v>
      </c>
      <c r="O169" s="20"/>
      <c r="P169" s="5" t="n">
        <v>0</v>
      </c>
      <c r="Q169" s="2"/>
      <c r="R169" s="5" t="n">
        <f aca="false">N169-J169</f>
        <v>0</v>
      </c>
      <c r="S169" s="2"/>
      <c r="T169" s="5" t="n">
        <f aca="false">P169-L169</f>
        <v>0</v>
      </c>
    </row>
    <row r="170" customFormat="false" ht="12.75" hidden="false" customHeight="false" outlineLevel="0" collapsed="false">
      <c r="A170" s="5" t="s">
        <v>144</v>
      </c>
      <c r="B170" s="5"/>
      <c r="C170" s="22" t="s">
        <v>32</v>
      </c>
      <c r="D170" s="11" t="n">
        <v>0</v>
      </c>
      <c r="E170" s="22" t="s">
        <v>26</v>
      </c>
      <c r="F170" s="22" t="s">
        <v>131</v>
      </c>
      <c r="G170" s="22" t="s">
        <v>132</v>
      </c>
      <c r="H170" s="21" t="n">
        <v>1</v>
      </c>
      <c r="I170" s="22" t="s">
        <v>133</v>
      </c>
      <c r="J170" s="5" t="n">
        <v>604222</v>
      </c>
      <c r="L170" s="5" t="n">
        <v>0</v>
      </c>
      <c r="N170" s="5" t="n">
        <v>622198</v>
      </c>
      <c r="P170" s="5" t="n">
        <v>0</v>
      </c>
      <c r="R170" s="5" t="n">
        <f aca="false">N170-J170</f>
        <v>17976</v>
      </c>
      <c r="T170" s="5" t="n">
        <f aca="false">P170-L170</f>
        <v>0</v>
      </c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</row>
    <row r="171" customFormat="false" ht="12.75" hidden="false" customHeight="false" outlineLevel="0" collapsed="false">
      <c r="A171" s="19" t="s">
        <v>145</v>
      </c>
      <c r="C171" s="19" t="s">
        <v>32</v>
      </c>
      <c r="D171" s="20" t="n">
        <v>0</v>
      </c>
      <c r="E171" s="19" t="s">
        <v>26</v>
      </c>
      <c r="F171" s="19" t="s">
        <v>131</v>
      </c>
      <c r="G171" s="19" t="s">
        <v>132</v>
      </c>
      <c r="H171" s="21" t="n">
        <v>1</v>
      </c>
      <c r="I171" s="19" t="s">
        <v>133</v>
      </c>
      <c r="J171" s="28" t="n">
        <v>4899386</v>
      </c>
      <c r="L171" s="28" t="n">
        <v>0</v>
      </c>
      <c r="N171" s="28" t="n">
        <v>4899386</v>
      </c>
      <c r="P171" s="28" t="n">
        <v>0</v>
      </c>
      <c r="Q171" s="2"/>
      <c r="R171" s="28" t="n">
        <f aca="false">N171-J171</f>
        <v>0</v>
      </c>
      <c r="S171" s="2"/>
      <c r="T171" s="28" t="n">
        <f aca="false">P171-L171</f>
        <v>0</v>
      </c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</row>
    <row r="172" customFormat="false" ht="12.75" hidden="false" customHeight="false" outlineLevel="0" collapsed="false">
      <c r="A172" s="19" t="s">
        <v>146</v>
      </c>
      <c r="C172" s="19" t="s">
        <v>61</v>
      </c>
      <c r="D172" s="11" t="s">
        <v>146</v>
      </c>
      <c r="E172" s="22" t="s">
        <v>26</v>
      </c>
      <c r="F172" s="22" t="s">
        <v>147</v>
      </c>
      <c r="G172" s="22" t="s">
        <v>132</v>
      </c>
      <c r="H172" s="21" t="n">
        <v>0.5</v>
      </c>
      <c r="I172" s="22" t="s">
        <v>133</v>
      </c>
      <c r="J172" s="28" t="n">
        <v>-778232</v>
      </c>
      <c r="L172" s="28"/>
      <c r="N172" s="28"/>
      <c r="P172" s="28"/>
      <c r="Q172" s="2"/>
      <c r="R172" s="28" t="n">
        <f aca="false">N172-J172</f>
        <v>778232</v>
      </c>
      <c r="S172" s="2"/>
      <c r="T172" s="28" t="n">
        <f aca="false">P172-L172</f>
        <v>0</v>
      </c>
    </row>
    <row r="173" customFormat="false" ht="12.75" hidden="false" customHeight="false" outlineLevel="0" collapsed="false">
      <c r="A173" s="22" t="s">
        <v>148</v>
      </c>
      <c r="B173" s="22"/>
      <c r="C173" s="22" t="s">
        <v>149</v>
      </c>
      <c r="D173" s="11" t="s">
        <v>146</v>
      </c>
      <c r="E173" s="22" t="s">
        <v>26</v>
      </c>
      <c r="F173" s="22" t="s">
        <v>147</v>
      </c>
      <c r="G173" s="22" t="s">
        <v>132</v>
      </c>
      <c r="H173" s="21" t="n">
        <v>0.5</v>
      </c>
      <c r="I173" s="22" t="s">
        <v>133</v>
      </c>
      <c r="J173" s="5" t="n">
        <v>0</v>
      </c>
      <c r="K173" s="10"/>
      <c r="L173" s="5" t="n">
        <v>0</v>
      </c>
      <c r="M173" s="10"/>
      <c r="N173" s="5" t="n">
        <v>0</v>
      </c>
      <c r="O173" s="10"/>
      <c r="P173" s="5" t="n">
        <v>4387500</v>
      </c>
      <c r="R173" s="5" t="n">
        <f aca="false">N173-J173</f>
        <v>0</v>
      </c>
      <c r="T173" s="5" t="n">
        <f aca="false">P173-L173</f>
        <v>4387500</v>
      </c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</row>
    <row r="174" customFormat="false" ht="12.75" hidden="false" customHeight="false" outlineLevel="0" collapsed="false">
      <c r="A174" s="5" t="s">
        <v>150</v>
      </c>
      <c r="C174" s="5" t="s">
        <v>32</v>
      </c>
      <c r="D174" s="11" t="s">
        <v>130</v>
      </c>
      <c r="E174" s="5" t="s">
        <v>26</v>
      </c>
      <c r="F174" s="5" t="s">
        <v>131</v>
      </c>
      <c r="G174" s="5" t="s">
        <v>132</v>
      </c>
      <c r="H174" s="21" t="n">
        <v>1</v>
      </c>
      <c r="I174" s="5" t="s">
        <v>133</v>
      </c>
      <c r="J174" s="5" t="n">
        <f aca="false">137912625+20447637</f>
        <v>158360262</v>
      </c>
      <c r="L174" s="5" t="n">
        <v>0</v>
      </c>
      <c r="N174" s="5" t="n">
        <v>137912625</v>
      </c>
      <c r="P174" s="5" t="n">
        <v>0</v>
      </c>
      <c r="Q174" s="2"/>
      <c r="R174" s="5" t="n">
        <f aca="false">N174-J174</f>
        <v>-20447637</v>
      </c>
      <c r="S174" s="2"/>
      <c r="T174" s="5" t="n">
        <f aca="false">P174-L174</f>
        <v>0</v>
      </c>
    </row>
    <row r="175" customFormat="false" ht="12.75" hidden="false" customHeight="false" outlineLevel="0" collapsed="false">
      <c r="A175" s="5" t="s">
        <v>151</v>
      </c>
      <c r="B175" s="5"/>
      <c r="C175" s="5" t="s">
        <v>32</v>
      </c>
      <c r="D175" s="11" t="n">
        <v>0</v>
      </c>
      <c r="E175" s="5" t="s">
        <v>26</v>
      </c>
      <c r="F175" s="5" t="s">
        <v>131</v>
      </c>
      <c r="G175" s="5" t="s">
        <v>132</v>
      </c>
      <c r="H175" s="21" t="n">
        <v>1</v>
      </c>
      <c r="I175" s="5" t="s">
        <v>133</v>
      </c>
      <c r="J175" s="5" t="n">
        <v>0</v>
      </c>
      <c r="L175" s="5" t="n">
        <v>0</v>
      </c>
      <c r="N175" s="5" t="n">
        <v>11481947</v>
      </c>
      <c r="P175" s="5" t="n">
        <v>0</v>
      </c>
      <c r="R175" s="5" t="n">
        <f aca="false">N175-J175</f>
        <v>11481947</v>
      </c>
      <c r="T175" s="5" t="n">
        <f aca="false">P175-L175</f>
        <v>0</v>
      </c>
    </row>
    <row r="176" customFormat="false" ht="12.75" hidden="false" customHeight="false" outlineLevel="0" collapsed="false">
      <c r="A176" s="22" t="s">
        <v>152</v>
      </c>
      <c r="B176" s="22"/>
      <c r="C176" s="22" t="s">
        <v>24</v>
      </c>
      <c r="D176" s="11" t="s">
        <v>25</v>
      </c>
      <c r="E176" s="22" t="s">
        <v>26</v>
      </c>
      <c r="F176" s="22" t="s">
        <v>27</v>
      </c>
      <c r="G176" s="22" t="s">
        <v>132</v>
      </c>
      <c r="H176" s="21" t="n">
        <v>1</v>
      </c>
      <c r="I176" s="22" t="s">
        <v>133</v>
      </c>
      <c r="J176" s="5" t="n">
        <v>0</v>
      </c>
      <c r="L176" s="5" t="n">
        <v>15675623</v>
      </c>
      <c r="N176" s="5" t="n">
        <v>0</v>
      </c>
      <c r="P176" s="5" t="n">
        <v>15675623</v>
      </c>
      <c r="R176" s="5" t="n">
        <f aca="false">N176-J176</f>
        <v>0</v>
      </c>
      <c r="T176" s="5" t="n">
        <f aca="false">P176-L176</f>
        <v>0</v>
      </c>
    </row>
    <row r="177" customFormat="false" ht="12.75" hidden="false" customHeight="false" outlineLevel="0" collapsed="false">
      <c r="A177" s="5" t="s">
        <v>152</v>
      </c>
      <c r="C177" s="5" t="s">
        <v>33</v>
      </c>
      <c r="D177" s="11" t="s">
        <v>34</v>
      </c>
      <c r="E177" s="5" t="s">
        <v>26</v>
      </c>
      <c r="F177" s="5" t="s">
        <v>27</v>
      </c>
      <c r="G177" s="5" t="s">
        <v>132</v>
      </c>
      <c r="H177" s="21" t="n">
        <v>0.5</v>
      </c>
      <c r="I177" s="5" t="s">
        <v>133</v>
      </c>
      <c r="J177" s="5" t="n">
        <v>0</v>
      </c>
      <c r="K177" s="20"/>
      <c r="L177" s="5" t="n">
        <v>7837812</v>
      </c>
      <c r="M177" s="20"/>
      <c r="N177" s="5" t="n">
        <v>0</v>
      </c>
      <c r="O177" s="20"/>
      <c r="P177" s="5" t="n">
        <v>7837812</v>
      </c>
      <c r="R177" s="5" t="n">
        <f aca="false">N177-J177</f>
        <v>0</v>
      </c>
      <c r="T177" s="5" t="n">
        <f aca="false">P177-L177</f>
        <v>0</v>
      </c>
    </row>
    <row r="178" customFormat="false" ht="12.75" hidden="false" customHeight="false" outlineLevel="0" collapsed="false">
      <c r="A178" s="22" t="s">
        <v>153</v>
      </c>
      <c r="B178" s="22"/>
      <c r="C178" s="22" t="s">
        <v>149</v>
      </c>
      <c r="D178" s="11" t="s">
        <v>146</v>
      </c>
      <c r="E178" s="22" t="s">
        <v>26</v>
      </c>
      <c r="F178" s="22" t="s">
        <v>147</v>
      </c>
      <c r="G178" s="22" t="s">
        <v>132</v>
      </c>
      <c r="H178" s="21" t="n">
        <v>0.5</v>
      </c>
      <c r="I178" s="22" t="s">
        <v>133</v>
      </c>
      <c r="J178" s="5" t="n">
        <v>0</v>
      </c>
      <c r="K178" s="20"/>
      <c r="L178" s="5" t="n">
        <v>7121810</v>
      </c>
      <c r="M178" s="20"/>
      <c r="N178" s="5" t="n">
        <v>0</v>
      </c>
      <c r="O178" s="20"/>
      <c r="P178" s="5" t="n">
        <v>7121810</v>
      </c>
      <c r="R178" s="5" t="n">
        <f aca="false">N178-J178</f>
        <v>0</v>
      </c>
      <c r="T178" s="5" t="n">
        <f aca="false">P178-L178</f>
        <v>0</v>
      </c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  <c r="IW178" s="2"/>
    </row>
    <row r="179" customFormat="false" ht="12.75" hidden="false" customHeight="false" outlineLevel="0" collapsed="false">
      <c r="A179" s="10" t="s">
        <v>154</v>
      </c>
      <c r="B179" s="10"/>
      <c r="C179" s="10" t="s">
        <v>24</v>
      </c>
      <c r="D179" s="8" t="s">
        <v>25</v>
      </c>
      <c r="E179" s="10" t="s">
        <v>26</v>
      </c>
      <c r="F179" s="10" t="s">
        <v>137</v>
      </c>
      <c r="G179" s="10" t="s">
        <v>132</v>
      </c>
      <c r="H179" s="21" t="n">
        <v>1</v>
      </c>
      <c r="I179" s="10" t="s">
        <v>133</v>
      </c>
      <c r="J179" s="10" t="n">
        <v>0</v>
      </c>
      <c r="K179" s="20"/>
      <c r="L179" s="10" t="n">
        <v>5629273</v>
      </c>
      <c r="M179" s="20"/>
      <c r="N179" s="10" t="n">
        <v>0</v>
      </c>
      <c r="O179" s="20"/>
      <c r="P179" s="10" t="n">
        <v>5795637</v>
      </c>
      <c r="Q179" s="2"/>
      <c r="R179" s="10" t="n">
        <f aca="false">N179-J179</f>
        <v>0</v>
      </c>
      <c r="S179" s="2"/>
      <c r="T179" s="10" t="n">
        <f aca="false">P179-L179</f>
        <v>166364</v>
      </c>
    </row>
    <row r="180" customFormat="false" ht="12.75" hidden="false" customHeight="false" outlineLevel="0" collapsed="false">
      <c r="A180" s="5" t="s">
        <v>154</v>
      </c>
      <c r="C180" s="5" t="s">
        <v>33</v>
      </c>
      <c r="D180" s="11" t="s">
        <v>34</v>
      </c>
      <c r="E180" s="5" t="s">
        <v>26</v>
      </c>
      <c r="F180" s="5" t="s">
        <v>137</v>
      </c>
      <c r="G180" s="5" t="s">
        <v>132</v>
      </c>
      <c r="H180" s="21" t="n">
        <v>0.5</v>
      </c>
      <c r="I180" s="5" t="s">
        <v>133</v>
      </c>
      <c r="J180" s="5" t="n">
        <v>0</v>
      </c>
      <c r="L180" s="5" t="n">
        <v>8443910</v>
      </c>
      <c r="N180" s="5" t="n">
        <v>0</v>
      </c>
      <c r="P180" s="5" t="n">
        <v>8693455</v>
      </c>
      <c r="R180" s="5" t="n">
        <f aca="false">N180-J180</f>
        <v>0</v>
      </c>
      <c r="T180" s="5" t="n">
        <f aca="false">P180-L180</f>
        <v>249545</v>
      </c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</row>
    <row r="181" customFormat="false" ht="12.75" hidden="false" customHeight="false" outlineLevel="0" collapsed="false">
      <c r="A181" s="22" t="s">
        <v>155</v>
      </c>
      <c r="B181" s="22"/>
      <c r="C181" s="22" t="s">
        <v>24</v>
      </c>
      <c r="D181" s="11" t="s">
        <v>25</v>
      </c>
      <c r="E181" s="22" t="s">
        <v>26</v>
      </c>
      <c r="F181" s="22" t="s">
        <v>27</v>
      </c>
      <c r="G181" s="22" t="s">
        <v>132</v>
      </c>
      <c r="H181" s="21" t="n">
        <v>1</v>
      </c>
      <c r="I181" s="22" t="s">
        <v>133</v>
      </c>
      <c r="J181" s="5" t="n">
        <v>0</v>
      </c>
      <c r="L181" s="5" t="n">
        <v>3896000</v>
      </c>
      <c r="N181" s="5" t="n">
        <v>0</v>
      </c>
      <c r="P181" s="5" t="n">
        <v>3896000</v>
      </c>
      <c r="R181" s="5" t="n">
        <f aca="false">N181-J181</f>
        <v>0</v>
      </c>
      <c r="T181" s="5" t="n">
        <f aca="false">P181-L181</f>
        <v>0</v>
      </c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  <c r="IW181" s="2"/>
    </row>
    <row r="182" customFormat="false" ht="12.75" hidden="false" customHeight="false" outlineLevel="0" collapsed="false">
      <c r="A182" s="22" t="s">
        <v>156</v>
      </c>
      <c r="B182" s="22"/>
      <c r="C182" s="22" t="s">
        <v>149</v>
      </c>
      <c r="D182" s="11" t="s">
        <v>146</v>
      </c>
      <c r="E182" s="22" t="s">
        <v>26</v>
      </c>
      <c r="F182" s="22" t="s">
        <v>147</v>
      </c>
      <c r="G182" s="22" t="s">
        <v>132</v>
      </c>
      <c r="H182" s="21" t="n">
        <v>0.5</v>
      </c>
      <c r="I182" s="22" t="s">
        <v>133</v>
      </c>
      <c r="J182" s="5" t="n">
        <v>0</v>
      </c>
      <c r="K182" s="20"/>
      <c r="L182" s="5" t="n">
        <v>313836</v>
      </c>
      <c r="M182" s="20"/>
      <c r="N182" s="5" t="n">
        <v>0</v>
      </c>
      <c r="O182" s="20"/>
      <c r="P182" s="5" t="n">
        <v>314428</v>
      </c>
      <c r="R182" s="5" t="n">
        <f aca="false">N182-J182</f>
        <v>0</v>
      </c>
      <c r="T182" s="5" t="n">
        <f aca="false">P182-L182</f>
        <v>592</v>
      </c>
    </row>
    <row r="183" customFormat="false" ht="12.75" hidden="false" customHeight="false" outlineLevel="0" collapsed="false">
      <c r="A183" s="5" t="s">
        <v>157</v>
      </c>
      <c r="C183" s="5" t="s">
        <v>33</v>
      </c>
      <c r="D183" s="11" t="s">
        <v>34</v>
      </c>
      <c r="E183" s="5" t="s">
        <v>26</v>
      </c>
      <c r="F183" s="5" t="s">
        <v>137</v>
      </c>
      <c r="G183" s="5" t="s">
        <v>132</v>
      </c>
      <c r="H183" s="21" t="n">
        <v>0.5</v>
      </c>
      <c r="I183" s="5" t="s">
        <v>133</v>
      </c>
      <c r="J183" s="5" t="n">
        <v>0</v>
      </c>
      <c r="L183" s="5" t="n">
        <v>28757409</v>
      </c>
      <c r="N183" s="5" t="n">
        <v>0</v>
      </c>
      <c r="P183" s="5" t="n">
        <v>28125000</v>
      </c>
      <c r="Q183" s="2"/>
      <c r="R183" s="5" t="n">
        <f aca="false">N183-J183</f>
        <v>0</v>
      </c>
      <c r="S183" s="2"/>
      <c r="T183" s="5" t="n">
        <f aca="false">P183-L183</f>
        <v>-632409</v>
      </c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</row>
    <row r="184" customFormat="false" ht="12.75" hidden="false" customHeight="false" outlineLevel="0" collapsed="false">
      <c r="A184" s="19" t="s">
        <v>157</v>
      </c>
      <c r="B184" s="1"/>
      <c r="C184" s="19" t="s">
        <v>24</v>
      </c>
      <c r="D184" s="20" t="s">
        <v>25</v>
      </c>
      <c r="E184" s="19" t="s">
        <v>26</v>
      </c>
      <c r="F184" s="19" t="s">
        <v>137</v>
      </c>
      <c r="G184" s="19" t="s">
        <v>132</v>
      </c>
      <c r="H184" s="21" t="n">
        <v>1</v>
      </c>
      <c r="I184" s="19" t="s">
        <v>133</v>
      </c>
      <c r="J184" s="27" t="n">
        <v>0</v>
      </c>
      <c r="L184" s="27" t="n">
        <v>19171606</v>
      </c>
      <c r="N184" s="27" t="n">
        <v>0</v>
      </c>
      <c r="P184" s="27" t="n">
        <v>18750000</v>
      </c>
      <c r="R184" s="27" t="n">
        <f aca="false">N184-J184</f>
        <v>0</v>
      </c>
      <c r="S184" s="5"/>
      <c r="T184" s="27" t="n">
        <f aca="false">P184-L184</f>
        <v>-421606</v>
      </c>
    </row>
    <row r="185" customFormat="false" ht="12.75" hidden="false" customHeight="false" outlineLevel="0" collapsed="false">
      <c r="A185" s="19"/>
      <c r="B185" s="1"/>
      <c r="C185" s="19"/>
      <c r="D185" s="20"/>
      <c r="E185" s="19"/>
      <c r="F185" s="19"/>
      <c r="G185" s="19"/>
      <c r="H185" s="21"/>
      <c r="I185" s="19"/>
      <c r="J185" s="47" t="n">
        <f aca="false">SUM(J161:J184)</f>
        <v>201180132.5</v>
      </c>
      <c r="L185" s="47" t="n">
        <f aca="false">SUM(L161:L184)</f>
        <v>100894196</v>
      </c>
      <c r="N185" s="47" t="n">
        <f aca="false">SUM(N161:N184)</f>
        <v>198963536</v>
      </c>
      <c r="P185" s="47" t="n">
        <f aca="false">SUM(P161:P184)</f>
        <v>104644182</v>
      </c>
      <c r="R185" s="47" t="n">
        <f aca="false">SUM(R161:R184)</f>
        <v>-2216596.5</v>
      </c>
      <c r="S185" s="5"/>
      <c r="T185" s="47" t="n">
        <f aca="false">SUM(T161:T184)</f>
        <v>3749986</v>
      </c>
    </row>
    <row r="186" customFormat="false" ht="12.75" hidden="false" customHeight="false" outlineLevel="0" collapsed="false">
      <c r="A186" s="19"/>
      <c r="B186" s="1"/>
      <c r="C186" s="19"/>
      <c r="D186" s="20"/>
      <c r="E186" s="19"/>
      <c r="F186" s="19"/>
      <c r="G186" s="19"/>
      <c r="H186" s="21"/>
      <c r="I186" s="19"/>
      <c r="R186" s="5"/>
      <c r="S186" s="5"/>
      <c r="T186" s="5"/>
    </row>
    <row r="187" customFormat="false" ht="12.75" hidden="false" customHeight="false" outlineLevel="0" collapsed="false">
      <c r="A187" s="22" t="s">
        <v>193</v>
      </c>
      <c r="B187" s="5"/>
      <c r="C187" s="22" t="s">
        <v>194</v>
      </c>
      <c r="D187" s="11" t="n">
        <v>0</v>
      </c>
      <c r="E187" s="22" t="s">
        <v>26</v>
      </c>
      <c r="F187" s="22" t="s">
        <v>22</v>
      </c>
      <c r="G187" s="22" t="s">
        <v>64</v>
      </c>
      <c r="H187" s="21"/>
      <c r="I187" s="22" t="s">
        <v>195</v>
      </c>
      <c r="J187" s="5" t="n">
        <v>167870501</v>
      </c>
      <c r="N187" s="5" t="n">
        <v>168300408</v>
      </c>
      <c r="P187" s="5" t="n">
        <v>0</v>
      </c>
      <c r="Q187" s="2"/>
      <c r="R187" s="5" t="n">
        <f aca="false">N187-J187</f>
        <v>429907</v>
      </c>
      <c r="T187" s="5" t="n">
        <f aca="false">P187-L187</f>
        <v>0</v>
      </c>
    </row>
    <row r="188" customFormat="false" ht="12.75" hidden="false" customHeight="false" outlineLevel="0" collapsed="false">
      <c r="A188" s="22" t="s">
        <v>196</v>
      </c>
      <c r="B188" s="5"/>
      <c r="C188" s="22" t="s">
        <v>194</v>
      </c>
      <c r="D188" s="11" t="n">
        <v>0</v>
      </c>
      <c r="E188" s="22" t="s">
        <v>26</v>
      </c>
      <c r="F188" s="22" t="s">
        <v>22</v>
      </c>
      <c r="G188" s="22" t="s">
        <v>64</v>
      </c>
      <c r="H188" s="21"/>
      <c r="I188" s="22" t="s">
        <v>195</v>
      </c>
      <c r="J188" s="5" t="n">
        <v>259249929</v>
      </c>
      <c r="K188" s="10"/>
      <c r="M188" s="10"/>
      <c r="N188" s="5" t="n">
        <v>259492218</v>
      </c>
      <c r="O188" s="10"/>
      <c r="P188" s="5" t="n">
        <v>0</v>
      </c>
      <c r="Q188" s="2"/>
      <c r="R188" s="5" t="n">
        <f aca="false">N188-J188</f>
        <v>242289</v>
      </c>
      <c r="S188" s="2"/>
      <c r="T188" s="5" t="n">
        <f aca="false">P188-L188</f>
        <v>0</v>
      </c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</row>
    <row r="189" customFormat="false" ht="12.75" hidden="false" customHeight="false" outlineLevel="0" collapsed="false">
      <c r="A189" s="22" t="s">
        <v>197</v>
      </c>
      <c r="B189" s="5"/>
      <c r="C189" s="22" t="s">
        <v>194</v>
      </c>
      <c r="D189" s="11" t="n">
        <v>0</v>
      </c>
      <c r="E189" s="22" t="s">
        <v>26</v>
      </c>
      <c r="F189" s="22" t="s">
        <v>22</v>
      </c>
      <c r="G189" s="22" t="s">
        <v>64</v>
      </c>
      <c r="H189" s="21"/>
      <c r="I189" s="22" t="s">
        <v>195</v>
      </c>
      <c r="J189" s="27" t="n">
        <v>148693674</v>
      </c>
      <c r="L189" s="27"/>
      <c r="N189" s="27" t="n">
        <v>148568420</v>
      </c>
      <c r="P189" s="27" t="n">
        <v>0</v>
      </c>
      <c r="Q189" s="2"/>
      <c r="R189" s="27" t="n">
        <f aca="false">N189-J189</f>
        <v>-125254</v>
      </c>
      <c r="S189" s="5"/>
      <c r="T189" s="27" t="n">
        <f aca="false">P189-L189</f>
        <v>0</v>
      </c>
    </row>
    <row r="190" customFormat="false" ht="12.75" hidden="false" customHeight="false" outlineLevel="0" collapsed="false">
      <c r="A190" s="22"/>
      <c r="B190" s="5"/>
      <c r="C190" s="22"/>
      <c r="D190" s="11"/>
      <c r="E190" s="22"/>
      <c r="F190" s="22"/>
      <c r="G190" s="22"/>
      <c r="H190" s="21"/>
      <c r="I190" s="22"/>
      <c r="J190" s="47" t="n">
        <f aca="false">SUM(J187:J189)</f>
        <v>575814104</v>
      </c>
      <c r="L190" s="47" t="n">
        <f aca="false">SUM(L187:L189)</f>
        <v>0</v>
      </c>
      <c r="N190" s="47" t="n">
        <f aca="false">SUM(N187:N189)</f>
        <v>576361046</v>
      </c>
      <c r="P190" s="47" t="n">
        <f aca="false">SUM(P187:P189)</f>
        <v>0</v>
      </c>
      <c r="Q190" s="2"/>
      <c r="R190" s="47" t="n">
        <f aca="false">SUM(R187:R189)</f>
        <v>546942</v>
      </c>
      <c r="S190" s="5"/>
      <c r="T190" s="47" t="n">
        <f aca="false">SUM(T187:T189)</f>
        <v>0</v>
      </c>
    </row>
    <row r="191" customFormat="false" ht="12.75" hidden="false" customHeight="false" outlineLevel="0" collapsed="false">
      <c r="A191" s="22"/>
      <c r="B191" s="5"/>
      <c r="C191" s="22"/>
      <c r="D191" s="11"/>
      <c r="E191" s="22"/>
      <c r="F191" s="22"/>
      <c r="G191" s="22"/>
      <c r="H191" s="21"/>
      <c r="I191" s="22"/>
      <c r="Q191" s="2"/>
      <c r="R191" s="5"/>
      <c r="S191" s="5"/>
      <c r="T191" s="5"/>
    </row>
    <row r="192" customFormat="false" ht="12.75" hidden="false" customHeight="false" outlineLevel="0" collapsed="false">
      <c r="A192" s="5" t="s">
        <v>77</v>
      </c>
      <c r="C192" s="5" t="s">
        <v>20</v>
      </c>
      <c r="D192" s="11" t="n">
        <v>0</v>
      </c>
      <c r="E192" s="5" t="s">
        <v>21</v>
      </c>
      <c r="F192" s="5" t="s">
        <v>22</v>
      </c>
      <c r="G192" s="5" t="s">
        <v>66</v>
      </c>
      <c r="H192" s="21"/>
      <c r="I192" s="5" t="s">
        <v>78</v>
      </c>
      <c r="J192" s="27" t="n">
        <v>3822187</v>
      </c>
      <c r="L192" s="27"/>
      <c r="N192" s="27" t="n">
        <v>3815058</v>
      </c>
      <c r="P192" s="27" t="n">
        <v>0</v>
      </c>
      <c r="Q192" s="2"/>
      <c r="R192" s="27" t="n">
        <f aca="false">N192-J192</f>
        <v>-7129</v>
      </c>
      <c r="S192" s="2"/>
      <c r="T192" s="27" t="n">
        <f aca="false">P192-L192</f>
        <v>0</v>
      </c>
    </row>
    <row r="193" customFormat="false" ht="12.75" hidden="false" customHeight="false" outlineLevel="0" collapsed="false">
      <c r="A193" s="5"/>
      <c r="C193" s="5"/>
      <c r="D193" s="11"/>
      <c r="E193" s="5"/>
      <c r="F193" s="5"/>
      <c r="G193" s="5"/>
      <c r="H193" s="21"/>
      <c r="I193" s="5"/>
      <c r="J193" s="47" t="n">
        <f aca="false">SUM(J192)</f>
        <v>3822187</v>
      </c>
      <c r="L193" s="47" t="n">
        <f aca="false">SUM(L192)</f>
        <v>0</v>
      </c>
      <c r="N193" s="47" t="n">
        <f aca="false">SUM(N192)</f>
        <v>3815058</v>
      </c>
      <c r="P193" s="47" t="n">
        <f aca="false">SUM(P192)</f>
        <v>0</v>
      </c>
      <c r="Q193" s="2"/>
      <c r="R193" s="47" t="n">
        <f aca="false">SUM(R192)</f>
        <v>-7129</v>
      </c>
      <c r="S193" s="2"/>
      <c r="T193" s="47" t="n">
        <f aca="false">SUM(T192)</f>
        <v>0</v>
      </c>
    </row>
    <row r="194" customFormat="false" ht="12.75" hidden="false" customHeight="false" outlineLevel="0" collapsed="false">
      <c r="A194" s="5"/>
      <c r="C194" s="5"/>
      <c r="D194" s="11"/>
      <c r="E194" s="5"/>
      <c r="F194" s="5"/>
      <c r="G194" s="5"/>
      <c r="H194" s="21"/>
      <c r="I194" s="5"/>
      <c r="Q194" s="2"/>
      <c r="R194" s="5"/>
      <c r="S194" s="2"/>
      <c r="T194" s="5"/>
    </row>
    <row r="195" customFormat="false" ht="12.75" hidden="false" customHeight="false" outlineLevel="0" collapsed="false">
      <c r="A195" s="5" t="s">
        <v>56</v>
      </c>
      <c r="B195" s="5"/>
      <c r="C195" s="5" t="s">
        <v>32</v>
      </c>
      <c r="D195" s="11" t="n">
        <v>0</v>
      </c>
      <c r="E195" s="5" t="s">
        <v>26</v>
      </c>
      <c r="F195" s="5" t="s">
        <v>57</v>
      </c>
      <c r="G195" s="5" t="s">
        <v>58</v>
      </c>
      <c r="H195" s="21" t="n">
        <v>1</v>
      </c>
      <c r="I195" s="5" t="s">
        <v>59</v>
      </c>
      <c r="J195" s="5" t="n">
        <v>914107</v>
      </c>
      <c r="L195" s="5" t="n">
        <v>0</v>
      </c>
      <c r="N195" s="5" t="n">
        <v>914107</v>
      </c>
      <c r="P195" s="5" t="n">
        <v>0</v>
      </c>
      <c r="R195" s="5" t="n">
        <f aca="false">N195-J195</f>
        <v>0</v>
      </c>
      <c r="T195" s="5" t="n">
        <f aca="false">P195-L195</f>
        <v>0</v>
      </c>
    </row>
    <row r="196" customFormat="false" ht="12.75" hidden="false" customHeight="false" outlineLevel="0" collapsed="false">
      <c r="A196" s="5" t="s">
        <v>65</v>
      </c>
      <c r="B196" s="5"/>
      <c r="C196" s="5" t="s">
        <v>61</v>
      </c>
      <c r="D196" s="11" t="n">
        <v>0</v>
      </c>
      <c r="E196" s="5" t="s">
        <v>26</v>
      </c>
      <c r="F196" s="5" t="s">
        <v>57</v>
      </c>
      <c r="G196" s="5" t="s">
        <v>66</v>
      </c>
      <c r="H196" s="21" t="n">
        <v>1</v>
      </c>
      <c r="I196" s="5" t="s">
        <v>59</v>
      </c>
      <c r="J196" s="27" t="n">
        <v>22000000</v>
      </c>
      <c r="L196" s="27" t="n">
        <v>0</v>
      </c>
      <c r="N196" s="27" t="n">
        <v>22000000</v>
      </c>
      <c r="P196" s="27" t="n">
        <v>0</v>
      </c>
      <c r="Q196" s="2"/>
      <c r="R196" s="27" t="n">
        <f aca="false">N196-J196</f>
        <v>0</v>
      </c>
      <c r="S196" s="2"/>
      <c r="T196" s="27" t="n">
        <f aca="false">P196-L196</f>
        <v>0</v>
      </c>
    </row>
    <row r="197" customFormat="false" ht="12.75" hidden="false" customHeight="false" outlineLevel="0" collapsed="false">
      <c r="A197" s="5"/>
      <c r="B197" s="5"/>
      <c r="C197" s="5"/>
      <c r="D197" s="11"/>
      <c r="E197" s="5"/>
      <c r="F197" s="5"/>
      <c r="G197" s="5"/>
      <c r="H197" s="21"/>
      <c r="I197" s="5"/>
      <c r="J197" s="47" t="n">
        <f aca="false">SUM(J195:J196)</f>
        <v>22914107</v>
      </c>
      <c r="L197" s="47" t="n">
        <f aca="false">SUM(L195:L196)</f>
        <v>0</v>
      </c>
      <c r="N197" s="47" t="n">
        <f aca="false">SUM(N195:N196)</f>
        <v>22914107</v>
      </c>
      <c r="P197" s="47" t="n">
        <f aca="false">SUM(P195:P196)</f>
        <v>0</v>
      </c>
      <c r="Q197" s="2"/>
      <c r="R197" s="47" t="n">
        <f aca="false">SUM(R195:R196)</f>
        <v>0</v>
      </c>
      <c r="S197" s="2"/>
      <c r="T197" s="47" t="n">
        <f aca="false">SUM(T195:T196)</f>
        <v>0</v>
      </c>
    </row>
    <row r="198" customFormat="false" ht="12.75" hidden="false" customHeight="false" outlineLevel="0" collapsed="false">
      <c r="A198" s="5"/>
      <c r="B198" s="5"/>
      <c r="C198" s="5"/>
      <c r="D198" s="11"/>
      <c r="E198" s="5"/>
      <c r="F198" s="5"/>
      <c r="G198" s="5"/>
      <c r="H198" s="21"/>
      <c r="I198" s="5"/>
      <c r="Q198" s="2"/>
      <c r="R198" s="5"/>
      <c r="S198" s="2"/>
      <c r="T198" s="5"/>
    </row>
    <row r="199" customFormat="false" ht="12.75" hidden="false" customHeight="false" outlineLevel="0" collapsed="false">
      <c r="A199" s="19" t="s">
        <v>182</v>
      </c>
      <c r="C199" s="19" t="s">
        <v>32</v>
      </c>
      <c r="D199" s="20" t="n">
        <v>0</v>
      </c>
      <c r="E199" s="19" t="s">
        <v>26</v>
      </c>
      <c r="F199" s="19" t="s">
        <v>183</v>
      </c>
      <c r="G199" s="19" t="s">
        <v>180</v>
      </c>
      <c r="H199" s="21" t="n">
        <v>1</v>
      </c>
      <c r="I199" s="19" t="s">
        <v>184</v>
      </c>
      <c r="J199" s="56" t="n">
        <v>981668</v>
      </c>
      <c r="L199" s="56" t="n">
        <v>0</v>
      </c>
      <c r="N199" s="56" t="n">
        <v>396793</v>
      </c>
      <c r="P199" s="56" t="n">
        <v>0</v>
      </c>
      <c r="Q199" s="2"/>
      <c r="R199" s="56" t="n">
        <f aca="false">N199-J199</f>
        <v>-584875</v>
      </c>
      <c r="S199" s="2"/>
      <c r="T199" s="56" t="n">
        <f aca="false">P199-L199</f>
        <v>0</v>
      </c>
    </row>
    <row r="200" customFormat="false" ht="12.75" hidden="false" customHeight="false" outlineLevel="0" collapsed="false">
      <c r="A200" s="19"/>
      <c r="C200" s="19"/>
      <c r="D200" s="20"/>
      <c r="E200" s="19"/>
      <c r="F200" s="19"/>
      <c r="G200" s="19"/>
      <c r="H200" s="21"/>
      <c r="I200" s="19"/>
      <c r="J200" s="57" t="n">
        <f aca="false">SUM(J199)</f>
        <v>981668</v>
      </c>
      <c r="L200" s="57" t="n">
        <f aca="false">SUM(L199)</f>
        <v>0</v>
      </c>
      <c r="N200" s="57" t="n">
        <f aca="false">SUM(N199)</f>
        <v>396793</v>
      </c>
      <c r="P200" s="57" t="n">
        <f aca="false">SUM(P199)</f>
        <v>0</v>
      </c>
      <c r="Q200" s="2"/>
      <c r="R200" s="57" t="n">
        <f aca="false">SUM(R199)</f>
        <v>-584875</v>
      </c>
      <c r="S200" s="2"/>
      <c r="T200" s="57" t="n">
        <f aca="false">SUM(T199)</f>
        <v>0</v>
      </c>
    </row>
    <row r="201" customFormat="false" ht="12.75" hidden="false" customHeight="false" outlineLevel="0" collapsed="false">
      <c r="A201" s="19"/>
      <c r="C201" s="19"/>
      <c r="D201" s="20"/>
      <c r="E201" s="19"/>
      <c r="F201" s="19"/>
      <c r="G201" s="19"/>
      <c r="H201" s="21"/>
      <c r="I201" s="19"/>
      <c r="J201" s="28"/>
      <c r="L201" s="28"/>
      <c r="N201" s="28"/>
      <c r="P201" s="28"/>
      <c r="Q201" s="2"/>
      <c r="R201" s="28"/>
      <c r="S201" s="2"/>
      <c r="T201" s="28"/>
    </row>
    <row r="202" customFormat="false" ht="12.75" hidden="false" customHeight="false" outlineLevel="0" collapsed="false">
      <c r="A202" s="19" t="s">
        <v>15</v>
      </c>
      <c r="C202" s="19" t="s">
        <v>16</v>
      </c>
      <c r="D202" s="20"/>
      <c r="E202" s="19"/>
      <c r="F202" s="19"/>
      <c r="G202" s="19" t="s">
        <v>17</v>
      </c>
      <c r="H202" s="21"/>
      <c r="I202" s="5" t="s">
        <v>18</v>
      </c>
      <c r="J202" s="20"/>
      <c r="L202" s="20" t="n">
        <v>6559600</v>
      </c>
      <c r="N202" s="20"/>
      <c r="P202" s="20" t="n">
        <v>8050000</v>
      </c>
      <c r="Q202" s="2"/>
      <c r="R202" s="20" t="n">
        <f aca="false">N202-J202</f>
        <v>0</v>
      </c>
      <c r="S202" s="2"/>
      <c r="T202" s="20" t="n">
        <f aca="false">P202-L202</f>
        <v>1490400</v>
      </c>
    </row>
    <row r="203" customFormat="false" ht="12.75" hidden="false" customHeight="false" outlineLevel="0" collapsed="false">
      <c r="A203" s="19" t="s">
        <v>19</v>
      </c>
      <c r="C203" s="19" t="s">
        <v>20</v>
      </c>
      <c r="D203" s="20" t="n">
        <v>0</v>
      </c>
      <c r="E203" s="19" t="s">
        <v>21</v>
      </c>
      <c r="F203" s="19" t="s">
        <v>22</v>
      </c>
      <c r="G203" s="19" t="s">
        <v>17</v>
      </c>
      <c r="H203" s="21"/>
      <c r="I203" s="5" t="s">
        <v>18</v>
      </c>
      <c r="J203" s="20" t="n">
        <v>1813724</v>
      </c>
      <c r="L203" s="20"/>
      <c r="N203" s="20" t="n">
        <v>10773072</v>
      </c>
      <c r="P203" s="20" t="n">
        <v>0</v>
      </c>
      <c r="Q203" s="2"/>
      <c r="R203" s="20" t="n">
        <f aca="false">N203-J203</f>
        <v>8959348</v>
      </c>
      <c r="S203" s="2"/>
      <c r="T203" s="20" t="n">
        <f aca="false">P203-L203</f>
        <v>0</v>
      </c>
    </row>
    <row r="204" customFormat="false" ht="12.75" hidden="false" customHeight="false" outlineLevel="0" collapsed="false">
      <c r="A204" s="22" t="s">
        <v>23</v>
      </c>
      <c r="B204" s="22"/>
      <c r="C204" s="22" t="s">
        <v>24</v>
      </c>
      <c r="D204" s="11" t="s">
        <v>25</v>
      </c>
      <c r="E204" s="22" t="s">
        <v>26</v>
      </c>
      <c r="F204" s="22" t="s">
        <v>27</v>
      </c>
      <c r="G204" s="22" t="s">
        <v>17</v>
      </c>
      <c r="H204" s="21" t="n">
        <v>1</v>
      </c>
      <c r="I204" s="5" t="s">
        <v>18</v>
      </c>
      <c r="J204" s="5" t="n">
        <v>0</v>
      </c>
      <c r="L204" s="5" t="n">
        <v>27369630</v>
      </c>
      <c r="N204" s="5" t="n">
        <v>0</v>
      </c>
      <c r="P204" s="5" t="n">
        <v>27880000</v>
      </c>
      <c r="R204" s="5" t="n">
        <f aca="false">N204-J204</f>
        <v>0</v>
      </c>
      <c r="T204" s="5" t="n">
        <f aca="false">P204-L204</f>
        <v>510370</v>
      </c>
    </row>
    <row r="205" customFormat="false" ht="12.75" hidden="false" customHeight="false" outlineLevel="0" collapsed="false">
      <c r="A205" s="22" t="s">
        <v>28</v>
      </c>
      <c r="C205" s="22" t="s">
        <v>29</v>
      </c>
      <c r="D205" s="11" t="s">
        <v>30</v>
      </c>
      <c r="E205" s="22"/>
      <c r="F205" s="22"/>
      <c r="G205" s="22" t="s">
        <v>17</v>
      </c>
      <c r="H205" s="23"/>
      <c r="I205" s="5" t="s">
        <v>18</v>
      </c>
      <c r="L205" s="5" t="n">
        <v>6331400</v>
      </c>
      <c r="P205" s="5" t="n">
        <v>5116000</v>
      </c>
      <c r="R205" s="5" t="n">
        <f aca="false">N205-J205</f>
        <v>0</v>
      </c>
      <c r="T205" s="5" t="n">
        <f aca="false">P205-L205</f>
        <v>-1215400</v>
      </c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  <c r="IW205" s="2"/>
    </row>
    <row r="206" customFormat="false" ht="12.75" hidden="false" customHeight="false" outlineLevel="0" collapsed="false">
      <c r="A206" s="5" t="s">
        <v>31</v>
      </c>
      <c r="B206" s="5"/>
      <c r="C206" s="22" t="s">
        <v>32</v>
      </c>
      <c r="D206" s="11" t="n">
        <v>0</v>
      </c>
      <c r="E206" s="22" t="s">
        <v>26</v>
      </c>
      <c r="F206" s="22" t="s">
        <v>27</v>
      </c>
      <c r="G206" s="22" t="s">
        <v>17</v>
      </c>
      <c r="H206" s="21" t="n">
        <v>1</v>
      </c>
      <c r="I206" s="5" t="s">
        <v>18</v>
      </c>
      <c r="J206" s="5" t="n">
        <v>7393823</v>
      </c>
      <c r="L206" s="5" t="n">
        <v>0</v>
      </c>
      <c r="N206" s="5" t="n">
        <v>7393823</v>
      </c>
      <c r="P206" s="5" t="n">
        <v>0</v>
      </c>
      <c r="R206" s="5" t="n">
        <f aca="false">N206-J206</f>
        <v>0</v>
      </c>
      <c r="T206" s="5" t="n">
        <f aca="false">P206-L206</f>
        <v>0</v>
      </c>
    </row>
    <row r="207" customFormat="false" ht="12.75" hidden="false" customHeight="false" outlineLevel="0" collapsed="false">
      <c r="A207" s="5" t="s">
        <v>31</v>
      </c>
      <c r="C207" s="5" t="s">
        <v>33</v>
      </c>
      <c r="D207" s="11" t="s">
        <v>34</v>
      </c>
      <c r="E207" s="5" t="s">
        <v>26</v>
      </c>
      <c r="F207" s="5" t="s">
        <v>27</v>
      </c>
      <c r="G207" s="5" t="s">
        <v>17</v>
      </c>
      <c r="H207" s="21" t="n">
        <v>0.5</v>
      </c>
      <c r="I207" s="5" t="s">
        <v>18</v>
      </c>
      <c r="J207" s="5" t="n">
        <v>0</v>
      </c>
      <c r="L207" s="5" t="n">
        <v>3696911</v>
      </c>
      <c r="N207" s="5" t="n">
        <v>0</v>
      </c>
      <c r="P207" s="5" t="n">
        <v>3696911</v>
      </c>
      <c r="R207" s="5" t="n">
        <f aca="false">N207-J207</f>
        <v>0</v>
      </c>
      <c r="T207" s="5" t="n">
        <f aca="false">P207-L207</f>
        <v>0</v>
      </c>
    </row>
    <row r="208" customFormat="false" ht="12.75" hidden="false" customHeight="false" outlineLevel="0" collapsed="false">
      <c r="A208" s="5" t="s">
        <v>35</v>
      </c>
      <c r="C208" s="5" t="s">
        <v>33</v>
      </c>
      <c r="D208" s="11" t="s">
        <v>34</v>
      </c>
      <c r="E208" s="5" t="s">
        <v>26</v>
      </c>
      <c r="F208" s="5" t="s">
        <v>27</v>
      </c>
      <c r="G208" s="5" t="s">
        <v>17</v>
      </c>
      <c r="H208" s="21" t="n">
        <v>0.5</v>
      </c>
      <c r="I208" s="5" t="s">
        <v>18</v>
      </c>
      <c r="J208" s="5" t="n">
        <v>0</v>
      </c>
      <c r="K208" s="24"/>
      <c r="L208" s="5" t="n">
        <v>3629375</v>
      </c>
      <c r="M208" s="24"/>
      <c r="N208" s="5" t="n">
        <v>0</v>
      </c>
      <c r="O208" s="24"/>
      <c r="P208" s="5" t="n">
        <v>3629375</v>
      </c>
      <c r="R208" s="5" t="n">
        <f aca="false">N208-J208</f>
        <v>0</v>
      </c>
      <c r="T208" s="5" t="n">
        <f aca="false">P208-L208</f>
        <v>0</v>
      </c>
    </row>
    <row r="209" customFormat="false" ht="12.75" hidden="false" customHeight="false" outlineLevel="0" collapsed="false">
      <c r="A209" s="5" t="s">
        <v>36</v>
      </c>
      <c r="B209" s="5"/>
      <c r="C209" s="5" t="s">
        <v>32</v>
      </c>
      <c r="D209" s="11" t="n">
        <v>0</v>
      </c>
      <c r="E209" s="5" t="s">
        <v>26</v>
      </c>
      <c r="F209" s="5" t="s">
        <v>27</v>
      </c>
      <c r="G209" s="5" t="s">
        <v>17</v>
      </c>
      <c r="H209" s="21" t="n">
        <v>1</v>
      </c>
      <c r="I209" s="5" t="s">
        <v>18</v>
      </c>
      <c r="J209" s="5" t="n">
        <v>7258750</v>
      </c>
      <c r="L209" s="5" t="n">
        <v>0</v>
      </c>
      <c r="N209" s="5" t="n">
        <v>7258750</v>
      </c>
      <c r="P209" s="5" t="n">
        <v>0</v>
      </c>
      <c r="Q209" s="2"/>
      <c r="R209" s="5" t="n">
        <f aca="false">N209-J209</f>
        <v>0</v>
      </c>
      <c r="S209" s="2"/>
      <c r="T209" s="5" t="n">
        <f aca="false">P209-L209</f>
        <v>0</v>
      </c>
    </row>
    <row r="210" customFormat="false" ht="12.75" hidden="false" customHeight="false" outlineLevel="0" collapsed="false">
      <c r="A210" s="5" t="s">
        <v>37</v>
      </c>
      <c r="B210" s="5"/>
      <c r="C210" s="5" t="s">
        <v>38</v>
      </c>
      <c r="D210" s="11" t="s">
        <v>30</v>
      </c>
      <c r="E210" s="5" t="s">
        <v>26</v>
      </c>
      <c r="F210" s="5" t="s">
        <v>22</v>
      </c>
      <c r="G210" s="5" t="s">
        <v>17</v>
      </c>
      <c r="H210" s="21"/>
      <c r="I210" s="5" t="s">
        <v>18</v>
      </c>
      <c r="J210" s="5" t="n">
        <v>4787359</v>
      </c>
      <c r="L210" s="5" t="n">
        <v>17440900</v>
      </c>
      <c r="N210" s="5" t="n">
        <v>3865138</v>
      </c>
      <c r="P210" s="5" t="n">
        <v>9464000</v>
      </c>
      <c r="R210" s="5" t="n">
        <f aca="false">N210-J210</f>
        <v>-922221</v>
      </c>
      <c r="T210" s="5" t="n">
        <f aca="false">P210-L210</f>
        <v>-7976900</v>
      </c>
    </row>
    <row r="211" customFormat="false" ht="12.75" hidden="false" customHeight="false" outlineLevel="0" collapsed="false">
      <c r="A211" s="5" t="s">
        <v>39</v>
      </c>
      <c r="B211" s="5"/>
      <c r="C211" s="5" t="s">
        <v>16</v>
      </c>
      <c r="D211" s="11" t="s">
        <v>30</v>
      </c>
      <c r="E211" s="5"/>
      <c r="F211" s="5"/>
      <c r="G211" s="5" t="s">
        <v>17</v>
      </c>
      <c r="H211" s="21"/>
      <c r="I211" s="5" t="s">
        <v>18</v>
      </c>
      <c r="J211" s="5" t="n">
        <v>0</v>
      </c>
      <c r="L211" s="5" t="n">
        <v>7958800</v>
      </c>
      <c r="N211" s="5" t="n">
        <v>0</v>
      </c>
      <c r="P211" s="5" t="n">
        <v>0</v>
      </c>
      <c r="R211" s="5" t="n">
        <f aca="false">N211-J211</f>
        <v>0</v>
      </c>
      <c r="T211" s="5" t="n">
        <f aca="false">P211-L211</f>
        <v>-7958800</v>
      </c>
    </row>
    <row r="212" customFormat="false" ht="12.75" hidden="false" customHeight="false" outlineLevel="0" collapsed="false">
      <c r="A212" s="22" t="s">
        <v>40</v>
      </c>
      <c r="B212" s="5"/>
      <c r="C212" s="5" t="s">
        <v>38</v>
      </c>
      <c r="D212" s="11" t="n">
        <v>0</v>
      </c>
      <c r="E212" s="5" t="s">
        <v>26</v>
      </c>
      <c r="F212" s="5" t="s">
        <v>22</v>
      </c>
      <c r="G212" s="5" t="s">
        <v>17</v>
      </c>
      <c r="H212" s="21"/>
      <c r="I212" s="5" t="s">
        <v>18</v>
      </c>
      <c r="J212" s="5" t="n">
        <v>6598438</v>
      </c>
      <c r="N212" s="5" t="n">
        <v>45087808</v>
      </c>
      <c r="R212" s="5" t="n">
        <f aca="false">N212-J212</f>
        <v>38489370</v>
      </c>
      <c r="T212" s="5" t="n">
        <f aca="false">P212-L212</f>
        <v>0</v>
      </c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  <c r="IW212" s="2"/>
    </row>
    <row r="213" customFormat="false" ht="12.75" hidden="false" customHeight="false" outlineLevel="0" collapsed="false">
      <c r="A213" s="5" t="s">
        <v>41</v>
      </c>
      <c r="B213" s="5"/>
      <c r="C213" s="5" t="s">
        <v>24</v>
      </c>
      <c r="D213" s="11" t="s">
        <v>25</v>
      </c>
      <c r="E213" s="5" t="s">
        <v>26</v>
      </c>
      <c r="F213" s="5" t="s">
        <v>27</v>
      </c>
      <c r="G213" s="5" t="s">
        <v>17</v>
      </c>
      <c r="H213" s="21" t="n">
        <v>1</v>
      </c>
      <c r="I213" s="5" t="s">
        <v>18</v>
      </c>
      <c r="J213" s="5" t="n">
        <v>0</v>
      </c>
      <c r="L213" s="5" t="n">
        <v>10004500</v>
      </c>
      <c r="N213" s="5" t="n">
        <v>0</v>
      </c>
      <c r="P213" s="5" t="n">
        <v>10004500</v>
      </c>
      <c r="R213" s="5" t="n">
        <f aca="false">N213-J213</f>
        <v>0</v>
      </c>
      <c r="T213" s="5" t="n">
        <f aca="false">P213-L213</f>
        <v>0</v>
      </c>
    </row>
    <row r="214" customFormat="false" ht="12.75" hidden="false" customHeight="false" outlineLevel="0" collapsed="false">
      <c r="A214" s="5" t="s">
        <v>41</v>
      </c>
      <c r="C214" s="5" t="s">
        <v>33</v>
      </c>
      <c r="D214" s="11" t="s">
        <v>34</v>
      </c>
      <c r="E214" s="5" t="s">
        <v>26</v>
      </c>
      <c r="F214" s="5" t="s">
        <v>27</v>
      </c>
      <c r="G214" s="5" t="s">
        <v>17</v>
      </c>
      <c r="H214" s="21" t="n">
        <v>0.5</v>
      </c>
      <c r="I214" s="5" t="s">
        <v>18</v>
      </c>
      <c r="J214" s="5" t="n">
        <v>0</v>
      </c>
      <c r="L214" s="5" t="n">
        <v>5002250</v>
      </c>
      <c r="N214" s="5" t="n">
        <v>0</v>
      </c>
      <c r="P214" s="5" t="n">
        <v>5002250</v>
      </c>
      <c r="R214" s="5" t="n">
        <f aca="false">N214-J214</f>
        <v>0</v>
      </c>
      <c r="T214" s="5" t="n">
        <f aca="false">P214-L214</f>
        <v>0</v>
      </c>
    </row>
    <row r="215" customFormat="false" ht="12.75" hidden="false" customHeight="false" outlineLevel="0" collapsed="false">
      <c r="A215" s="5" t="s">
        <v>42</v>
      </c>
      <c r="C215" s="5" t="s">
        <v>38</v>
      </c>
      <c r="D215" s="11" t="s">
        <v>30</v>
      </c>
      <c r="E215" s="5" t="s">
        <v>26</v>
      </c>
      <c r="F215" s="5" t="s">
        <v>22</v>
      </c>
      <c r="G215" s="5" t="s">
        <v>17</v>
      </c>
      <c r="H215" s="21"/>
      <c r="I215" s="5" t="s">
        <v>18</v>
      </c>
      <c r="L215" s="5" t="n">
        <v>0</v>
      </c>
      <c r="N215" s="5" t="n">
        <v>0</v>
      </c>
      <c r="P215" s="5" t="n">
        <v>115634000</v>
      </c>
      <c r="Q215" s="2"/>
      <c r="R215" s="5" t="n">
        <f aca="false">N215-J215</f>
        <v>0</v>
      </c>
      <c r="S215" s="2"/>
      <c r="T215" s="5" t="n">
        <f aca="false">P215-L215</f>
        <v>115634000</v>
      </c>
    </row>
    <row r="216" customFormat="false" ht="12.75" hidden="false" customHeight="false" outlineLevel="0" collapsed="false">
      <c r="A216" s="5" t="s">
        <v>43</v>
      </c>
      <c r="C216" s="22" t="s">
        <v>44</v>
      </c>
      <c r="D216" s="11"/>
      <c r="E216" s="5"/>
      <c r="F216" s="5"/>
      <c r="G216" s="5" t="s">
        <v>17</v>
      </c>
      <c r="H216" s="21" t="n">
        <v>1</v>
      </c>
      <c r="I216" s="5" t="s">
        <v>18</v>
      </c>
      <c r="J216" s="5" t="n">
        <v>1267140</v>
      </c>
      <c r="Q216" s="2"/>
      <c r="R216" s="5" t="n">
        <f aca="false">N216-J216</f>
        <v>-1267140</v>
      </c>
      <c r="S216" s="2"/>
      <c r="T216" s="5" t="n">
        <f aca="false">P216-L216</f>
        <v>0</v>
      </c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  <c r="IW216" s="2"/>
    </row>
    <row r="217" customFormat="false" ht="12.75" hidden="false" customHeight="false" outlineLevel="0" collapsed="false">
      <c r="A217" s="19" t="s">
        <v>45</v>
      </c>
      <c r="C217" s="19" t="s">
        <v>20</v>
      </c>
      <c r="D217" s="20" t="n">
        <v>0</v>
      </c>
      <c r="E217" s="19" t="s">
        <v>21</v>
      </c>
      <c r="F217" s="19" t="s">
        <v>22</v>
      </c>
      <c r="G217" s="19" t="s">
        <v>17</v>
      </c>
      <c r="H217" s="21"/>
      <c r="I217" s="5" t="s">
        <v>18</v>
      </c>
      <c r="J217" s="25"/>
      <c r="L217" s="25"/>
      <c r="N217" s="25" t="n">
        <v>1242448</v>
      </c>
      <c r="P217" s="25" t="n">
        <v>0</v>
      </c>
      <c r="Q217" s="2"/>
      <c r="R217" s="25" t="n">
        <f aca="false">N217-J217</f>
        <v>1242448</v>
      </c>
      <c r="S217" s="2"/>
      <c r="T217" s="25" t="n">
        <f aca="false">P217-L217</f>
        <v>0</v>
      </c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  <c r="IW217" s="2"/>
    </row>
    <row r="218" customFormat="false" ht="12.75" hidden="false" customHeight="false" outlineLevel="0" collapsed="false">
      <c r="A218" s="19"/>
      <c r="C218" s="19"/>
      <c r="D218" s="20"/>
      <c r="E218" s="19"/>
      <c r="F218" s="19"/>
      <c r="G218" s="19"/>
      <c r="H218" s="21"/>
      <c r="I218" s="5"/>
      <c r="J218" s="55" t="n">
        <f aca="false">SUM(J202:J217)</f>
        <v>29119234</v>
      </c>
      <c r="L218" s="55" t="n">
        <f aca="false">SUM(L202:L217)</f>
        <v>87993366</v>
      </c>
      <c r="N218" s="55" t="n">
        <f aca="false">SUM(N202:N217)</f>
        <v>75621039</v>
      </c>
      <c r="P218" s="55" t="n">
        <f aca="false">SUM(P202:P217)</f>
        <v>188477036</v>
      </c>
      <c r="Q218" s="2"/>
      <c r="R218" s="55" t="n">
        <f aca="false">SUM(R202:R217)</f>
        <v>46501805</v>
      </c>
      <c r="S218" s="2"/>
      <c r="T218" s="55" t="n">
        <f aca="false">SUM(T202:T217)</f>
        <v>100483670</v>
      </c>
      <c r="U218" s="2"/>
      <c r="V218" s="55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  <c r="IV218" s="2"/>
      <c r="IW218" s="2"/>
    </row>
    <row r="219" customFormat="false" ht="12.75" hidden="false" customHeight="false" outlineLevel="0" collapsed="false">
      <c r="A219" s="19"/>
      <c r="C219" s="19"/>
      <c r="D219" s="20"/>
      <c r="E219" s="19"/>
      <c r="F219" s="19"/>
      <c r="G219" s="19"/>
      <c r="H219" s="21"/>
      <c r="I219" s="5"/>
      <c r="J219" s="20"/>
      <c r="L219" s="20"/>
      <c r="N219" s="20"/>
      <c r="P219" s="20"/>
      <c r="Q219" s="2"/>
      <c r="R219" s="20"/>
      <c r="S219" s="2"/>
      <c r="T219" s="20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  <c r="IS219" s="2"/>
      <c r="IT219" s="2"/>
      <c r="IU219" s="2"/>
      <c r="IV219" s="2"/>
      <c r="IW219" s="2"/>
    </row>
    <row r="220" customFormat="false" ht="12.75" hidden="false" customHeight="false" outlineLevel="0" collapsed="false">
      <c r="A220" s="22" t="s">
        <v>255</v>
      </c>
      <c r="C220" s="5" t="s">
        <v>61</v>
      </c>
      <c r="D220" s="11"/>
      <c r="E220" s="5"/>
      <c r="F220" s="5"/>
      <c r="G220" s="22" t="n">
        <v>0</v>
      </c>
      <c r="H220" s="29"/>
      <c r="I220" s="5"/>
      <c r="J220" s="5" t="n">
        <v>197926227</v>
      </c>
      <c r="N220" s="5" t="n">
        <v>197809340</v>
      </c>
      <c r="R220" s="5" t="n">
        <f aca="false">N220-J220</f>
        <v>-116887</v>
      </c>
      <c r="S220" s="2"/>
      <c r="T220" s="5" t="n">
        <f aca="false">P220-L220</f>
        <v>0</v>
      </c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  <c r="IW220" s="2"/>
    </row>
    <row r="221" customFormat="false" ht="12.75" hidden="false" customHeight="false" outlineLevel="0" collapsed="false">
      <c r="A221" s="5" t="s">
        <v>256</v>
      </c>
      <c r="B221" s="5"/>
      <c r="C221" s="5" t="s">
        <v>61</v>
      </c>
      <c r="D221" s="11" t="n">
        <v>0</v>
      </c>
      <c r="E221" s="5" t="n">
        <v>0</v>
      </c>
      <c r="F221" s="5" t="n">
        <v>0</v>
      </c>
      <c r="G221" s="5" t="n">
        <v>0</v>
      </c>
      <c r="H221" s="21"/>
      <c r="I221" s="5" t="n">
        <v>0</v>
      </c>
      <c r="J221" s="5" t="n">
        <v>500000</v>
      </c>
      <c r="N221" s="5" t="n">
        <v>1000000</v>
      </c>
      <c r="P221" s="5" t="n">
        <v>0</v>
      </c>
      <c r="R221" s="5" t="n">
        <f aca="false">N221-J221</f>
        <v>500000</v>
      </c>
      <c r="S221" s="2"/>
      <c r="T221" s="5" t="n">
        <f aca="false">P221-L221</f>
        <v>0</v>
      </c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  <c r="IW221" s="2"/>
    </row>
    <row r="222" customFormat="false" ht="12.75" hidden="false" customHeight="false" outlineLevel="0" collapsed="false">
      <c r="A222" s="22"/>
      <c r="C222" s="5"/>
      <c r="D222" s="11"/>
      <c r="E222" s="5"/>
      <c r="F222" s="5"/>
      <c r="G222" s="22"/>
      <c r="H222" s="29"/>
      <c r="I222" s="5"/>
      <c r="R222" s="5"/>
      <c r="S222" s="2"/>
      <c r="T222" s="5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  <c r="IW222" s="2"/>
    </row>
    <row r="223" customFormat="false" ht="12.75" hidden="false" customHeight="false" outlineLevel="0" collapsed="false">
      <c r="R223" s="5"/>
      <c r="T223" s="5"/>
    </row>
    <row r="224" customFormat="false" ht="12.75" hidden="false" customHeight="false" outlineLevel="0" collapsed="false">
      <c r="B224" s="52" t="s">
        <v>257</v>
      </c>
      <c r="J224" s="54" t="n">
        <f aca="false">J220+J221+J218+J200+J197+J193+J190+J185+J159+J138+J134+J131+J120+J117+J112+J105+J97+J84+J54+J51+J47+J39+J36+J26+J22+J15</f>
        <v>2862525843.58</v>
      </c>
      <c r="L224" s="54" t="n">
        <f aca="false">L220+L221+L218+L200+L197+L193+L190+L185+L159+L138+L134+L131+L120+L117+L112+L105+L97+L84+L54+L51+L47+L39+L36+L26+L22+L15</f>
        <v>1475137434.28</v>
      </c>
      <c r="N224" s="54" t="n">
        <f aca="false">N220+N221+N218+N200+N197+N193+N190+N185+N159+N138+N134+N131+N120+N117+N112+N105+N97+N84+N54+N51+N47+N39+N36+N26+N22+N15</f>
        <v>2946724255.97</v>
      </c>
      <c r="P224" s="54" t="n">
        <f aca="false">P220+P221+P218+P200+P197+P193+P190+P185+P159+P138+P134+P131+P120+P117+P112+P105+P97+P84+P54+P51+P47+P39+P36+P26+P22+P15</f>
        <v>1565258511</v>
      </c>
      <c r="R224" s="54" t="n">
        <f aca="false">R220+R221+R218+R200+R197+R193+R190+R185+R159+R138+R134+R131+R120+R117+R112+R105+R97+R84+R54+R51+R47+R39+R36+R26+R22+R15</f>
        <v>84198412.39</v>
      </c>
      <c r="T224" s="54" t="n">
        <f aca="false">T220+T221+T218+T200+T197+T193+T190+T185+T159+T138+T134+T131+T120+T117+T112+T105+T97+T84+T54+T51+T47+T39+T36+T26+T22+T15</f>
        <v>90121076.72</v>
      </c>
    </row>
    <row r="226" customFormat="false" ht="12.75" hidden="false" customHeight="false" outlineLevel="0" collapsed="false">
      <c r="A226" s="19" t="s">
        <v>258</v>
      </c>
      <c r="C226" s="19" t="s">
        <v>61</v>
      </c>
      <c r="D226" s="20" t="n">
        <v>0</v>
      </c>
      <c r="E226" s="19" t="s">
        <v>21</v>
      </c>
      <c r="F226" s="19" t="s">
        <v>179</v>
      </c>
      <c r="G226" s="19" t="s">
        <v>203</v>
      </c>
      <c r="H226" s="21"/>
      <c r="I226" s="5" t="s">
        <v>259</v>
      </c>
      <c r="J226" s="28"/>
      <c r="L226" s="28"/>
      <c r="N226" s="28" t="n">
        <v>11000000</v>
      </c>
      <c r="P226" s="28" t="n">
        <v>0</v>
      </c>
      <c r="Q226" s="2"/>
      <c r="R226" s="28" t="n">
        <f aca="false">N226-J226</f>
        <v>11000000</v>
      </c>
      <c r="S226" s="2"/>
      <c r="T226" s="28" t="n">
        <f aca="false">P226-L226</f>
        <v>0</v>
      </c>
    </row>
    <row r="227" customFormat="false" ht="12.75" hidden="false" customHeight="false" outlineLevel="0" collapsed="false">
      <c r="A227" s="22" t="s">
        <v>260</v>
      </c>
      <c r="B227" s="5"/>
      <c r="C227" s="5" t="s">
        <v>261</v>
      </c>
      <c r="D227" s="11" t="n">
        <v>0</v>
      </c>
      <c r="E227" s="5" t="s">
        <v>26</v>
      </c>
      <c r="F227" s="5" t="s">
        <v>191</v>
      </c>
      <c r="G227" s="5" t="s">
        <v>203</v>
      </c>
      <c r="H227" s="21"/>
      <c r="I227" s="5" t="s">
        <v>259</v>
      </c>
      <c r="J227" s="5" t="n">
        <f aca="false">246461600+1833280+13122000+3465627</f>
        <v>264882507</v>
      </c>
      <c r="N227" s="5" t="n">
        <v>261129677</v>
      </c>
      <c r="P227" s="5" t="n">
        <v>0</v>
      </c>
      <c r="R227" s="5" t="n">
        <f aca="false">N227-J227</f>
        <v>-3752830</v>
      </c>
      <c r="S227" s="2"/>
      <c r="T227" s="5" t="n">
        <f aca="false">P227-L227</f>
        <v>0</v>
      </c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  <c r="IW227" s="2"/>
    </row>
    <row r="228" customFormat="false" ht="12.75" hidden="false" customHeight="false" outlineLevel="0" collapsed="false">
      <c r="A228" s="5" t="s">
        <v>262</v>
      </c>
      <c r="B228" s="5"/>
      <c r="C228" s="5" t="s">
        <v>261</v>
      </c>
      <c r="D228" s="11" t="n">
        <v>0</v>
      </c>
      <c r="E228" s="5" t="s">
        <v>26</v>
      </c>
      <c r="F228" s="5" t="s">
        <v>191</v>
      </c>
      <c r="G228" s="5" t="s">
        <v>203</v>
      </c>
      <c r="H228" s="21"/>
      <c r="I228" s="5" t="s">
        <v>259</v>
      </c>
      <c r="J228" s="5" t="n">
        <v>4444200</v>
      </c>
      <c r="N228" s="5" t="n">
        <v>4478486</v>
      </c>
      <c r="P228" s="5" t="n">
        <v>0</v>
      </c>
      <c r="R228" s="5" t="n">
        <f aca="false">N228-J228</f>
        <v>34286</v>
      </c>
      <c r="S228" s="2"/>
      <c r="T228" s="5" t="n">
        <f aca="false">P228-L228</f>
        <v>0</v>
      </c>
    </row>
    <row r="229" customFormat="false" ht="12.75" hidden="false" customHeight="false" outlineLevel="0" collapsed="false">
      <c r="A229" s="5" t="s">
        <v>263</v>
      </c>
      <c r="B229" s="5"/>
      <c r="C229" s="5" t="s">
        <v>61</v>
      </c>
      <c r="D229" s="11" t="n">
        <v>0</v>
      </c>
      <c r="E229" s="5" t="s">
        <v>21</v>
      </c>
      <c r="F229" s="5" t="s">
        <v>179</v>
      </c>
      <c r="G229" s="5" t="s">
        <v>203</v>
      </c>
      <c r="H229" s="21"/>
      <c r="I229" s="5" t="s">
        <v>259</v>
      </c>
      <c r="J229" s="5" t="n">
        <v>1115115</v>
      </c>
      <c r="K229" s="20"/>
      <c r="M229" s="20"/>
      <c r="N229" s="5" t="n">
        <v>-10000000</v>
      </c>
      <c r="O229" s="20"/>
      <c r="P229" s="5" t="n">
        <v>0</v>
      </c>
      <c r="R229" s="5" t="n">
        <f aca="false">N229-J229</f>
        <v>-11115115</v>
      </c>
      <c r="S229" s="2"/>
      <c r="T229" s="5" t="n">
        <f aca="false">P229-L229</f>
        <v>0</v>
      </c>
    </row>
    <row r="230" customFormat="false" ht="12.75" hidden="false" customHeight="false" outlineLevel="0" collapsed="false">
      <c r="A230" s="32" t="s">
        <v>264</v>
      </c>
      <c r="B230" s="10"/>
      <c r="C230" s="10" t="s">
        <v>61</v>
      </c>
      <c r="D230" s="8" t="n">
        <v>0</v>
      </c>
      <c r="E230" s="10" t="s">
        <v>26</v>
      </c>
      <c r="F230" s="10" t="s">
        <v>179</v>
      </c>
      <c r="G230" s="10" t="s">
        <v>203</v>
      </c>
      <c r="H230" s="21"/>
      <c r="I230" s="5" t="s">
        <v>259</v>
      </c>
      <c r="J230" s="10" t="n">
        <v>5591312</v>
      </c>
      <c r="L230" s="10"/>
      <c r="N230" s="10" t="n">
        <v>6293460</v>
      </c>
      <c r="P230" s="10" t="n">
        <v>0</v>
      </c>
      <c r="Q230" s="2"/>
      <c r="R230" s="10" t="n">
        <f aca="false">N230-J230</f>
        <v>702148</v>
      </c>
      <c r="S230" s="2"/>
      <c r="T230" s="10" t="n">
        <f aca="false">P230-L230</f>
        <v>0</v>
      </c>
    </row>
    <row r="231" customFormat="false" ht="12.75" hidden="false" customHeight="false" outlineLevel="0" collapsed="false">
      <c r="A231" s="10" t="s">
        <v>265</v>
      </c>
      <c r="B231" s="10"/>
      <c r="C231" s="10" t="s">
        <v>210</v>
      </c>
      <c r="D231" s="8" t="n">
        <v>0</v>
      </c>
      <c r="E231" s="10" t="s">
        <v>26</v>
      </c>
      <c r="F231" s="10" t="s">
        <v>179</v>
      </c>
      <c r="G231" s="10" t="s">
        <v>203</v>
      </c>
      <c r="H231" s="21"/>
      <c r="I231" s="5" t="s">
        <v>259</v>
      </c>
      <c r="J231" s="10"/>
      <c r="L231" s="10" t="n">
        <v>34465858</v>
      </c>
      <c r="N231" s="10" t="n">
        <v>0</v>
      </c>
      <c r="P231" s="10" t="n">
        <v>34465858</v>
      </c>
      <c r="Q231" s="2"/>
      <c r="R231" s="10" t="n">
        <f aca="false">N231-J231</f>
        <v>0</v>
      </c>
      <c r="S231" s="2"/>
      <c r="T231" s="10" t="n">
        <f aca="false">P231-L231</f>
        <v>0</v>
      </c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  <c r="IS231" s="2"/>
      <c r="IT231" s="2"/>
      <c r="IU231" s="2"/>
      <c r="IV231" s="2"/>
      <c r="IW231" s="2"/>
    </row>
    <row r="232" customFormat="false" ht="12.75" hidden="false" customHeight="false" outlineLevel="0" collapsed="false">
      <c r="A232" s="19" t="s">
        <v>266</v>
      </c>
      <c r="C232" s="19" t="s">
        <v>73</v>
      </c>
      <c r="D232" s="20" t="n">
        <v>0</v>
      </c>
      <c r="E232" s="19" t="s">
        <v>26</v>
      </c>
      <c r="F232" s="19" t="s">
        <v>179</v>
      </c>
      <c r="G232" s="19" t="s">
        <v>203</v>
      </c>
      <c r="H232" s="21"/>
      <c r="I232" s="5" t="s">
        <v>259</v>
      </c>
      <c r="J232" s="25"/>
      <c r="L232" s="25" t="n">
        <v>73828457</v>
      </c>
      <c r="N232" s="25" t="n">
        <v>0</v>
      </c>
      <c r="P232" s="25" t="n">
        <v>73828457</v>
      </c>
      <c r="Q232" s="2"/>
      <c r="R232" s="25" t="n">
        <f aca="false">N232-J232</f>
        <v>0</v>
      </c>
      <c r="S232" s="5"/>
      <c r="T232" s="25" t="n">
        <f aca="false">P232-L232</f>
        <v>0</v>
      </c>
    </row>
    <row r="233" customFormat="false" ht="12.75" hidden="false" customHeight="false" outlineLevel="0" collapsed="false">
      <c r="A233" s="19"/>
      <c r="B233" s="52" t="s">
        <v>267</v>
      </c>
      <c r="C233" s="19"/>
      <c r="D233" s="20"/>
      <c r="E233" s="19"/>
      <c r="F233" s="19"/>
      <c r="G233" s="19"/>
      <c r="H233" s="21"/>
      <c r="I233" s="5"/>
      <c r="J233" s="55" t="n">
        <f aca="false">SUM(J226:J232)</f>
        <v>276033134</v>
      </c>
      <c r="L233" s="55" t="n">
        <f aca="false">SUM(L226:L232)</f>
        <v>108294315</v>
      </c>
      <c r="N233" s="55" t="n">
        <f aca="false">SUM(N226:N232)</f>
        <v>272901623</v>
      </c>
      <c r="P233" s="55" t="n">
        <f aca="false">SUM(P226:P232)</f>
        <v>108294315</v>
      </c>
      <c r="Q233" s="2"/>
      <c r="R233" s="55" t="n">
        <f aca="false">SUM(R226:R232)</f>
        <v>-3131511</v>
      </c>
      <c r="S233" s="5"/>
      <c r="T233" s="55" t="n">
        <f aca="false">SUM(T226:T232)</f>
        <v>0</v>
      </c>
    </row>
    <row r="235" customFormat="false" ht="13.5" hidden="false" customHeight="false" outlineLevel="0" collapsed="false">
      <c r="B235" s="49" t="s">
        <v>268</v>
      </c>
      <c r="J235" s="53" t="n">
        <f aca="false">J224+J233</f>
        <v>3138558977.58</v>
      </c>
      <c r="L235" s="53" t="n">
        <f aca="false">L224+L233</f>
        <v>1583431749.28</v>
      </c>
      <c r="N235" s="53" t="n">
        <f aca="false">N224+N233</f>
        <v>3219625878.97</v>
      </c>
      <c r="P235" s="53" t="n">
        <f aca="false">P224+P233</f>
        <v>1673552826</v>
      </c>
      <c r="R235" s="53" t="n">
        <f aca="false">R224+R233</f>
        <v>81066901.39</v>
      </c>
      <c r="T235" s="53" t="n">
        <f aca="false">T224+T233</f>
        <v>90121076.72</v>
      </c>
    </row>
    <row r="236" customFormat="false" ht="13.5" hidden="false" customHeight="false" outlineLevel="0" collapsed="false"/>
    <row r="237" customFormat="false" ht="12.75" hidden="true" customHeight="false" outlineLevel="0" collapsed="false">
      <c r="I237" s="3" t="s">
        <v>305</v>
      </c>
      <c r="J237" s="5" t="n">
        <v>3138558977.58</v>
      </c>
      <c r="L237" s="5" t="n">
        <v>1583431749.28</v>
      </c>
      <c r="N237" s="5" t="n">
        <v>3219625878.97</v>
      </c>
      <c r="P237" s="5" t="n">
        <v>1673552826</v>
      </c>
      <c r="R237" s="3" t="n">
        <v>81066901.39</v>
      </c>
      <c r="T237" s="3" t="n">
        <v>90121076.72</v>
      </c>
    </row>
    <row r="238" customFormat="false" ht="12.75" hidden="true" customHeight="false" outlineLevel="0" collapsed="false"/>
    <row r="239" customFormat="false" ht="12.75" hidden="true" customHeight="false" outlineLevel="0" collapsed="false">
      <c r="I239" s="3" t="s">
        <v>306</v>
      </c>
      <c r="J239" s="5" t="n">
        <f aca="false">J235-J237</f>
        <v>0</v>
      </c>
      <c r="L239" s="5" t="n">
        <f aca="false">L235-L237</f>
        <v>0</v>
      </c>
      <c r="N239" s="5" t="n">
        <f aca="false">N235-N237</f>
        <v>0</v>
      </c>
      <c r="P239" s="5" t="n">
        <f aca="false">P235-P237</f>
        <v>0</v>
      </c>
      <c r="R239" s="5" t="n">
        <f aca="false">R235-R237</f>
        <v>0</v>
      </c>
      <c r="T239" s="5" t="n">
        <f aca="false">T235-T237</f>
        <v>0</v>
      </c>
    </row>
    <row r="241" customFormat="false" ht="12.75" hidden="false" customHeight="false" outlineLevel="0" collapsed="false">
      <c r="A241" s="15" t="s">
        <v>269</v>
      </c>
    </row>
    <row r="242" customFormat="false" ht="12.75" hidden="false" customHeight="false" outlineLevel="0" collapsed="false">
      <c r="A242" s="37" t="s">
        <v>270</v>
      </c>
      <c r="B242" s="37"/>
      <c r="C242" s="38"/>
      <c r="D242" s="39" t="s">
        <v>271</v>
      </c>
      <c r="F242" s="39"/>
      <c r="G242" s="38" t="s">
        <v>224</v>
      </c>
      <c r="H242" s="21" t="n">
        <v>0</v>
      </c>
      <c r="I242" s="37" t="s">
        <v>225</v>
      </c>
      <c r="J242" s="38"/>
      <c r="K242" s="2"/>
      <c r="L242" s="38" t="n">
        <v>7956277.91</v>
      </c>
      <c r="M242" s="3"/>
      <c r="N242" s="38"/>
      <c r="O242" s="2"/>
      <c r="P242" s="38" t="n">
        <v>7956277.91</v>
      </c>
      <c r="R242" s="5"/>
      <c r="T242" s="5" t="n">
        <v>7734781.95</v>
      </c>
      <c r="U242" s="5"/>
      <c r="V242" s="5" t="n">
        <f aca="false">+R242/1000000</f>
        <v>0</v>
      </c>
      <c r="W242" s="5" t="n">
        <v>0</v>
      </c>
      <c r="X242" s="5"/>
      <c r="Y242" s="5" t="n">
        <f aca="false">ROUND(T242*H242,0)</f>
        <v>0</v>
      </c>
      <c r="Z242" s="5"/>
      <c r="AA242" s="5"/>
      <c r="AB242" s="5" t="n">
        <v>0</v>
      </c>
      <c r="AC242" s="5"/>
      <c r="AD242" s="5" t="n">
        <v>0</v>
      </c>
      <c r="AE242" s="5" t="n">
        <f aca="false">+AB242/1000000</f>
        <v>0</v>
      </c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  <c r="BO242" s="37"/>
      <c r="BP242" s="37"/>
      <c r="BQ242" s="37"/>
      <c r="BR242" s="37"/>
      <c r="BS242" s="37"/>
      <c r="BT242" s="37"/>
      <c r="BU242" s="37"/>
      <c r="BV242" s="37"/>
      <c r="BW242" s="37"/>
      <c r="BX242" s="37"/>
      <c r="BY242" s="37"/>
      <c r="BZ242" s="37"/>
      <c r="CA242" s="37"/>
      <c r="CB242" s="37"/>
      <c r="CC242" s="37"/>
      <c r="CD242" s="37"/>
      <c r="CE242" s="37"/>
      <c r="CF242" s="37"/>
      <c r="CG242" s="37"/>
      <c r="CH242" s="37"/>
      <c r="CI242" s="37"/>
      <c r="CJ242" s="37"/>
      <c r="CK242" s="37"/>
      <c r="CL242" s="37"/>
      <c r="CM242" s="37"/>
      <c r="CN242" s="37"/>
      <c r="CO242" s="37"/>
      <c r="CP242" s="37"/>
      <c r="CQ242" s="37"/>
      <c r="CR242" s="37"/>
      <c r="CS242" s="37"/>
      <c r="CT242" s="37"/>
      <c r="CU242" s="37"/>
      <c r="CV242" s="37"/>
      <c r="CW242" s="37"/>
      <c r="CX242" s="37"/>
      <c r="CY242" s="37"/>
      <c r="CZ242" s="37"/>
      <c r="DA242" s="37"/>
      <c r="DB242" s="37"/>
      <c r="DC242" s="37"/>
      <c r="DD242" s="37"/>
      <c r="DE242" s="37"/>
      <c r="DF242" s="37"/>
      <c r="DG242" s="37"/>
      <c r="DH242" s="37"/>
      <c r="DI242" s="37"/>
      <c r="DJ242" s="37"/>
      <c r="DK242" s="37"/>
      <c r="DL242" s="37"/>
      <c r="DM242" s="37"/>
      <c r="DN242" s="37"/>
      <c r="DO242" s="37"/>
      <c r="DP242" s="37"/>
      <c r="DQ242" s="37"/>
      <c r="DR242" s="37"/>
      <c r="DS242" s="37"/>
      <c r="DT242" s="37"/>
      <c r="DU242" s="37"/>
      <c r="DV242" s="37"/>
      <c r="DW242" s="37"/>
      <c r="DX242" s="37"/>
      <c r="DY242" s="37"/>
      <c r="DZ242" s="37"/>
      <c r="EA242" s="37"/>
      <c r="EB242" s="37"/>
      <c r="EC242" s="37"/>
      <c r="ED242" s="37"/>
      <c r="EE242" s="37"/>
      <c r="EF242" s="37"/>
      <c r="EG242" s="37"/>
      <c r="EH242" s="37"/>
      <c r="EI242" s="37"/>
      <c r="EJ242" s="37"/>
      <c r="EK242" s="37"/>
      <c r="EL242" s="37"/>
      <c r="EM242" s="37"/>
      <c r="EN242" s="37"/>
      <c r="EO242" s="37"/>
      <c r="EP242" s="37"/>
      <c r="EQ242" s="37"/>
      <c r="ER242" s="37"/>
      <c r="ES242" s="37"/>
      <c r="ET242" s="37"/>
      <c r="EU242" s="37"/>
      <c r="EV242" s="37"/>
      <c r="EW242" s="37"/>
      <c r="EX242" s="37"/>
      <c r="EY242" s="37"/>
      <c r="EZ242" s="37"/>
      <c r="FA242" s="37"/>
      <c r="FB242" s="37"/>
      <c r="FC242" s="37"/>
      <c r="FD242" s="37"/>
      <c r="FE242" s="37"/>
      <c r="FF242" s="37"/>
      <c r="FG242" s="37"/>
      <c r="FH242" s="37"/>
      <c r="FI242" s="37"/>
      <c r="FJ242" s="37"/>
      <c r="FK242" s="37"/>
      <c r="FL242" s="37"/>
      <c r="FM242" s="37"/>
      <c r="FN242" s="37"/>
      <c r="FO242" s="37"/>
      <c r="FP242" s="37"/>
      <c r="FQ242" s="37"/>
      <c r="FR242" s="37"/>
      <c r="FS242" s="37"/>
      <c r="FT242" s="37"/>
      <c r="FU242" s="37"/>
      <c r="FV242" s="37"/>
      <c r="FW242" s="37"/>
      <c r="FX242" s="37"/>
      <c r="FY242" s="37"/>
      <c r="FZ242" s="37"/>
      <c r="GA242" s="37"/>
      <c r="GB242" s="37"/>
      <c r="GC242" s="37"/>
      <c r="GD242" s="37"/>
      <c r="GE242" s="37"/>
      <c r="GF242" s="37"/>
      <c r="GG242" s="37"/>
      <c r="GH242" s="37"/>
      <c r="GI242" s="37"/>
      <c r="GJ242" s="37"/>
      <c r="GK242" s="37"/>
      <c r="GL242" s="37"/>
      <c r="GM242" s="37"/>
      <c r="GN242" s="37"/>
      <c r="GO242" s="37"/>
      <c r="GP242" s="37"/>
      <c r="GQ242" s="37"/>
      <c r="GR242" s="37"/>
      <c r="GS242" s="37"/>
      <c r="GT242" s="37"/>
      <c r="GU242" s="37"/>
      <c r="GV242" s="37"/>
      <c r="GW242" s="37"/>
      <c r="GX242" s="37"/>
      <c r="GY242" s="37"/>
      <c r="GZ242" s="37"/>
      <c r="HA242" s="37"/>
      <c r="HB242" s="37"/>
      <c r="HC242" s="37"/>
      <c r="HD242" s="37"/>
      <c r="HE242" s="37"/>
      <c r="HF242" s="37"/>
      <c r="HG242" s="37"/>
      <c r="HH242" s="37"/>
      <c r="HI242" s="37"/>
      <c r="HJ242" s="37"/>
      <c r="HK242" s="37"/>
      <c r="HL242" s="37"/>
      <c r="HM242" s="37"/>
      <c r="HN242" s="37"/>
      <c r="HO242" s="37"/>
      <c r="HP242" s="37"/>
      <c r="HQ242" s="37"/>
      <c r="HR242" s="37"/>
      <c r="HS242" s="37"/>
      <c r="HT242" s="37"/>
      <c r="HU242" s="37"/>
      <c r="HV242" s="37"/>
      <c r="HW242" s="37"/>
      <c r="HX242" s="37"/>
      <c r="HY242" s="37"/>
      <c r="HZ242" s="37"/>
      <c r="IA242" s="37"/>
      <c r="IB242" s="37"/>
      <c r="IC242" s="37"/>
      <c r="ID242" s="37"/>
      <c r="IE242" s="37"/>
      <c r="IF242" s="37"/>
      <c r="IG242" s="37"/>
      <c r="IH242" s="37"/>
      <c r="II242" s="37"/>
      <c r="IJ242" s="37"/>
      <c r="IK242" s="37"/>
      <c r="IL242" s="37"/>
      <c r="IM242" s="37"/>
      <c r="IN242" s="37"/>
      <c r="IO242" s="37"/>
      <c r="IP242" s="37"/>
      <c r="IQ242" s="37"/>
      <c r="IR242" s="37"/>
      <c r="IS242" s="37"/>
      <c r="IT242" s="37"/>
      <c r="IU242" s="37"/>
      <c r="IV242" s="37"/>
      <c r="IW242" s="37"/>
    </row>
    <row r="243" customFormat="false" ht="12.75" hidden="false" customHeight="false" outlineLevel="0" collapsed="false">
      <c r="A243" s="37" t="s">
        <v>272</v>
      </c>
      <c r="B243" s="37"/>
      <c r="C243" s="38"/>
      <c r="D243" s="39" t="s">
        <v>271</v>
      </c>
      <c r="F243" s="39"/>
      <c r="G243" s="38" t="s">
        <v>224</v>
      </c>
      <c r="H243" s="21" t="n">
        <v>0</v>
      </c>
      <c r="I243" s="37" t="s">
        <v>225</v>
      </c>
      <c r="J243" s="38"/>
      <c r="K243" s="2"/>
      <c r="L243" s="38" t="n">
        <v>40096182</v>
      </c>
      <c r="M243" s="3"/>
      <c r="N243" s="38"/>
      <c r="O243" s="2"/>
      <c r="P243" s="38" t="n">
        <v>40096182</v>
      </c>
      <c r="R243" s="5"/>
      <c r="T243" s="5" t="n">
        <v>40096181.77</v>
      </c>
      <c r="U243" s="5"/>
      <c r="V243" s="5" t="n">
        <f aca="false">+R243/1000000</f>
        <v>0</v>
      </c>
      <c r="W243" s="5" t="n">
        <v>0</v>
      </c>
      <c r="X243" s="5"/>
      <c r="Y243" s="5" t="n">
        <f aca="false">ROUND(T243*H243,0)</f>
        <v>0</v>
      </c>
      <c r="Z243" s="5"/>
      <c r="AA243" s="5"/>
      <c r="AB243" s="5" t="n">
        <v>0</v>
      </c>
      <c r="AC243" s="5"/>
      <c r="AD243" s="5" t="n">
        <v>0</v>
      </c>
      <c r="AE243" s="5" t="n">
        <f aca="false">+AB243/1000000</f>
        <v>0</v>
      </c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  <c r="BO243" s="37"/>
      <c r="BP243" s="37"/>
      <c r="BQ243" s="37"/>
      <c r="BR243" s="37"/>
      <c r="BS243" s="37"/>
      <c r="BT243" s="37"/>
      <c r="BU243" s="37"/>
      <c r="BV243" s="37"/>
      <c r="BW243" s="37"/>
      <c r="BX243" s="37"/>
      <c r="BY243" s="37"/>
      <c r="BZ243" s="37"/>
      <c r="CA243" s="37"/>
      <c r="CB243" s="37"/>
      <c r="CC243" s="37"/>
      <c r="CD243" s="37"/>
      <c r="CE243" s="37"/>
      <c r="CF243" s="37"/>
      <c r="CG243" s="37"/>
      <c r="CH243" s="37"/>
      <c r="CI243" s="37"/>
      <c r="CJ243" s="37"/>
      <c r="CK243" s="37"/>
      <c r="CL243" s="37"/>
      <c r="CM243" s="37"/>
      <c r="CN243" s="37"/>
      <c r="CO243" s="37"/>
      <c r="CP243" s="37"/>
      <c r="CQ243" s="37"/>
      <c r="CR243" s="37"/>
      <c r="CS243" s="37"/>
      <c r="CT243" s="37"/>
      <c r="CU243" s="37"/>
      <c r="CV243" s="37"/>
      <c r="CW243" s="37"/>
      <c r="CX243" s="37"/>
      <c r="CY243" s="37"/>
      <c r="CZ243" s="37"/>
      <c r="DA243" s="37"/>
      <c r="DB243" s="37"/>
      <c r="DC243" s="37"/>
      <c r="DD243" s="37"/>
      <c r="DE243" s="37"/>
      <c r="DF243" s="37"/>
      <c r="DG243" s="37"/>
      <c r="DH243" s="37"/>
      <c r="DI243" s="37"/>
      <c r="DJ243" s="37"/>
      <c r="DK243" s="37"/>
      <c r="DL243" s="37"/>
      <c r="DM243" s="37"/>
      <c r="DN243" s="37"/>
      <c r="DO243" s="37"/>
      <c r="DP243" s="37"/>
      <c r="DQ243" s="37"/>
      <c r="DR243" s="37"/>
      <c r="DS243" s="37"/>
      <c r="DT243" s="37"/>
      <c r="DU243" s="37"/>
      <c r="DV243" s="37"/>
      <c r="DW243" s="37"/>
      <c r="DX243" s="37"/>
      <c r="DY243" s="37"/>
      <c r="DZ243" s="37"/>
      <c r="EA243" s="37"/>
      <c r="EB243" s="37"/>
      <c r="EC243" s="37"/>
      <c r="ED243" s="37"/>
      <c r="EE243" s="37"/>
      <c r="EF243" s="37"/>
      <c r="EG243" s="37"/>
      <c r="EH243" s="37"/>
      <c r="EI243" s="37"/>
      <c r="EJ243" s="37"/>
      <c r="EK243" s="37"/>
      <c r="EL243" s="37"/>
      <c r="EM243" s="37"/>
      <c r="EN243" s="37"/>
      <c r="EO243" s="37"/>
      <c r="EP243" s="37"/>
      <c r="EQ243" s="37"/>
      <c r="ER243" s="37"/>
      <c r="ES243" s="37"/>
      <c r="ET243" s="37"/>
      <c r="EU243" s="37"/>
      <c r="EV243" s="37"/>
      <c r="EW243" s="37"/>
      <c r="EX243" s="37"/>
      <c r="EY243" s="37"/>
      <c r="EZ243" s="37"/>
      <c r="FA243" s="37"/>
      <c r="FB243" s="37"/>
      <c r="FC243" s="37"/>
      <c r="FD243" s="37"/>
      <c r="FE243" s="37"/>
      <c r="FF243" s="37"/>
      <c r="FG243" s="37"/>
      <c r="FH243" s="37"/>
      <c r="FI243" s="37"/>
      <c r="FJ243" s="37"/>
      <c r="FK243" s="37"/>
      <c r="FL243" s="37"/>
      <c r="FM243" s="37"/>
      <c r="FN243" s="37"/>
      <c r="FO243" s="37"/>
      <c r="FP243" s="37"/>
      <c r="FQ243" s="37"/>
      <c r="FR243" s="37"/>
      <c r="FS243" s="37"/>
      <c r="FT243" s="37"/>
      <c r="FU243" s="37"/>
      <c r="FV243" s="37"/>
      <c r="FW243" s="37"/>
      <c r="FX243" s="37"/>
      <c r="FY243" s="37"/>
      <c r="FZ243" s="37"/>
      <c r="GA243" s="37"/>
      <c r="GB243" s="37"/>
      <c r="GC243" s="37"/>
      <c r="GD243" s="37"/>
      <c r="GE243" s="37"/>
      <c r="GF243" s="37"/>
      <c r="GG243" s="37"/>
      <c r="GH243" s="37"/>
      <c r="GI243" s="37"/>
      <c r="GJ243" s="37"/>
      <c r="GK243" s="37"/>
      <c r="GL243" s="37"/>
      <c r="GM243" s="37"/>
      <c r="GN243" s="37"/>
      <c r="GO243" s="37"/>
      <c r="GP243" s="37"/>
      <c r="GQ243" s="37"/>
      <c r="GR243" s="37"/>
      <c r="GS243" s="37"/>
      <c r="GT243" s="37"/>
      <c r="GU243" s="37"/>
      <c r="GV243" s="37"/>
      <c r="GW243" s="37"/>
      <c r="GX243" s="37"/>
      <c r="GY243" s="37"/>
      <c r="GZ243" s="37"/>
      <c r="HA243" s="37"/>
      <c r="HB243" s="37"/>
      <c r="HC243" s="37"/>
      <c r="HD243" s="37"/>
      <c r="HE243" s="37"/>
      <c r="HF243" s="37"/>
      <c r="HG243" s="37"/>
      <c r="HH243" s="37"/>
      <c r="HI243" s="37"/>
      <c r="HJ243" s="37"/>
      <c r="HK243" s="37"/>
      <c r="HL243" s="37"/>
      <c r="HM243" s="37"/>
      <c r="HN243" s="37"/>
      <c r="HO243" s="37"/>
      <c r="HP243" s="37"/>
      <c r="HQ243" s="37"/>
      <c r="HR243" s="37"/>
      <c r="HS243" s="37"/>
      <c r="HT243" s="37"/>
      <c r="HU243" s="37"/>
      <c r="HV243" s="37"/>
      <c r="HW243" s="37"/>
      <c r="HX243" s="37"/>
      <c r="HY243" s="37"/>
      <c r="HZ243" s="37"/>
      <c r="IA243" s="37"/>
      <c r="IB243" s="37"/>
      <c r="IC243" s="37"/>
      <c r="ID243" s="37"/>
      <c r="IE243" s="37"/>
      <c r="IF243" s="37"/>
      <c r="IG243" s="37"/>
      <c r="IH243" s="37"/>
      <c r="II243" s="37"/>
      <c r="IJ243" s="37"/>
      <c r="IK243" s="37"/>
      <c r="IL243" s="37"/>
      <c r="IM243" s="37"/>
      <c r="IN243" s="37"/>
      <c r="IO243" s="37"/>
      <c r="IP243" s="37"/>
      <c r="IQ243" s="37"/>
      <c r="IR243" s="37"/>
      <c r="IS243" s="37"/>
      <c r="IT243" s="37"/>
      <c r="IU243" s="37"/>
      <c r="IV243" s="37"/>
      <c r="IW243" s="37"/>
    </row>
    <row r="244" customFormat="false" ht="12.75" hidden="false" customHeight="false" outlineLevel="0" collapsed="false">
      <c r="A244" s="37" t="s">
        <v>273</v>
      </c>
      <c r="B244" s="37"/>
      <c r="C244" s="38"/>
      <c r="D244" s="39" t="s">
        <v>271</v>
      </c>
      <c r="F244" s="39"/>
      <c r="G244" s="38" t="s">
        <v>224</v>
      </c>
      <c r="H244" s="21" t="n">
        <v>0</v>
      </c>
      <c r="I244" s="37" t="s">
        <v>225</v>
      </c>
      <c r="J244" s="38"/>
      <c r="K244" s="2"/>
      <c r="L244" s="38" t="n">
        <v>23677880</v>
      </c>
      <c r="M244" s="3"/>
      <c r="N244" s="38"/>
      <c r="O244" s="2"/>
      <c r="P244" s="38" t="n">
        <v>23677880</v>
      </c>
      <c r="R244" s="5"/>
      <c r="T244" s="5" t="n">
        <v>23677880.11</v>
      </c>
      <c r="U244" s="5"/>
      <c r="V244" s="5" t="n">
        <f aca="false">+R244/1000000</f>
        <v>0</v>
      </c>
      <c r="W244" s="5" t="n">
        <v>0</v>
      </c>
      <c r="X244" s="5"/>
      <c r="Y244" s="5" t="n">
        <f aca="false">ROUND(T244*H244,0)</f>
        <v>0</v>
      </c>
      <c r="Z244" s="5"/>
      <c r="AA244" s="5"/>
      <c r="AB244" s="5" t="n">
        <v>0</v>
      </c>
      <c r="AC244" s="5"/>
      <c r="AD244" s="5" t="n">
        <v>0</v>
      </c>
      <c r="AE244" s="5" t="n">
        <f aca="false">+AB244/1000000</f>
        <v>0</v>
      </c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  <c r="BO244" s="37"/>
      <c r="BP244" s="37"/>
      <c r="BQ244" s="37"/>
      <c r="BR244" s="37"/>
      <c r="BS244" s="37"/>
      <c r="BT244" s="37"/>
      <c r="BU244" s="37"/>
      <c r="BV244" s="37"/>
      <c r="BW244" s="37"/>
      <c r="BX244" s="37"/>
      <c r="BY244" s="37"/>
      <c r="BZ244" s="37"/>
      <c r="CA244" s="37"/>
      <c r="CB244" s="37"/>
      <c r="CC244" s="37"/>
      <c r="CD244" s="37"/>
      <c r="CE244" s="37"/>
      <c r="CF244" s="37"/>
      <c r="CG244" s="37"/>
      <c r="CH244" s="37"/>
      <c r="CI244" s="37"/>
      <c r="CJ244" s="37"/>
      <c r="CK244" s="37"/>
      <c r="CL244" s="37"/>
      <c r="CM244" s="37"/>
      <c r="CN244" s="37"/>
      <c r="CO244" s="37"/>
      <c r="CP244" s="37"/>
      <c r="CQ244" s="37"/>
      <c r="CR244" s="37"/>
      <c r="CS244" s="37"/>
      <c r="CT244" s="37"/>
      <c r="CU244" s="37"/>
      <c r="CV244" s="37"/>
      <c r="CW244" s="37"/>
      <c r="CX244" s="37"/>
      <c r="CY244" s="37"/>
      <c r="CZ244" s="37"/>
      <c r="DA244" s="37"/>
      <c r="DB244" s="37"/>
      <c r="DC244" s="37"/>
      <c r="DD244" s="37"/>
      <c r="DE244" s="37"/>
      <c r="DF244" s="37"/>
      <c r="DG244" s="37"/>
      <c r="DH244" s="37"/>
      <c r="DI244" s="37"/>
      <c r="DJ244" s="37"/>
      <c r="DK244" s="37"/>
      <c r="DL244" s="37"/>
      <c r="DM244" s="37"/>
      <c r="DN244" s="37"/>
      <c r="DO244" s="37"/>
      <c r="DP244" s="37"/>
      <c r="DQ244" s="37"/>
      <c r="DR244" s="37"/>
      <c r="DS244" s="37"/>
      <c r="DT244" s="37"/>
      <c r="DU244" s="37"/>
      <c r="DV244" s="37"/>
      <c r="DW244" s="37"/>
      <c r="DX244" s="37"/>
      <c r="DY244" s="37"/>
      <c r="DZ244" s="37"/>
      <c r="EA244" s="37"/>
      <c r="EB244" s="37"/>
      <c r="EC244" s="37"/>
      <c r="ED244" s="37"/>
      <c r="EE244" s="37"/>
      <c r="EF244" s="37"/>
      <c r="EG244" s="37"/>
      <c r="EH244" s="37"/>
      <c r="EI244" s="37"/>
      <c r="EJ244" s="37"/>
      <c r="EK244" s="37"/>
      <c r="EL244" s="37"/>
      <c r="EM244" s="37"/>
      <c r="EN244" s="37"/>
      <c r="EO244" s="37"/>
      <c r="EP244" s="37"/>
      <c r="EQ244" s="37"/>
      <c r="ER244" s="37"/>
      <c r="ES244" s="37"/>
      <c r="ET244" s="37"/>
      <c r="EU244" s="37"/>
      <c r="EV244" s="37"/>
      <c r="EW244" s="37"/>
      <c r="EX244" s="37"/>
      <c r="EY244" s="37"/>
      <c r="EZ244" s="37"/>
      <c r="FA244" s="37"/>
      <c r="FB244" s="37"/>
      <c r="FC244" s="37"/>
      <c r="FD244" s="37"/>
      <c r="FE244" s="37"/>
      <c r="FF244" s="37"/>
      <c r="FG244" s="37"/>
      <c r="FH244" s="37"/>
      <c r="FI244" s="37"/>
      <c r="FJ244" s="37"/>
      <c r="FK244" s="37"/>
      <c r="FL244" s="37"/>
      <c r="FM244" s="37"/>
      <c r="FN244" s="37"/>
      <c r="FO244" s="37"/>
      <c r="FP244" s="37"/>
      <c r="FQ244" s="37"/>
      <c r="FR244" s="37"/>
      <c r="FS244" s="37"/>
      <c r="FT244" s="37"/>
      <c r="FU244" s="37"/>
      <c r="FV244" s="37"/>
      <c r="FW244" s="37"/>
      <c r="FX244" s="37"/>
      <c r="FY244" s="37"/>
      <c r="FZ244" s="37"/>
      <c r="GA244" s="37"/>
      <c r="GB244" s="37"/>
      <c r="GC244" s="37"/>
      <c r="GD244" s="37"/>
      <c r="GE244" s="37"/>
      <c r="GF244" s="37"/>
      <c r="GG244" s="37"/>
      <c r="GH244" s="37"/>
      <c r="GI244" s="37"/>
      <c r="GJ244" s="37"/>
      <c r="GK244" s="37"/>
      <c r="GL244" s="37"/>
      <c r="GM244" s="37"/>
      <c r="GN244" s="37"/>
      <c r="GO244" s="37"/>
      <c r="GP244" s="37"/>
      <c r="GQ244" s="37"/>
      <c r="GR244" s="37"/>
      <c r="GS244" s="37"/>
      <c r="GT244" s="37"/>
      <c r="GU244" s="37"/>
      <c r="GV244" s="37"/>
      <c r="GW244" s="37"/>
      <c r="GX244" s="37"/>
      <c r="GY244" s="37"/>
      <c r="GZ244" s="37"/>
      <c r="HA244" s="37"/>
      <c r="HB244" s="37"/>
      <c r="HC244" s="37"/>
      <c r="HD244" s="37"/>
      <c r="HE244" s="37"/>
      <c r="HF244" s="37"/>
      <c r="HG244" s="37"/>
      <c r="HH244" s="37"/>
      <c r="HI244" s="37"/>
      <c r="HJ244" s="37"/>
      <c r="HK244" s="37"/>
      <c r="HL244" s="37"/>
      <c r="HM244" s="37"/>
      <c r="HN244" s="37"/>
      <c r="HO244" s="37"/>
      <c r="HP244" s="37"/>
      <c r="HQ244" s="37"/>
      <c r="HR244" s="37"/>
      <c r="HS244" s="37"/>
      <c r="HT244" s="37"/>
      <c r="HU244" s="37"/>
      <c r="HV244" s="37"/>
      <c r="HW244" s="37"/>
      <c r="HX244" s="37"/>
      <c r="HY244" s="37"/>
      <c r="HZ244" s="37"/>
      <c r="IA244" s="37"/>
      <c r="IB244" s="37"/>
      <c r="IC244" s="37"/>
      <c r="ID244" s="37"/>
      <c r="IE244" s="37"/>
      <c r="IF244" s="37"/>
      <c r="IG244" s="37"/>
      <c r="IH244" s="37"/>
      <c r="II244" s="37"/>
      <c r="IJ244" s="37"/>
      <c r="IK244" s="37"/>
      <c r="IL244" s="37"/>
      <c r="IM244" s="37"/>
      <c r="IN244" s="37"/>
      <c r="IO244" s="37"/>
      <c r="IP244" s="37"/>
      <c r="IQ244" s="37"/>
      <c r="IR244" s="37"/>
      <c r="IS244" s="37"/>
      <c r="IT244" s="37"/>
      <c r="IU244" s="37"/>
      <c r="IV244" s="37"/>
      <c r="IW244" s="37"/>
    </row>
    <row r="245" customFormat="false" ht="12.75" hidden="false" customHeight="false" outlineLevel="0" collapsed="false">
      <c r="A245" s="37" t="s">
        <v>274</v>
      </c>
      <c r="B245" s="37"/>
      <c r="C245" s="38"/>
      <c r="D245" s="39" t="s">
        <v>275</v>
      </c>
      <c r="F245" s="39"/>
      <c r="G245" s="38" t="s">
        <v>224</v>
      </c>
      <c r="H245" s="21" t="n">
        <v>0</v>
      </c>
      <c r="I245" s="37" t="s">
        <v>225</v>
      </c>
      <c r="J245" s="38"/>
      <c r="K245" s="2"/>
      <c r="L245" s="38" t="n">
        <v>569786.12</v>
      </c>
      <c r="M245" s="3"/>
      <c r="N245" s="38"/>
      <c r="O245" s="2"/>
      <c r="P245" s="38" t="n">
        <v>569786.12</v>
      </c>
      <c r="R245" s="5"/>
      <c r="T245" s="5" t="n">
        <v>543049.59</v>
      </c>
      <c r="U245" s="5"/>
      <c r="V245" s="5" t="n">
        <f aca="false">+R245/1000000</f>
        <v>0</v>
      </c>
      <c r="W245" s="5" t="n">
        <v>0</v>
      </c>
      <c r="X245" s="5"/>
      <c r="Y245" s="5" t="n">
        <f aca="false">ROUND(T245*H245,0)</f>
        <v>0</v>
      </c>
      <c r="Z245" s="5"/>
      <c r="AA245" s="5"/>
      <c r="AB245" s="5" t="n">
        <v>0</v>
      </c>
      <c r="AC245" s="5"/>
      <c r="AD245" s="5" t="n">
        <v>0</v>
      </c>
      <c r="AE245" s="5" t="n">
        <f aca="false">+AB245/1000000</f>
        <v>0</v>
      </c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  <c r="BO245" s="37"/>
      <c r="BP245" s="37"/>
      <c r="BQ245" s="37"/>
      <c r="BR245" s="37"/>
      <c r="BS245" s="37"/>
      <c r="BT245" s="37"/>
      <c r="BU245" s="37"/>
      <c r="BV245" s="37"/>
      <c r="BW245" s="37"/>
      <c r="BX245" s="37"/>
      <c r="BY245" s="37"/>
      <c r="BZ245" s="37"/>
      <c r="CA245" s="37"/>
      <c r="CB245" s="37"/>
      <c r="CC245" s="37"/>
      <c r="CD245" s="37"/>
      <c r="CE245" s="37"/>
      <c r="CF245" s="37"/>
      <c r="CG245" s="37"/>
      <c r="CH245" s="37"/>
      <c r="CI245" s="37"/>
      <c r="CJ245" s="37"/>
      <c r="CK245" s="37"/>
      <c r="CL245" s="37"/>
      <c r="CM245" s="37"/>
      <c r="CN245" s="37"/>
      <c r="CO245" s="37"/>
      <c r="CP245" s="37"/>
      <c r="CQ245" s="37"/>
      <c r="CR245" s="37"/>
      <c r="CS245" s="37"/>
      <c r="CT245" s="37"/>
      <c r="CU245" s="37"/>
      <c r="CV245" s="37"/>
      <c r="CW245" s="37"/>
      <c r="CX245" s="37"/>
      <c r="CY245" s="37"/>
      <c r="CZ245" s="37"/>
      <c r="DA245" s="37"/>
      <c r="DB245" s="37"/>
      <c r="DC245" s="37"/>
      <c r="DD245" s="37"/>
      <c r="DE245" s="37"/>
      <c r="DF245" s="37"/>
      <c r="DG245" s="37"/>
      <c r="DH245" s="37"/>
      <c r="DI245" s="37"/>
      <c r="DJ245" s="37"/>
      <c r="DK245" s="37"/>
      <c r="DL245" s="37"/>
      <c r="DM245" s="37"/>
      <c r="DN245" s="37"/>
      <c r="DO245" s="37"/>
      <c r="DP245" s="37"/>
      <c r="DQ245" s="37"/>
      <c r="DR245" s="37"/>
      <c r="DS245" s="37"/>
      <c r="DT245" s="37"/>
      <c r="DU245" s="37"/>
      <c r="DV245" s="37"/>
      <c r="DW245" s="37"/>
      <c r="DX245" s="37"/>
      <c r="DY245" s="37"/>
      <c r="DZ245" s="37"/>
      <c r="EA245" s="37"/>
      <c r="EB245" s="37"/>
      <c r="EC245" s="37"/>
      <c r="ED245" s="37"/>
      <c r="EE245" s="37"/>
      <c r="EF245" s="37"/>
      <c r="EG245" s="37"/>
      <c r="EH245" s="37"/>
      <c r="EI245" s="37"/>
      <c r="EJ245" s="37"/>
      <c r="EK245" s="37"/>
      <c r="EL245" s="37"/>
      <c r="EM245" s="37"/>
      <c r="EN245" s="37"/>
      <c r="EO245" s="37"/>
      <c r="EP245" s="37"/>
      <c r="EQ245" s="37"/>
      <c r="ER245" s="37"/>
      <c r="ES245" s="37"/>
      <c r="ET245" s="37"/>
      <c r="EU245" s="37"/>
      <c r="EV245" s="37"/>
      <c r="EW245" s="37"/>
      <c r="EX245" s="37"/>
      <c r="EY245" s="37"/>
      <c r="EZ245" s="37"/>
      <c r="FA245" s="37"/>
      <c r="FB245" s="37"/>
      <c r="FC245" s="37"/>
      <c r="FD245" s="37"/>
      <c r="FE245" s="37"/>
      <c r="FF245" s="37"/>
      <c r="FG245" s="37"/>
      <c r="FH245" s="37"/>
      <c r="FI245" s="37"/>
      <c r="FJ245" s="37"/>
      <c r="FK245" s="37"/>
      <c r="FL245" s="37"/>
      <c r="FM245" s="37"/>
      <c r="FN245" s="37"/>
      <c r="FO245" s="37"/>
      <c r="FP245" s="37"/>
      <c r="FQ245" s="37"/>
      <c r="FR245" s="37"/>
      <c r="FS245" s="37"/>
      <c r="FT245" s="37"/>
      <c r="FU245" s="37"/>
      <c r="FV245" s="37"/>
      <c r="FW245" s="37"/>
      <c r="FX245" s="37"/>
      <c r="FY245" s="37"/>
      <c r="FZ245" s="37"/>
      <c r="GA245" s="37"/>
      <c r="GB245" s="37"/>
      <c r="GC245" s="37"/>
      <c r="GD245" s="37"/>
      <c r="GE245" s="37"/>
      <c r="GF245" s="37"/>
      <c r="GG245" s="37"/>
      <c r="GH245" s="37"/>
      <c r="GI245" s="37"/>
      <c r="GJ245" s="37"/>
      <c r="GK245" s="37"/>
      <c r="GL245" s="37"/>
      <c r="GM245" s="37"/>
      <c r="GN245" s="37"/>
      <c r="GO245" s="37"/>
      <c r="GP245" s="37"/>
      <c r="GQ245" s="37"/>
      <c r="GR245" s="37"/>
      <c r="GS245" s="37"/>
      <c r="GT245" s="37"/>
      <c r="GU245" s="37"/>
      <c r="GV245" s="37"/>
      <c r="GW245" s="37"/>
      <c r="GX245" s="37"/>
      <c r="GY245" s="37"/>
      <c r="GZ245" s="37"/>
      <c r="HA245" s="37"/>
      <c r="HB245" s="37"/>
      <c r="HC245" s="37"/>
      <c r="HD245" s="37"/>
      <c r="HE245" s="37"/>
      <c r="HF245" s="37"/>
      <c r="HG245" s="37"/>
      <c r="HH245" s="37"/>
      <c r="HI245" s="37"/>
      <c r="HJ245" s="37"/>
      <c r="HK245" s="37"/>
      <c r="HL245" s="37"/>
      <c r="HM245" s="37"/>
      <c r="HN245" s="37"/>
      <c r="HO245" s="37"/>
      <c r="HP245" s="37"/>
      <c r="HQ245" s="37"/>
      <c r="HR245" s="37"/>
      <c r="HS245" s="37"/>
      <c r="HT245" s="37"/>
      <c r="HU245" s="37"/>
      <c r="HV245" s="37"/>
      <c r="HW245" s="37"/>
      <c r="HX245" s="37"/>
      <c r="HY245" s="37"/>
      <c r="HZ245" s="37"/>
      <c r="IA245" s="37"/>
      <c r="IB245" s="37"/>
      <c r="IC245" s="37"/>
      <c r="ID245" s="37"/>
      <c r="IE245" s="37"/>
      <c r="IF245" s="37"/>
      <c r="IG245" s="37"/>
      <c r="IH245" s="37"/>
      <c r="II245" s="37"/>
      <c r="IJ245" s="37"/>
      <c r="IK245" s="37"/>
      <c r="IL245" s="37"/>
      <c r="IM245" s="37"/>
      <c r="IN245" s="37"/>
      <c r="IO245" s="37"/>
      <c r="IP245" s="37"/>
      <c r="IQ245" s="37"/>
      <c r="IR245" s="37"/>
      <c r="IS245" s="37"/>
      <c r="IT245" s="37"/>
      <c r="IU245" s="37"/>
      <c r="IV245" s="37"/>
      <c r="IW245" s="37"/>
    </row>
    <row r="246" customFormat="false" ht="12.75" hidden="false" customHeight="false" outlineLevel="0" collapsed="false">
      <c r="A246" s="2"/>
      <c r="C246" s="5"/>
      <c r="D246" s="7"/>
      <c r="G246" s="5"/>
      <c r="H246" s="7"/>
      <c r="I246" s="5"/>
    </row>
    <row r="247" customFormat="false" ht="12.75" hidden="false" customHeight="false" outlineLevel="0" collapsed="false">
      <c r="A247" s="37" t="s">
        <v>276</v>
      </c>
      <c r="B247" s="37"/>
      <c r="C247" s="38"/>
      <c r="D247" s="39" t="s">
        <v>277</v>
      </c>
      <c r="F247" s="39"/>
      <c r="G247" s="38" t="s">
        <v>278</v>
      </c>
      <c r="H247" s="21" t="n">
        <v>0</v>
      </c>
      <c r="I247" s="37" t="s">
        <v>80</v>
      </c>
      <c r="J247" s="38"/>
      <c r="K247" s="2"/>
      <c r="L247" s="38" t="n">
        <v>0</v>
      </c>
      <c r="M247" s="3"/>
      <c r="N247" s="38"/>
      <c r="O247" s="2"/>
      <c r="P247" s="38" t="n">
        <v>0</v>
      </c>
      <c r="R247" s="5"/>
      <c r="T247" s="5" t="n">
        <v>0</v>
      </c>
      <c r="U247" s="5"/>
      <c r="V247" s="5" t="n">
        <f aca="false">+R247/1000000</f>
        <v>0</v>
      </c>
      <c r="W247" s="5" t="n">
        <v>11920000</v>
      </c>
      <c r="X247" s="5"/>
      <c r="Y247" s="5" t="n">
        <f aca="false">ROUND(T247*H247,0)</f>
        <v>0</v>
      </c>
      <c r="Z247" s="5"/>
      <c r="AA247" s="5"/>
      <c r="AB247" s="5" t="n">
        <f aca="false">+Y247</f>
        <v>0</v>
      </c>
      <c r="AC247" s="5"/>
      <c r="AD247" s="5" t="n">
        <v>0</v>
      </c>
      <c r="AE247" s="5" t="n">
        <f aca="false">+AB247/1000000</f>
        <v>0</v>
      </c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  <c r="BO247" s="37"/>
      <c r="BP247" s="37"/>
      <c r="BQ247" s="37"/>
      <c r="BR247" s="37"/>
      <c r="BS247" s="37"/>
      <c r="BT247" s="37"/>
      <c r="BU247" s="37"/>
      <c r="BV247" s="37"/>
      <c r="BW247" s="37"/>
      <c r="BX247" s="37"/>
      <c r="BY247" s="37"/>
      <c r="BZ247" s="37"/>
      <c r="CA247" s="37"/>
      <c r="CB247" s="37"/>
      <c r="CC247" s="37"/>
      <c r="CD247" s="37"/>
      <c r="CE247" s="37"/>
      <c r="CF247" s="37"/>
      <c r="CG247" s="37"/>
      <c r="CH247" s="37"/>
      <c r="CI247" s="37"/>
      <c r="CJ247" s="37"/>
      <c r="CK247" s="37"/>
      <c r="CL247" s="37"/>
      <c r="CM247" s="37"/>
      <c r="CN247" s="37"/>
      <c r="CO247" s="37"/>
      <c r="CP247" s="37"/>
      <c r="CQ247" s="37"/>
      <c r="CR247" s="37"/>
      <c r="CS247" s="37"/>
      <c r="CT247" s="37"/>
      <c r="CU247" s="37"/>
      <c r="CV247" s="37"/>
      <c r="CW247" s="37"/>
      <c r="CX247" s="37"/>
      <c r="CY247" s="37"/>
      <c r="CZ247" s="37"/>
      <c r="DA247" s="37"/>
      <c r="DB247" s="37"/>
      <c r="DC247" s="37"/>
      <c r="DD247" s="37"/>
      <c r="DE247" s="37"/>
      <c r="DF247" s="37"/>
      <c r="DG247" s="37"/>
      <c r="DH247" s="37"/>
      <c r="DI247" s="37"/>
      <c r="DJ247" s="37"/>
      <c r="DK247" s="37"/>
      <c r="DL247" s="37"/>
      <c r="DM247" s="37"/>
      <c r="DN247" s="37"/>
      <c r="DO247" s="37"/>
      <c r="DP247" s="37"/>
      <c r="DQ247" s="37"/>
      <c r="DR247" s="37"/>
      <c r="DS247" s="37"/>
      <c r="DT247" s="37"/>
      <c r="DU247" s="37"/>
      <c r="DV247" s="37"/>
      <c r="DW247" s="37"/>
      <c r="DX247" s="37"/>
      <c r="DY247" s="37"/>
      <c r="DZ247" s="37"/>
      <c r="EA247" s="37"/>
      <c r="EB247" s="37"/>
      <c r="EC247" s="37"/>
      <c r="ED247" s="37"/>
      <c r="EE247" s="37"/>
      <c r="EF247" s="37"/>
      <c r="EG247" s="37"/>
      <c r="EH247" s="37"/>
      <c r="EI247" s="37"/>
      <c r="EJ247" s="37"/>
      <c r="EK247" s="37"/>
      <c r="EL247" s="37"/>
      <c r="EM247" s="37"/>
      <c r="EN247" s="37"/>
      <c r="EO247" s="37"/>
      <c r="EP247" s="37"/>
      <c r="EQ247" s="37"/>
      <c r="ER247" s="37"/>
      <c r="ES247" s="37"/>
      <c r="ET247" s="37"/>
      <c r="EU247" s="37"/>
      <c r="EV247" s="37"/>
      <c r="EW247" s="37"/>
      <c r="EX247" s="37"/>
      <c r="EY247" s="37"/>
      <c r="EZ247" s="37"/>
      <c r="FA247" s="37"/>
      <c r="FB247" s="37"/>
      <c r="FC247" s="37"/>
      <c r="FD247" s="37"/>
      <c r="FE247" s="37"/>
      <c r="FF247" s="37"/>
      <c r="FG247" s="37"/>
      <c r="FH247" s="37"/>
      <c r="FI247" s="37"/>
      <c r="FJ247" s="37"/>
      <c r="FK247" s="37"/>
      <c r="FL247" s="37"/>
      <c r="FM247" s="37"/>
      <c r="FN247" s="37"/>
      <c r="FO247" s="37"/>
      <c r="FP247" s="37"/>
      <c r="FQ247" s="37"/>
      <c r="FR247" s="37"/>
      <c r="FS247" s="37"/>
      <c r="FT247" s="37"/>
      <c r="FU247" s="37"/>
      <c r="FV247" s="37"/>
      <c r="FW247" s="37"/>
      <c r="FX247" s="37"/>
      <c r="FY247" s="37"/>
      <c r="FZ247" s="37"/>
      <c r="GA247" s="37"/>
      <c r="GB247" s="37"/>
      <c r="GC247" s="37"/>
      <c r="GD247" s="37"/>
      <c r="GE247" s="37"/>
      <c r="GF247" s="37"/>
      <c r="GG247" s="37"/>
      <c r="GH247" s="37"/>
      <c r="GI247" s="37"/>
      <c r="GJ247" s="37"/>
      <c r="GK247" s="37"/>
      <c r="GL247" s="37"/>
      <c r="GM247" s="37"/>
      <c r="GN247" s="37"/>
      <c r="GO247" s="37"/>
      <c r="GP247" s="37"/>
      <c r="GQ247" s="37"/>
      <c r="GR247" s="37"/>
      <c r="GS247" s="37"/>
      <c r="GT247" s="37"/>
      <c r="GU247" s="37"/>
      <c r="GV247" s="37"/>
      <c r="GW247" s="37"/>
      <c r="GX247" s="37"/>
      <c r="GY247" s="37"/>
      <c r="GZ247" s="37"/>
      <c r="HA247" s="37"/>
      <c r="HB247" s="37"/>
      <c r="HC247" s="37"/>
      <c r="HD247" s="37"/>
      <c r="HE247" s="37"/>
      <c r="HF247" s="37"/>
      <c r="HG247" s="37"/>
      <c r="HH247" s="37"/>
      <c r="HI247" s="37"/>
      <c r="HJ247" s="37"/>
      <c r="HK247" s="37"/>
      <c r="HL247" s="37"/>
      <c r="HM247" s="37"/>
      <c r="HN247" s="37"/>
      <c r="HO247" s="37"/>
      <c r="HP247" s="37"/>
      <c r="HQ247" s="37"/>
      <c r="HR247" s="37"/>
      <c r="HS247" s="37"/>
      <c r="HT247" s="37"/>
      <c r="HU247" s="37"/>
      <c r="HV247" s="37"/>
      <c r="HW247" s="37"/>
      <c r="HX247" s="37"/>
      <c r="HY247" s="37"/>
      <c r="HZ247" s="37"/>
      <c r="IA247" s="37"/>
      <c r="IB247" s="37"/>
      <c r="IC247" s="37"/>
      <c r="ID247" s="37"/>
      <c r="IE247" s="37"/>
      <c r="IF247" s="37"/>
      <c r="IG247" s="37"/>
      <c r="IH247" s="37"/>
      <c r="II247" s="37"/>
      <c r="IJ247" s="37"/>
      <c r="IK247" s="37"/>
      <c r="IL247" s="37"/>
      <c r="IM247" s="37"/>
      <c r="IN247" s="37"/>
      <c r="IO247" s="37"/>
      <c r="IP247" s="37"/>
      <c r="IQ247" s="37"/>
      <c r="IR247" s="37"/>
      <c r="IS247" s="37"/>
      <c r="IT247" s="37"/>
      <c r="IU247" s="37"/>
      <c r="IV247" s="37"/>
      <c r="IW247" s="37"/>
    </row>
    <row r="248" customFormat="false" ht="12.75" hidden="false" customHeight="false" outlineLevel="0" collapsed="false">
      <c r="A248" s="37"/>
      <c r="B248" s="37"/>
      <c r="C248" s="38"/>
      <c r="D248" s="39"/>
      <c r="F248" s="39"/>
      <c r="G248" s="38"/>
      <c r="H248" s="21"/>
      <c r="I248" s="37"/>
      <c r="J248" s="38"/>
      <c r="K248" s="2"/>
      <c r="L248" s="38"/>
      <c r="M248" s="3"/>
      <c r="N248" s="38"/>
      <c r="O248" s="2"/>
      <c r="P248" s="38"/>
      <c r="R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  <c r="BO248" s="37"/>
      <c r="BP248" s="37"/>
      <c r="BQ248" s="37"/>
      <c r="BR248" s="37"/>
      <c r="BS248" s="37"/>
      <c r="BT248" s="37"/>
      <c r="BU248" s="37"/>
      <c r="BV248" s="37"/>
      <c r="BW248" s="37"/>
      <c r="BX248" s="37"/>
      <c r="BY248" s="37"/>
      <c r="BZ248" s="37"/>
      <c r="CA248" s="37"/>
      <c r="CB248" s="37"/>
      <c r="CC248" s="37"/>
      <c r="CD248" s="37"/>
      <c r="CE248" s="37"/>
      <c r="CF248" s="37"/>
      <c r="CG248" s="37"/>
      <c r="CH248" s="37"/>
      <c r="CI248" s="37"/>
      <c r="CJ248" s="37"/>
      <c r="CK248" s="37"/>
      <c r="CL248" s="37"/>
      <c r="CM248" s="37"/>
      <c r="CN248" s="37"/>
      <c r="CO248" s="37"/>
      <c r="CP248" s="37"/>
      <c r="CQ248" s="37"/>
      <c r="CR248" s="37"/>
      <c r="CS248" s="37"/>
      <c r="CT248" s="37"/>
      <c r="CU248" s="37"/>
      <c r="CV248" s="37"/>
      <c r="CW248" s="37"/>
      <c r="CX248" s="37"/>
      <c r="CY248" s="37"/>
      <c r="CZ248" s="37"/>
      <c r="DA248" s="37"/>
      <c r="DB248" s="37"/>
      <c r="DC248" s="37"/>
      <c r="DD248" s="37"/>
      <c r="DE248" s="37"/>
      <c r="DF248" s="37"/>
      <c r="DG248" s="37"/>
      <c r="DH248" s="37"/>
      <c r="DI248" s="37"/>
      <c r="DJ248" s="37"/>
      <c r="DK248" s="37"/>
      <c r="DL248" s="37"/>
      <c r="DM248" s="37"/>
      <c r="DN248" s="37"/>
      <c r="DO248" s="37"/>
      <c r="DP248" s="37"/>
      <c r="DQ248" s="37"/>
      <c r="DR248" s="37"/>
      <c r="DS248" s="37"/>
      <c r="DT248" s="37"/>
      <c r="DU248" s="37"/>
      <c r="DV248" s="37"/>
      <c r="DW248" s="37"/>
      <c r="DX248" s="37"/>
      <c r="DY248" s="37"/>
      <c r="DZ248" s="37"/>
      <c r="EA248" s="37"/>
      <c r="EB248" s="37"/>
      <c r="EC248" s="37"/>
      <c r="ED248" s="37"/>
      <c r="EE248" s="37"/>
      <c r="EF248" s="37"/>
      <c r="EG248" s="37"/>
      <c r="EH248" s="37"/>
      <c r="EI248" s="37"/>
      <c r="EJ248" s="37"/>
      <c r="EK248" s="37"/>
      <c r="EL248" s="37"/>
      <c r="EM248" s="37"/>
      <c r="EN248" s="37"/>
      <c r="EO248" s="37"/>
      <c r="EP248" s="37"/>
      <c r="EQ248" s="37"/>
      <c r="ER248" s="37"/>
      <c r="ES248" s="37"/>
      <c r="ET248" s="37"/>
      <c r="EU248" s="37"/>
      <c r="EV248" s="37"/>
      <c r="EW248" s="37"/>
      <c r="EX248" s="37"/>
      <c r="EY248" s="37"/>
      <c r="EZ248" s="37"/>
      <c r="FA248" s="37"/>
      <c r="FB248" s="37"/>
      <c r="FC248" s="37"/>
      <c r="FD248" s="37"/>
      <c r="FE248" s="37"/>
      <c r="FF248" s="37"/>
      <c r="FG248" s="37"/>
      <c r="FH248" s="37"/>
      <c r="FI248" s="37"/>
      <c r="FJ248" s="37"/>
      <c r="FK248" s="37"/>
      <c r="FL248" s="37"/>
      <c r="FM248" s="37"/>
      <c r="FN248" s="37"/>
      <c r="FO248" s="37"/>
      <c r="FP248" s="37"/>
      <c r="FQ248" s="37"/>
      <c r="FR248" s="37"/>
      <c r="FS248" s="37"/>
      <c r="FT248" s="37"/>
      <c r="FU248" s="37"/>
      <c r="FV248" s="37"/>
      <c r="FW248" s="37"/>
      <c r="FX248" s="37"/>
      <c r="FY248" s="37"/>
      <c r="FZ248" s="37"/>
      <c r="GA248" s="37"/>
      <c r="GB248" s="37"/>
      <c r="GC248" s="37"/>
      <c r="GD248" s="37"/>
      <c r="GE248" s="37"/>
      <c r="GF248" s="37"/>
      <c r="GG248" s="37"/>
      <c r="GH248" s="37"/>
      <c r="GI248" s="37"/>
      <c r="GJ248" s="37"/>
      <c r="GK248" s="37"/>
      <c r="GL248" s="37"/>
      <c r="GM248" s="37"/>
      <c r="GN248" s="37"/>
      <c r="GO248" s="37"/>
      <c r="GP248" s="37"/>
      <c r="GQ248" s="37"/>
      <c r="GR248" s="37"/>
      <c r="GS248" s="37"/>
      <c r="GT248" s="37"/>
      <c r="GU248" s="37"/>
      <c r="GV248" s="37"/>
      <c r="GW248" s="37"/>
      <c r="GX248" s="37"/>
      <c r="GY248" s="37"/>
      <c r="GZ248" s="37"/>
      <c r="HA248" s="37"/>
      <c r="HB248" s="37"/>
      <c r="HC248" s="37"/>
      <c r="HD248" s="37"/>
      <c r="HE248" s="37"/>
      <c r="HF248" s="37"/>
      <c r="HG248" s="37"/>
      <c r="HH248" s="37"/>
      <c r="HI248" s="37"/>
      <c r="HJ248" s="37"/>
      <c r="HK248" s="37"/>
      <c r="HL248" s="37"/>
      <c r="HM248" s="37"/>
      <c r="HN248" s="37"/>
      <c r="HO248" s="37"/>
      <c r="HP248" s="37"/>
      <c r="HQ248" s="37"/>
      <c r="HR248" s="37"/>
      <c r="HS248" s="37"/>
      <c r="HT248" s="37"/>
      <c r="HU248" s="37"/>
      <c r="HV248" s="37"/>
      <c r="HW248" s="37"/>
      <c r="HX248" s="37"/>
      <c r="HY248" s="37"/>
      <c r="HZ248" s="37"/>
      <c r="IA248" s="37"/>
      <c r="IB248" s="37"/>
      <c r="IC248" s="37"/>
      <c r="ID248" s="37"/>
      <c r="IE248" s="37"/>
      <c r="IF248" s="37"/>
      <c r="IG248" s="37"/>
      <c r="IH248" s="37"/>
      <c r="II248" s="37"/>
      <c r="IJ248" s="37"/>
      <c r="IK248" s="37"/>
      <c r="IL248" s="37"/>
      <c r="IM248" s="37"/>
      <c r="IN248" s="37"/>
      <c r="IO248" s="37"/>
      <c r="IP248" s="37"/>
      <c r="IQ248" s="37"/>
      <c r="IR248" s="37"/>
      <c r="IS248" s="37"/>
      <c r="IT248" s="37"/>
      <c r="IU248" s="37"/>
      <c r="IV248" s="37"/>
      <c r="IW248" s="37"/>
    </row>
    <row r="249" customFormat="false" ht="12.75" hidden="false" customHeight="false" outlineLevel="0" collapsed="false">
      <c r="A249" s="37" t="s">
        <v>279</v>
      </c>
      <c r="B249" s="37"/>
      <c r="C249" s="38"/>
      <c r="D249" s="39" t="s">
        <v>277</v>
      </c>
      <c r="F249" s="39"/>
      <c r="G249" s="38" t="s">
        <v>66</v>
      </c>
      <c r="H249" s="21" t="n">
        <v>0</v>
      </c>
      <c r="I249" s="37" t="s">
        <v>69</v>
      </c>
      <c r="J249" s="38"/>
      <c r="K249" s="2"/>
      <c r="L249" s="38" t="n">
        <v>30000000</v>
      </c>
      <c r="M249" s="3"/>
      <c r="N249" s="38"/>
      <c r="O249" s="2"/>
      <c r="P249" s="38" t="n">
        <v>30000000</v>
      </c>
      <c r="R249" s="5"/>
      <c r="T249" s="5" t="n">
        <v>30000000</v>
      </c>
      <c r="U249" s="5"/>
      <c r="V249" s="5" t="n">
        <f aca="false">+R249/1000000</f>
        <v>0</v>
      </c>
      <c r="W249" s="5" t="n">
        <v>157900000</v>
      </c>
      <c r="X249" s="5"/>
      <c r="Y249" s="5" t="n">
        <f aca="false">ROUND(T249*H249,0)</f>
        <v>0</v>
      </c>
      <c r="Z249" s="5"/>
      <c r="AA249" s="5"/>
      <c r="AB249" s="5" t="n">
        <v>0</v>
      </c>
      <c r="AC249" s="5"/>
      <c r="AD249" s="5" t="n">
        <v>110000</v>
      </c>
      <c r="AE249" s="5" t="n">
        <f aca="false">+AB249/1000000</f>
        <v>0</v>
      </c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  <c r="BO249" s="37"/>
      <c r="BP249" s="37"/>
      <c r="BQ249" s="37"/>
      <c r="BR249" s="37"/>
      <c r="BS249" s="37"/>
      <c r="BT249" s="37"/>
      <c r="BU249" s="37"/>
      <c r="BV249" s="37"/>
      <c r="BW249" s="37"/>
      <c r="BX249" s="37"/>
      <c r="BY249" s="37"/>
      <c r="BZ249" s="37"/>
      <c r="CA249" s="37"/>
      <c r="CB249" s="37"/>
      <c r="CC249" s="37"/>
      <c r="CD249" s="37"/>
      <c r="CE249" s="37"/>
      <c r="CF249" s="37"/>
      <c r="CG249" s="37"/>
      <c r="CH249" s="37"/>
      <c r="CI249" s="37"/>
      <c r="CJ249" s="37"/>
      <c r="CK249" s="37"/>
      <c r="CL249" s="37"/>
      <c r="CM249" s="37"/>
      <c r="CN249" s="37"/>
      <c r="CO249" s="37"/>
      <c r="CP249" s="37"/>
      <c r="CQ249" s="37"/>
      <c r="CR249" s="37"/>
      <c r="CS249" s="37"/>
      <c r="CT249" s="37"/>
      <c r="CU249" s="37"/>
      <c r="CV249" s="37"/>
      <c r="CW249" s="37"/>
      <c r="CX249" s="37"/>
      <c r="CY249" s="37"/>
      <c r="CZ249" s="37"/>
      <c r="DA249" s="37"/>
      <c r="DB249" s="37"/>
      <c r="DC249" s="37"/>
      <c r="DD249" s="37"/>
      <c r="DE249" s="37"/>
      <c r="DF249" s="37"/>
      <c r="DG249" s="37"/>
      <c r="DH249" s="37"/>
      <c r="DI249" s="37"/>
      <c r="DJ249" s="37"/>
      <c r="DK249" s="37"/>
      <c r="DL249" s="37"/>
      <c r="DM249" s="37"/>
      <c r="DN249" s="37"/>
      <c r="DO249" s="37"/>
      <c r="DP249" s="37"/>
      <c r="DQ249" s="37"/>
      <c r="DR249" s="37"/>
      <c r="DS249" s="37"/>
      <c r="DT249" s="37"/>
      <c r="DU249" s="37"/>
      <c r="DV249" s="37"/>
      <c r="DW249" s="37"/>
      <c r="DX249" s="37"/>
      <c r="DY249" s="37"/>
      <c r="DZ249" s="37"/>
      <c r="EA249" s="37"/>
      <c r="EB249" s="37"/>
      <c r="EC249" s="37"/>
      <c r="ED249" s="37"/>
      <c r="EE249" s="37"/>
      <c r="EF249" s="37"/>
      <c r="EG249" s="37"/>
      <c r="EH249" s="37"/>
      <c r="EI249" s="37"/>
      <c r="EJ249" s="37"/>
      <c r="EK249" s="37"/>
      <c r="EL249" s="37"/>
      <c r="EM249" s="37"/>
      <c r="EN249" s="37"/>
      <c r="EO249" s="37"/>
      <c r="EP249" s="37"/>
      <c r="EQ249" s="37"/>
      <c r="ER249" s="37"/>
      <c r="ES249" s="37"/>
      <c r="ET249" s="37"/>
      <c r="EU249" s="37"/>
      <c r="EV249" s="37"/>
      <c r="EW249" s="37"/>
      <c r="EX249" s="37"/>
      <c r="EY249" s="37"/>
      <c r="EZ249" s="37"/>
      <c r="FA249" s="37"/>
      <c r="FB249" s="37"/>
      <c r="FC249" s="37"/>
      <c r="FD249" s="37"/>
      <c r="FE249" s="37"/>
      <c r="FF249" s="37"/>
      <c r="FG249" s="37"/>
      <c r="FH249" s="37"/>
      <c r="FI249" s="37"/>
      <c r="FJ249" s="37"/>
      <c r="FK249" s="37"/>
      <c r="FL249" s="37"/>
      <c r="FM249" s="37"/>
      <c r="FN249" s="37"/>
      <c r="FO249" s="37"/>
      <c r="FP249" s="37"/>
      <c r="FQ249" s="37"/>
      <c r="FR249" s="37"/>
      <c r="FS249" s="37"/>
      <c r="FT249" s="37"/>
      <c r="FU249" s="37"/>
      <c r="FV249" s="37"/>
      <c r="FW249" s="37"/>
      <c r="FX249" s="37"/>
      <c r="FY249" s="37"/>
      <c r="FZ249" s="37"/>
      <c r="GA249" s="37"/>
      <c r="GB249" s="37"/>
      <c r="GC249" s="37"/>
      <c r="GD249" s="37"/>
      <c r="GE249" s="37"/>
      <c r="GF249" s="37"/>
      <c r="GG249" s="37"/>
      <c r="GH249" s="37"/>
      <c r="GI249" s="37"/>
      <c r="GJ249" s="37"/>
      <c r="GK249" s="37"/>
      <c r="GL249" s="37"/>
      <c r="GM249" s="37"/>
      <c r="GN249" s="37"/>
      <c r="GO249" s="37"/>
      <c r="GP249" s="37"/>
      <c r="GQ249" s="37"/>
      <c r="GR249" s="37"/>
      <c r="GS249" s="37"/>
      <c r="GT249" s="37"/>
      <c r="GU249" s="37"/>
      <c r="GV249" s="37"/>
      <c r="GW249" s="37"/>
      <c r="GX249" s="37"/>
      <c r="GY249" s="37"/>
      <c r="GZ249" s="37"/>
      <c r="HA249" s="37"/>
      <c r="HB249" s="37"/>
      <c r="HC249" s="37"/>
      <c r="HD249" s="37"/>
      <c r="HE249" s="37"/>
      <c r="HF249" s="37"/>
      <c r="HG249" s="37"/>
      <c r="HH249" s="37"/>
      <c r="HI249" s="37"/>
      <c r="HJ249" s="37"/>
      <c r="HK249" s="37"/>
      <c r="HL249" s="37"/>
      <c r="HM249" s="37"/>
      <c r="HN249" s="37"/>
      <c r="HO249" s="37"/>
      <c r="HP249" s="37"/>
      <c r="HQ249" s="37"/>
      <c r="HR249" s="37"/>
      <c r="HS249" s="37"/>
      <c r="HT249" s="37"/>
      <c r="HU249" s="37"/>
      <c r="HV249" s="37"/>
      <c r="HW249" s="37"/>
      <c r="HX249" s="37"/>
      <c r="HY249" s="37"/>
      <c r="HZ249" s="37"/>
      <c r="IA249" s="37"/>
      <c r="IB249" s="37"/>
      <c r="IC249" s="37"/>
      <c r="ID249" s="37"/>
      <c r="IE249" s="37"/>
      <c r="IF249" s="37"/>
      <c r="IG249" s="37"/>
      <c r="IH249" s="37"/>
      <c r="II249" s="37"/>
      <c r="IJ249" s="37"/>
      <c r="IK249" s="37"/>
      <c r="IL249" s="37"/>
      <c r="IM249" s="37"/>
      <c r="IN249" s="37"/>
      <c r="IO249" s="37"/>
      <c r="IP249" s="37"/>
      <c r="IQ249" s="37"/>
      <c r="IR249" s="37"/>
      <c r="IS249" s="37"/>
      <c r="IT249" s="37"/>
      <c r="IU249" s="37"/>
      <c r="IV249" s="37"/>
      <c r="IW249" s="37"/>
    </row>
    <row r="250" customFormat="false" ht="12.75" hidden="false" customHeight="false" outlineLevel="0" collapsed="false">
      <c r="A250" s="37"/>
      <c r="B250" s="37"/>
      <c r="C250" s="38"/>
      <c r="D250" s="39"/>
      <c r="F250" s="39"/>
      <c r="G250" s="38"/>
      <c r="H250" s="21"/>
      <c r="I250" s="37"/>
      <c r="J250" s="38"/>
      <c r="K250" s="2"/>
      <c r="L250" s="38"/>
      <c r="M250" s="3"/>
      <c r="N250" s="38"/>
      <c r="O250" s="2"/>
      <c r="P250" s="38"/>
      <c r="R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  <c r="BO250" s="37"/>
      <c r="BP250" s="37"/>
      <c r="BQ250" s="37"/>
      <c r="BR250" s="37"/>
      <c r="BS250" s="37"/>
      <c r="BT250" s="37"/>
      <c r="BU250" s="37"/>
      <c r="BV250" s="37"/>
      <c r="BW250" s="37"/>
      <c r="BX250" s="37"/>
      <c r="BY250" s="37"/>
      <c r="BZ250" s="37"/>
      <c r="CA250" s="37"/>
      <c r="CB250" s="37"/>
      <c r="CC250" s="37"/>
      <c r="CD250" s="37"/>
      <c r="CE250" s="37"/>
      <c r="CF250" s="37"/>
      <c r="CG250" s="37"/>
      <c r="CH250" s="37"/>
      <c r="CI250" s="37"/>
      <c r="CJ250" s="37"/>
      <c r="CK250" s="37"/>
      <c r="CL250" s="37"/>
      <c r="CM250" s="37"/>
      <c r="CN250" s="37"/>
      <c r="CO250" s="37"/>
      <c r="CP250" s="37"/>
      <c r="CQ250" s="37"/>
      <c r="CR250" s="37"/>
      <c r="CS250" s="37"/>
      <c r="CT250" s="37"/>
      <c r="CU250" s="37"/>
      <c r="CV250" s="37"/>
      <c r="CW250" s="37"/>
      <c r="CX250" s="37"/>
      <c r="CY250" s="37"/>
      <c r="CZ250" s="37"/>
      <c r="DA250" s="37"/>
      <c r="DB250" s="37"/>
      <c r="DC250" s="37"/>
      <c r="DD250" s="37"/>
      <c r="DE250" s="37"/>
      <c r="DF250" s="37"/>
      <c r="DG250" s="37"/>
      <c r="DH250" s="37"/>
      <c r="DI250" s="37"/>
      <c r="DJ250" s="37"/>
      <c r="DK250" s="37"/>
      <c r="DL250" s="37"/>
      <c r="DM250" s="37"/>
      <c r="DN250" s="37"/>
      <c r="DO250" s="37"/>
      <c r="DP250" s="37"/>
      <c r="DQ250" s="37"/>
      <c r="DR250" s="37"/>
      <c r="DS250" s="37"/>
      <c r="DT250" s="37"/>
      <c r="DU250" s="37"/>
      <c r="DV250" s="37"/>
      <c r="DW250" s="37"/>
      <c r="DX250" s="37"/>
      <c r="DY250" s="37"/>
      <c r="DZ250" s="37"/>
      <c r="EA250" s="37"/>
      <c r="EB250" s="37"/>
      <c r="EC250" s="37"/>
      <c r="ED250" s="37"/>
      <c r="EE250" s="37"/>
      <c r="EF250" s="37"/>
      <c r="EG250" s="37"/>
      <c r="EH250" s="37"/>
      <c r="EI250" s="37"/>
      <c r="EJ250" s="37"/>
      <c r="EK250" s="37"/>
      <c r="EL250" s="37"/>
      <c r="EM250" s="37"/>
      <c r="EN250" s="37"/>
      <c r="EO250" s="37"/>
      <c r="EP250" s="37"/>
      <c r="EQ250" s="37"/>
      <c r="ER250" s="37"/>
      <c r="ES250" s="37"/>
      <c r="ET250" s="37"/>
      <c r="EU250" s="37"/>
      <c r="EV250" s="37"/>
      <c r="EW250" s="37"/>
      <c r="EX250" s="37"/>
      <c r="EY250" s="37"/>
      <c r="EZ250" s="37"/>
      <c r="FA250" s="37"/>
      <c r="FB250" s="37"/>
      <c r="FC250" s="37"/>
      <c r="FD250" s="37"/>
      <c r="FE250" s="37"/>
      <c r="FF250" s="37"/>
      <c r="FG250" s="37"/>
      <c r="FH250" s="37"/>
      <c r="FI250" s="37"/>
      <c r="FJ250" s="37"/>
      <c r="FK250" s="37"/>
      <c r="FL250" s="37"/>
      <c r="FM250" s="37"/>
      <c r="FN250" s="37"/>
      <c r="FO250" s="37"/>
      <c r="FP250" s="37"/>
      <c r="FQ250" s="37"/>
      <c r="FR250" s="37"/>
      <c r="FS250" s="37"/>
      <c r="FT250" s="37"/>
      <c r="FU250" s="37"/>
      <c r="FV250" s="37"/>
      <c r="FW250" s="37"/>
      <c r="FX250" s="37"/>
      <c r="FY250" s="37"/>
      <c r="FZ250" s="37"/>
      <c r="GA250" s="37"/>
      <c r="GB250" s="37"/>
      <c r="GC250" s="37"/>
      <c r="GD250" s="37"/>
      <c r="GE250" s="37"/>
      <c r="GF250" s="37"/>
      <c r="GG250" s="37"/>
      <c r="GH250" s="37"/>
      <c r="GI250" s="37"/>
      <c r="GJ250" s="37"/>
      <c r="GK250" s="37"/>
      <c r="GL250" s="37"/>
      <c r="GM250" s="37"/>
      <c r="GN250" s="37"/>
      <c r="GO250" s="37"/>
      <c r="GP250" s="37"/>
      <c r="GQ250" s="37"/>
      <c r="GR250" s="37"/>
      <c r="GS250" s="37"/>
      <c r="GT250" s="37"/>
      <c r="GU250" s="37"/>
      <c r="GV250" s="37"/>
      <c r="GW250" s="37"/>
      <c r="GX250" s="37"/>
      <c r="GY250" s="37"/>
      <c r="GZ250" s="37"/>
      <c r="HA250" s="37"/>
      <c r="HB250" s="37"/>
      <c r="HC250" s="37"/>
      <c r="HD250" s="37"/>
      <c r="HE250" s="37"/>
      <c r="HF250" s="37"/>
      <c r="HG250" s="37"/>
      <c r="HH250" s="37"/>
      <c r="HI250" s="37"/>
      <c r="HJ250" s="37"/>
      <c r="HK250" s="37"/>
      <c r="HL250" s="37"/>
      <c r="HM250" s="37"/>
      <c r="HN250" s="37"/>
      <c r="HO250" s="37"/>
      <c r="HP250" s="37"/>
      <c r="HQ250" s="37"/>
      <c r="HR250" s="37"/>
      <c r="HS250" s="37"/>
      <c r="HT250" s="37"/>
      <c r="HU250" s="37"/>
      <c r="HV250" s="37"/>
      <c r="HW250" s="37"/>
      <c r="HX250" s="37"/>
      <c r="HY250" s="37"/>
      <c r="HZ250" s="37"/>
      <c r="IA250" s="37"/>
      <c r="IB250" s="37"/>
      <c r="IC250" s="37"/>
      <c r="ID250" s="37"/>
      <c r="IE250" s="37"/>
      <c r="IF250" s="37"/>
      <c r="IG250" s="37"/>
      <c r="IH250" s="37"/>
      <c r="II250" s="37"/>
      <c r="IJ250" s="37"/>
      <c r="IK250" s="37"/>
      <c r="IL250" s="37"/>
      <c r="IM250" s="37"/>
      <c r="IN250" s="37"/>
      <c r="IO250" s="37"/>
      <c r="IP250" s="37"/>
      <c r="IQ250" s="37"/>
      <c r="IR250" s="37"/>
      <c r="IS250" s="37"/>
      <c r="IT250" s="37"/>
      <c r="IU250" s="37"/>
      <c r="IV250" s="37"/>
      <c r="IW250" s="37"/>
    </row>
    <row r="251" customFormat="false" ht="15" hidden="false" customHeight="false" outlineLevel="0" collapsed="false">
      <c r="A251" s="37" t="s">
        <v>280</v>
      </c>
      <c r="B251" s="37"/>
      <c r="C251" s="38"/>
      <c r="D251" s="39" t="s">
        <v>277</v>
      </c>
      <c r="F251" s="39"/>
      <c r="G251" s="38" t="s">
        <v>132</v>
      </c>
      <c r="H251" s="21" t="n">
        <v>0</v>
      </c>
      <c r="I251" s="37" t="s">
        <v>133</v>
      </c>
      <c r="J251" s="38"/>
      <c r="K251" s="2"/>
      <c r="L251" s="38" t="n">
        <v>12500000</v>
      </c>
      <c r="M251" s="3"/>
      <c r="N251" s="38"/>
      <c r="O251" s="2"/>
      <c r="P251" s="38" t="n">
        <v>12500000</v>
      </c>
      <c r="R251" s="5"/>
      <c r="T251" s="5" t="n">
        <v>12500000</v>
      </c>
      <c r="U251" s="5"/>
      <c r="V251" s="5" t="n">
        <f aca="false">+R251/1000000</f>
        <v>0</v>
      </c>
      <c r="W251" s="5" t="n">
        <v>1300000</v>
      </c>
      <c r="X251" s="5"/>
      <c r="Y251" s="5" t="n">
        <f aca="false">ROUND(T251*H251,0)</f>
        <v>0</v>
      </c>
      <c r="Z251" s="5"/>
      <c r="AA251" s="5"/>
      <c r="AB251" s="5" t="n">
        <v>0</v>
      </c>
      <c r="AC251" s="5"/>
      <c r="AD251" s="40"/>
      <c r="AE251" s="5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  <c r="BO251" s="37"/>
      <c r="BP251" s="37"/>
      <c r="BQ251" s="37"/>
      <c r="BR251" s="37"/>
      <c r="BS251" s="37"/>
      <c r="BT251" s="37"/>
      <c r="BU251" s="37"/>
      <c r="BV251" s="37"/>
      <c r="BW251" s="37"/>
      <c r="BX251" s="37"/>
      <c r="BY251" s="37"/>
      <c r="BZ251" s="37"/>
      <c r="CA251" s="37"/>
      <c r="CB251" s="37"/>
      <c r="CC251" s="37"/>
      <c r="CD251" s="37"/>
      <c r="CE251" s="37"/>
      <c r="CF251" s="37"/>
      <c r="CG251" s="37"/>
      <c r="CH251" s="37"/>
      <c r="CI251" s="37"/>
      <c r="CJ251" s="37"/>
      <c r="CK251" s="37"/>
      <c r="CL251" s="37"/>
      <c r="CM251" s="37"/>
      <c r="CN251" s="37"/>
      <c r="CO251" s="37"/>
      <c r="CP251" s="37"/>
      <c r="CQ251" s="37"/>
      <c r="CR251" s="37"/>
      <c r="CS251" s="37"/>
      <c r="CT251" s="37"/>
      <c r="CU251" s="37"/>
      <c r="CV251" s="37"/>
      <c r="CW251" s="37"/>
      <c r="CX251" s="37"/>
      <c r="CY251" s="37"/>
      <c r="CZ251" s="37"/>
      <c r="DA251" s="37"/>
      <c r="DB251" s="37"/>
      <c r="DC251" s="37"/>
      <c r="DD251" s="37"/>
      <c r="DE251" s="37"/>
      <c r="DF251" s="37"/>
      <c r="DG251" s="37"/>
      <c r="DH251" s="37"/>
      <c r="DI251" s="37"/>
      <c r="DJ251" s="37"/>
      <c r="DK251" s="37"/>
      <c r="DL251" s="37"/>
      <c r="DM251" s="37"/>
      <c r="DN251" s="37"/>
      <c r="DO251" s="37"/>
      <c r="DP251" s="37"/>
      <c r="DQ251" s="37"/>
      <c r="DR251" s="37"/>
      <c r="DS251" s="37"/>
      <c r="DT251" s="37"/>
      <c r="DU251" s="37"/>
      <c r="DV251" s="37"/>
      <c r="DW251" s="37"/>
      <c r="DX251" s="37"/>
      <c r="DY251" s="37"/>
      <c r="DZ251" s="37"/>
      <c r="EA251" s="37"/>
      <c r="EB251" s="37"/>
      <c r="EC251" s="37"/>
      <c r="ED251" s="37"/>
      <c r="EE251" s="37"/>
      <c r="EF251" s="37"/>
      <c r="EG251" s="37"/>
      <c r="EH251" s="37"/>
      <c r="EI251" s="37"/>
      <c r="EJ251" s="37"/>
      <c r="EK251" s="37"/>
      <c r="EL251" s="37"/>
      <c r="EM251" s="37"/>
      <c r="EN251" s="37"/>
      <c r="EO251" s="37"/>
      <c r="EP251" s="37"/>
      <c r="EQ251" s="37"/>
      <c r="ER251" s="37"/>
      <c r="ES251" s="37"/>
      <c r="ET251" s="37"/>
      <c r="EU251" s="37"/>
      <c r="EV251" s="37"/>
      <c r="EW251" s="37"/>
      <c r="EX251" s="37"/>
      <c r="EY251" s="37"/>
      <c r="EZ251" s="37"/>
      <c r="FA251" s="37"/>
      <c r="FB251" s="37"/>
      <c r="FC251" s="37"/>
      <c r="FD251" s="37"/>
      <c r="FE251" s="37"/>
      <c r="FF251" s="37"/>
      <c r="FG251" s="37"/>
      <c r="FH251" s="37"/>
      <c r="FI251" s="37"/>
      <c r="FJ251" s="37"/>
      <c r="FK251" s="37"/>
      <c r="FL251" s="37"/>
      <c r="FM251" s="37"/>
      <c r="FN251" s="37"/>
      <c r="FO251" s="37"/>
      <c r="FP251" s="37"/>
      <c r="FQ251" s="37"/>
      <c r="FR251" s="37"/>
      <c r="FS251" s="37"/>
      <c r="FT251" s="37"/>
      <c r="FU251" s="37"/>
      <c r="FV251" s="37"/>
      <c r="FW251" s="37"/>
      <c r="FX251" s="37"/>
      <c r="FY251" s="37"/>
      <c r="FZ251" s="37"/>
      <c r="GA251" s="37"/>
      <c r="GB251" s="37"/>
      <c r="GC251" s="37"/>
      <c r="GD251" s="37"/>
      <c r="GE251" s="37"/>
      <c r="GF251" s="37"/>
      <c r="GG251" s="37"/>
      <c r="GH251" s="37"/>
      <c r="GI251" s="37"/>
      <c r="GJ251" s="37"/>
      <c r="GK251" s="37"/>
      <c r="GL251" s="37"/>
      <c r="GM251" s="37"/>
      <c r="GN251" s="37"/>
      <c r="GO251" s="37"/>
      <c r="GP251" s="37"/>
      <c r="GQ251" s="37"/>
      <c r="GR251" s="37"/>
      <c r="GS251" s="37"/>
      <c r="GT251" s="37"/>
      <c r="GU251" s="37"/>
      <c r="GV251" s="37"/>
      <c r="GW251" s="37"/>
      <c r="GX251" s="37"/>
      <c r="GY251" s="37"/>
      <c r="GZ251" s="37"/>
      <c r="HA251" s="37"/>
      <c r="HB251" s="37"/>
      <c r="HC251" s="37"/>
      <c r="HD251" s="37"/>
      <c r="HE251" s="37"/>
      <c r="HF251" s="37"/>
      <c r="HG251" s="37"/>
      <c r="HH251" s="37"/>
      <c r="HI251" s="37"/>
      <c r="HJ251" s="37"/>
      <c r="HK251" s="37"/>
      <c r="HL251" s="37"/>
      <c r="HM251" s="37"/>
      <c r="HN251" s="37"/>
      <c r="HO251" s="37"/>
      <c r="HP251" s="37"/>
      <c r="HQ251" s="37"/>
      <c r="HR251" s="37"/>
      <c r="HS251" s="37"/>
      <c r="HT251" s="37"/>
      <c r="HU251" s="37"/>
      <c r="HV251" s="37"/>
      <c r="HW251" s="37"/>
      <c r="HX251" s="37"/>
      <c r="HY251" s="37"/>
      <c r="HZ251" s="37"/>
      <c r="IA251" s="37"/>
      <c r="IB251" s="37"/>
      <c r="IC251" s="37"/>
      <c r="ID251" s="37"/>
      <c r="IE251" s="37"/>
      <c r="IF251" s="37"/>
      <c r="IG251" s="37"/>
      <c r="IH251" s="37"/>
      <c r="II251" s="37"/>
      <c r="IJ251" s="37"/>
      <c r="IK251" s="37"/>
      <c r="IL251" s="37"/>
      <c r="IM251" s="37"/>
      <c r="IN251" s="37"/>
      <c r="IO251" s="37"/>
      <c r="IP251" s="37"/>
      <c r="IQ251" s="37"/>
      <c r="IR251" s="37"/>
      <c r="IS251" s="37"/>
      <c r="IT251" s="37"/>
      <c r="IU251" s="37"/>
      <c r="IV251" s="37"/>
      <c r="IW251" s="37"/>
    </row>
    <row r="252" customFormat="false" ht="15" hidden="false" customHeight="false" outlineLevel="0" collapsed="false">
      <c r="A252" s="37" t="s">
        <v>281</v>
      </c>
      <c r="B252" s="37"/>
      <c r="C252" s="38"/>
      <c r="D252" s="39" t="s">
        <v>277</v>
      </c>
      <c r="F252" s="39"/>
      <c r="G252" s="38" t="s">
        <v>132</v>
      </c>
      <c r="H252" s="21" t="n">
        <v>0</v>
      </c>
      <c r="I252" s="37" t="s">
        <v>133</v>
      </c>
      <c r="J252" s="38"/>
      <c r="K252" s="2"/>
      <c r="L252" s="38" t="n">
        <v>25000000</v>
      </c>
      <c r="M252" s="3"/>
      <c r="N252" s="38"/>
      <c r="O252" s="2"/>
      <c r="P252" s="38" t="n">
        <v>25000000</v>
      </c>
      <c r="R252" s="5"/>
      <c r="T252" s="5" t="n">
        <v>25000000</v>
      </c>
      <c r="U252" s="5"/>
      <c r="V252" s="5" t="n">
        <f aca="false">+R252/1000000</f>
        <v>0</v>
      </c>
      <c r="W252" s="5" t="n">
        <v>1300000</v>
      </c>
      <c r="X252" s="5"/>
      <c r="Y252" s="5" t="n">
        <f aca="false">ROUND(T252*H252,0)</f>
        <v>0</v>
      </c>
      <c r="Z252" s="5"/>
      <c r="AA252" s="5"/>
      <c r="AB252" s="5" t="n">
        <v>0</v>
      </c>
      <c r="AC252" s="5"/>
      <c r="AD252" s="40"/>
      <c r="AE252" s="2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  <c r="BM252" s="37"/>
      <c r="BN252" s="37"/>
      <c r="BO252" s="37"/>
      <c r="BP252" s="37"/>
      <c r="BQ252" s="37"/>
      <c r="BR252" s="37"/>
      <c r="BS252" s="37"/>
      <c r="BT252" s="37"/>
      <c r="BU252" s="37"/>
      <c r="BV252" s="37"/>
      <c r="BW252" s="37"/>
      <c r="BX252" s="37"/>
      <c r="BY252" s="37"/>
      <c r="BZ252" s="37"/>
      <c r="CA252" s="37"/>
      <c r="CB252" s="37"/>
      <c r="CC252" s="37"/>
      <c r="CD252" s="37"/>
      <c r="CE252" s="37"/>
      <c r="CF252" s="37"/>
      <c r="CG252" s="37"/>
      <c r="CH252" s="37"/>
      <c r="CI252" s="37"/>
      <c r="CJ252" s="37"/>
      <c r="CK252" s="37"/>
      <c r="CL252" s="37"/>
      <c r="CM252" s="37"/>
      <c r="CN252" s="37"/>
      <c r="CO252" s="37"/>
      <c r="CP252" s="37"/>
      <c r="CQ252" s="37"/>
      <c r="CR252" s="37"/>
      <c r="CS252" s="37"/>
      <c r="CT252" s="37"/>
      <c r="CU252" s="37"/>
      <c r="CV252" s="37"/>
      <c r="CW252" s="37"/>
      <c r="CX252" s="37"/>
      <c r="CY252" s="37"/>
      <c r="CZ252" s="37"/>
      <c r="DA252" s="37"/>
      <c r="DB252" s="37"/>
      <c r="DC252" s="37"/>
      <c r="DD252" s="37"/>
      <c r="DE252" s="37"/>
      <c r="DF252" s="37"/>
      <c r="DG252" s="37"/>
      <c r="DH252" s="37"/>
      <c r="DI252" s="37"/>
      <c r="DJ252" s="37"/>
      <c r="DK252" s="37"/>
      <c r="DL252" s="37"/>
      <c r="DM252" s="37"/>
      <c r="DN252" s="37"/>
      <c r="DO252" s="37"/>
      <c r="DP252" s="37"/>
      <c r="DQ252" s="37"/>
      <c r="DR252" s="37"/>
      <c r="DS252" s="37"/>
      <c r="DT252" s="37"/>
      <c r="DU252" s="37"/>
      <c r="DV252" s="37"/>
      <c r="DW252" s="37"/>
      <c r="DX252" s="37"/>
      <c r="DY252" s="37"/>
      <c r="DZ252" s="37"/>
      <c r="EA252" s="37"/>
      <c r="EB252" s="37"/>
      <c r="EC252" s="37"/>
      <c r="ED252" s="37"/>
      <c r="EE252" s="37"/>
      <c r="EF252" s="37"/>
      <c r="EG252" s="37"/>
      <c r="EH252" s="37"/>
      <c r="EI252" s="37"/>
      <c r="EJ252" s="37"/>
      <c r="EK252" s="37"/>
      <c r="EL252" s="37"/>
      <c r="EM252" s="37"/>
      <c r="EN252" s="37"/>
      <c r="EO252" s="37"/>
      <c r="EP252" s="37"/>
      <c r="EQ252" s="37"/>
      <c r="ER252" s="37"/>
      <c r="ES252" s="37"/>
      <c r="ET252" s="37"/>
      <c r="EU252" s="37"/>
      <c r="EV252" s="37"/>
      <c r="EW252" s="37"/>
      <c r="EX252" s="37"/>
      <c r="EY252" s="37"/>
      <c r="EZ252" s="37"/>
      <c r="FA252" s="37"/>
      <c r="FB252" s="37"/>
      <c r="FC252" s="37"/>
      <c r="FD252" s="37"/>
      <c r="FE252" s="37"/>
      <c r="FF252" s="37"/>
      <c r="FG252" s="37"/>
      <c r="FH252" s="37"/>
      <c r="FI252" s="37"/>
      <c r="FJ252" s="37"/>
      <c r="FK252" s="37"/>
      <c r="FL252" s="37"/>
      <c r="FM252" s="37"/>
      <c r="FN252" s="37"/>
      <c r="FO252" s="37"/>
      <c r="FP252" s="37"/>
      <c r="FQ252" s="37"/>
      <c r="FR252" s="37"/>
      <c r="FS252" s="37"/>
      <c r="FT252" s="37"/>
      <c r="FU252" s="37"/>
      <c r="FV252" s="37"/>
      <c r="FW252" s="37"/>
      <c r="FX252" s="37"/>
      <c r="FY252" s="37"/>
      <c r="FZ252" s="37"/>
      <c r="GA252" s="37"/>
      <c r="GB252" s="37"/>
      <c r="GC252" s="37"/>
      <c r="GD252" s="37"/>
      <c r="GE252" s="37"/>
      <c r="GF252" s="37"/>
      <c r="GG252" s="37"/>
      <c r="GH252" s="37"/>
      <c r="GI252" s="37"/>
      <c r="GJ252" s="37"/>
      <c r="GK252" s="37"/>
      <c r="GL252" s="37"/>
      <c r="GM252" s="37"/>
      <c r="GN252" s="37"/>
      <c r="GO252" s="37"/>
      <c r="GP252" s="37"/>
      <c r="GQ252" s="37"/>
      <c r="GR252" s="37"/>
      <c r="GS252" s="37"/>
      <c r="GT252" s="37"/>
      <c r="GU252" s="37"/>
      <c r="GV252" s="37"/>
      <c r="GW252" s="37"/>
      <c r="GX252" s="37"/>
      <c r="GY252" s="37"/>
      <c r="GZ252" s="37"/>
      <c r="HA252" s="37"/>
      <c r="HB252" s="37"/>
      <c r="HC252" s="37"/>
      <c r="HD252" s="37"/>
      <c r="HE252" s="37"/>
      <c r="HF252" s="37"/>
      <c r="HG252" s="37"/>
      <c r="HH252" s="37"/>
      <c r="HI252" s="37"/>
      <c r="HJ252" s="37"/>
      <c r="HK252" s="37"/>
      <c r="HL252" s="37"/>
      <c r="HM252" s="37"/>
      <c r="HN252" s="37"/>
      <c r="HO252" s="37"/>
      <c r="HP252" s="37"/>
      <c r="HQ252" s="37"/>
      <c r="HR252" s="37"/>
      <c r="HS252" s="37"/>
      <c r="HT252" s="37"/>
      <c r="HU252" s="37"/>
      <c r="HV252" s="37"/>
      <c r="HW252" s="37"/>
      <c r="HX252" s="37"/>
      <c r="HY252" s="37"/>
      <c r="HZ252" s="37"/>
      <c r="IA252" s="37"/>
      <c r="IB252" s="37"/>
      <c r="IC252" s="37"/>
      <c r="ID252" s="37"/>
      <c r="IE252" s="37"/>
      <c r="IF252" s="37"/>
      <c r="IG252" s="37"/>
      <c r="IH252" s="37"/>
      <c r="II252" s="37"/>
      <c r="IJ252" s="37"/>
      <c r="IK252" s="37"/>
      <c r="IL252" s="37"/>
      <c r="IM252" s="37"/>
      <c r="IN252" s="37"/>
      <c r="IO252" s="37"/>
      <c r="IP252" s="37"/>
      <c r="IQ252" s="37"/>
      <c r="IR252" s="37"/>
      <c r="IS252" s="37"/>
      <c r="IT252" s="37"/>
      <c r="IU252" s="37"/>
      <c r="IV252" s="37"/>
      <c r="IW252" s="37"/>
    </row>
    <row r="253" customFormat="false" ht="15" hidden="false" customHeight="false" outlineLevel="0" collapsed="false">
      <c r="A253" s="37" t="s">
        <v>282</v>
      </c>
      <c r="B253" s="37"/>
      <c r="C253" s="38"/>
      <c r="D253" s="39" t="s">
        <v>277</v>
      </c>
      <c r="F253" s="39"/>
      <c r="G253" s="38" t="s">
        <v>132</v>
      </c>
      <c r="H253" s="21" t="n">
        <v>0</v>
      </c>
      <c r="I253" s="37" t="s">
        <v>133</v>
      </c>
      <c r="J253" s="38"/>
      <c r="K253" s="2"/>
      <c r="L253" s="38" t="n">
        <v>0</v>
      </c>
      <c r="M253" s="3"/>
      <c r="N253" s="38"/>
      <c r="O253" s="2"/>
      <c r="P253" s="38" t="n">
        <v>0</v>
      </c>
      <c r="R253" s="5"/>
      <c r="T253" s="5" t="n">
        <v>0</v>
      </c>
      <c r="U253" s="5"/>
      <c r="V253" s="5" t="n">
        <f aca="false">+R253/1000000</f>
        <v>0</v>
      </c>
      <c r="W253" s="5" t="n">
        <v>1300000</v>
      </c>
      <c r="X253" s="5"/>
      <c r="Y253" s="5" t="n">
        <f aca="false">ROUND(T253*H253,0)</f>
        <v>0</v>
      </c>
      <c r="Z253" s="5"/>
      <c r="AA253" s="5"/>
      <c r="AB253" s="5" t="n">
        <v>0</v>
      </c>
      <c r="AC253" s="5"/>
      <c r="AD253" s="40"/>
      <c r="AE253" s="5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  <c r="BO253" s="37"/>
      <c r="BP253" s="37"/>
      <c r="BQ253" s="37"/>
      <c r="BR253" s="37"/>
      <c r="BS253" s="37"/>
      <c r="BT253" s="37"/>
      <c r="BU253" s="37"/>
      <c r="BV253" s="37"/>
      <c r="BW253" s="37"/>
      <c r="BX253" s="37"/>
      <c r="BY253" s="37"/>
      <c r="BZ253" s="37"/>
      <c r="CA253" s="37"/>
      <c r="CB253" s="37"/>
      <c r="CC253" s="37"/>
      <c r="CD253" s="37"/>
      <c r="CE253" s="37"/>
      <c r="CF253" s="37"/>
      <c r="CG253" s="37"/>
      <c r="CH253" s="37"/>
      <c r="CI253" s="37"/>
      <c r="CJ253" s="37"/>
      <c r="CK253" s="37"/>
      <c r="CL253" s="37"/>
      <c r="CM253" s="37"/>
      <c r="CN253" s="37"/>
      <c r="CO253" s="37"/>
      <c r="CP253" s="37"/>
      <c r="CQ253" s="37"/>
      <c r="CR253" s="37"/>
      <c r="CS253" s="37"/>
      <c r="CT253" s="37"/>
      <c r="CU253" s="37"/>
      <c r="CV253" s="37"/>
      <c r="CW253" s="37"/>
      <c r="CX253" s="37"/>
      <c r="CY253" s="37"/>
      <c r="CZ253" s="37"/>
      <c r="DA253" s="37"/>
      <c r="DB253" s="37"/>
      <c r="DC253" s="37"/>
      <c r="DD253" s="37"/>
      <c r="DE253" s="37"/>
      <c r="DF253" s="37"/>
      <c r="DG253" s="37"/>
      <c r="DH253" s="37"/>
      <c r="DI253" s="37"/>
      <c r="DJ253" s="37"/>
      <c r="DK253" s="37"/>
      <c r="DL253" s="37"/>
      <c r="DM253" s="37"/>
      <c r="DN253" s="37"/>
      <c r="DO253" s="37"/>
      <c r="DP253" s="37"/>
      <c r="DQ253" s="37"/>
      <c r="DR253" s="37"/>
      <c r="DS253" s="37"/>
      <c r="DT253" s="37"/>
      <c r="DU253" s="37"/>
      <c r="DV253" s="37"/>
      <c r="DW253" s="37"/>
      <c r="DX253" s="37"/>
      <c r="DY253" s="37"/>
      <c r="DZ253" s="37"/>
      <c r="EA253" s="37"/>
      <c r="EB253" s="37"/>
      <c r="EC253" s="37"/>
      <c r="ED253" s="37"/>
      <c r="EE253" s="37"/>
      <c r="EF253" s="37"/>
      <c r="EG253" s="37"/>
      <c r="EH253" s="37"/>
      <c r="EI253" s="37"/>
      <c r="EJ253" s="37"/>
      <c r="EK253" s="37"/>
      <c r="EL253" s="37"/>
      <c r="EM253" s="37"/>
      <c r="EN253" s="37"/>
      <c r="EO253" s="37"/>
      <c r="EP253" s="37"/>
      <c r="EQ253" s="37"/>
      <c r="ER253" s="37"/>
      <c r="ES253" s="37"/>
      <c r="ET253" s="37"/>
      <c r="EU253" s="37"/>
      <c r="EV253" s="37"/>
      <c r="EW253" s="37"/>
      <c r="EX253" s="37"/>
      <c r="EY253" s="37"/>
      <c r="EZ253" s="37"/>
      <c r="FA253" s="37"/>
      <c r="FB253" s="37"/>
      <c r="FC253" s="37"/>
      <c r="FD253" s="37"/>
      <c r="FE253" s="37"/>
      <c r="FF253" s="37"/>
      <c r="FG253" s="37"/>
      <c r="FH253" s="37"/>
      <c r="FI253" s="37"/>
      <c r="FJ253" s="37"/>
      <c r="FK253" s="37"/>
      <c r="FL253" s="37"/>
      <c r="FM253" s="37"/>
      <c r="FN253" s="37"/>
      <c r="FO253" s="37"/>
      <c r="FP253" s="37"/>
      <c r="FQ253" s="37"/>
      <c r="FR253" s="37"/>
      <c r="FS253" s="37"/>
      <c r="FT253" s="37"/>
      <c r="FU253" s="37"/>
      <c r="FV253" s="37"/>
      <c r="FW253" s="37"/>
      <c r="FX253" s="37"/>
      <c r="FY253" s="37"/>
      <c r="FZ253" s="37"/>
      <c r="GA253" s="37"/>
      <c r="GB253" s="37"/>
      <c r="GC253" s="37"/>
      <c r="GD253" s="37"/>
      <c r="GE253" s="37"/>
      <c r="GF253" s="37"/>
      <c r="GG253" s="37"/>
      <c r="GH253" s="37"/>
      <c r="GI253" s="37"/>
      <c r="GJ253" s="37"/>
      <c r="GK253" s="37"/>
      <c r="GL253" s="37"/>
      <c r="GM253" s="37"/>
      <c r="GN253" s="37"/>
      <c r="GO253" s="37"/>
      <c r="GP253" s="37"/>
      <c r="GQ253" s="37"/>
      <c r="GR253" s="37"/>
      <c r="GS253" s="37"/>
      <c r="GT253" s="37"/>
      <c r="GU253" s="37"/>
      <c r="GV253" s="37"/>
      <c r="GW253" s="37"/>
      <c r="GX253" s="37"/>
      <c r="GY253" s="37"/>
      <c r="GZ253" s="37"/>
      <c r="HA253" s="37"/>
      <c r="HB253" s="37"/>
      <c r="HC253" s="37"/>
      <c r="HD253" s="37"/>
      <c r="HE253" s="37"/>
      <c r="HF253" s="37"/>
      <c r="HG253" s="37"/>
      <c r="HH253" s="37"/>
      <c r="HI253" s="37"/>
      <c r="HJ253" s="37"/>
      <c r="HK253" s="37"/>
      <c r="HL253" s="37"/>
      <c r="HM253" s="37"/>
      <c r="HN253" s="37"/>
      <c r="HO253" s="37"/>
      <c r="HP253" s="37"/>
      <c r="HQ253" s="37"/>
      <c r="HR253" s="37"/>
      <c r="HS253" s="37"/>
      <c r="HT253" s="37"/>
      <c r="HU253" s="37"/>
      <c r="HV253" s="37"/>
      <c r="HW253" s="37"/>
      <c r="HX253" s="37"/>
      <c r="HY253" s="37"/>
      <c r="HZ253" s="37"/>
      <c r="IA253" s="37"/>
      <c r="IB253" s="37"/>
      <c r="IC253" s="37"/>
      <c r="ID253" s="37"/>
      <c r="IE253" s="37"/>
      <c r="IF253" s="37"/>
      <c r="IG253" s="37"/>
      <c r="IH253" s="37"/>
      <c r="II253" s="37"/>
      <c r="IJ253" s="37"/>
      <c r="IK253" s="37"/>
      <c r="IL253" s="37"/>
      <c r="IM253" s="37"/>
      <c r="IN253" s="37"/>
      <c r="IO253" s="37"/>
      <c r="IP253" s="37"/>
      <c r="IQ253" s="37"/>
      <c r="IR253" s="37"/>
      <c r="IS253" s="37"/>
      <c r="IT253" s="37"/>
      <c r="IU253" s="37"/>
      <c r="IV253" s="37"/>
      <c r="IW253" s="37"/>
    </row>
    <row r="254" customFormat="false" ht="15" hidden="false" customHeight="false" outlineLevel="0" collapsed="false">
      <c r="A254" s="37" t="s">
        <v>283</v>
      </c>
      <c r="B254" s="37"/>
      <c r="C254" s="38"/>
      <c r="D254" s="39" t="s">
        <v>277</v>
      </c>
      <c r="F254" s="39"/>
      <c r="G254" s="38" t="s">
        <v>132</v>
      </c>
      <c r="H254" s="21" t="n">
        <v>0</v>
      </c>
      <c r="I254" s="37" t="s">
        <v>133</v>
      </c>
      <c r="J254" s="38"/>
      <c r="K254" s="2"/>
      <c r="L254" s="38" t="n">
        <v>10000000</v>
      </c>
      <c r="M254" s="3"/>
      <c r="N254" s="38"/>
      <c r="O254" s="2"/>
      <c r="P254" s="38" t="n">
        <v>10000000</v>
      </c>
      <c r="R254" s="5"/>
      <c r="T254" s="5" t="n">
        <v>10000000</v>
      </c>
      <c r="U254" s="5"/>
      <c r="V254" s="5" t="n">
        <f aca="false">+R254/1000000</f>
        <v>0</v>
      </c>
      <c r="W254" s="5" t="n">
        <v>1300000</v>
      </c>
      <c r="X254" s="5"/>
      <c r="Y254" s="5" t="n">
        <f aca="false">ROUND(T254*H254,0)</f>
        <v>0</v>
      </c>
      <c r="Z254" s="5"/>
      <c r="AA254" s="5"/>
      <c r="AB254" s="5" t="n">
        <v>0</v>
      </c>
      <c r="AC254" s="5"/>
      <c r="AD254" s="40"/>
      <c r="AE254" s="5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  <c r="BO254" s="37"/>
      <c r="BP254" s="37"/>
      <c r="BQ254" s="37"/>
      <c r="BR254" s="37"/>
      <c r="BS254" s="37"/>
      <c r="BT254" s="37"/>
      <c r="BU254" s="37"/>
      <c r="BV254" s="37"/>
      <c r="BW254" s="37"/>
      <c r="BX254" s="37"/>
      <c r="BY254" s="37"/>
      <c r="BZ254" s="37"/>
      <c r="CA254" s="37"/>
      <c r="CB254" s="37"/>
      <c r="CC254" s="37"/>
      <c r="CD254" s="37"/>
      <c r="CE254" s="37"/>
      <c r="CF254" s="37"/>
      <c r="CG254" s="37"/>
      <c r="CH254" s="37"/>
      <c r="CI254" s="37"/>
      <c r="CJ254" s="37"/>
      <c r="CK254" s="37"/>
      <c r="CL254" s="37"/>
      <c r="CM254" s="37"/>
      <c r="CN254" s="37"/>
      <c r="CO254" s="37"/>
      <c r="CP254" s="37"/>
      <c r="CQ254" s="37"/>
      <c r="CR254" s="37"/>
      <c r="CS254" s="37"/>
      <c r="CT254" s="37"/>
      <c r="CU254" s="37"/>
      <c r="CV254" s="37"/>
      <c r="CW254" s="37"/>
      <c r="CX254" s="37"/>
      <c r="CY254" s="37"/>
      <c r="CZ254" s="37"/>
      <c r="DA254" s="37"/>
      <c r="DB254" s="37"/>
      <c r="DC254" s="37"/>
      <c r="DD254" s="37"/>
      <c r="DE254" s="37"/>
      <c r="DF254" s="37"/>
      <c r="DG254" s="37"/>
      <c r="DH254" s="37"/>
      <c r="DI254" s="37"/>
      <c r="DJ254" s="37"/>
      <c r="DK254" s="37"/>
      <c r="DL254" s="37"/>
      <c r="DM254" s="37"/>
      <c r="DN254" s="37"/>
      <c r="DO254" s="37"/>
      <c r="DP254" s="37"/>
      <c r="DQ254" s="37"/>
      <c r="DR254" s="37"/>
      <c r="DS254" s="37"/>
      <c r="DT254" s="37"/>
      <c r="DU254" s="37"/>
      <c r="DV254" s="37"/>
      <c r="DW254" s="37"/>
      <c r="DX254" s="37"/>
      <c r="DY254" s="37"/>
      <c r="DZ254" s="37"/>
      <c r="EA254" s="37"/>
      <c r="EB254" s="37"/>
      <c r="EC254" s="37"/>
      <c r="ED254" s="37"/>
      <c r="EE254" s="37"/>
      <c r="EF254" s="37"/>
      <c r="EG254" s="37"/>
      <c r="EH254" s="37"/>
      <c r="EI254" s="37"/>
      <c r="EJ254" s="37"/>
      <c r="EK254" s="37"/>
      <c r="EL254" s="37"/>
      <c r="EM254" s="37"/>
      <c r="EN254" s="37"/>
      <c r="EO254" s="37"/>
      <c r="EP254" s="37"/>
      <c r="EQ254" s="37"/>
      <c r="ER254" s="37"/>
      <c r="ES254" s="37"/>
      <c r="ET254" s="37"/>
      <c r="EU254" s="37"/>
      <c r="EV254" s="37"/>
      <c r="EW254" s="37"/>
      <c r="EX254" s="37"/>
      <c r="EY254" s="37"/>
      <c r="EZ254" s="37"/>
      <c r="FA254" s="37"/>
      <c r="FB254" s="37"/>
      <c r="FC254" s="37"/>
      <c r="FD254" s="37"/>
      <c r="FE254" s="37"/>
      <c r="FF254" s="37"/>
      <c r="FG254" s="37"/>
      <c r="FH254" s="37"/>
      <c r="FI254" s="37"/>
      <c r="FJ254" s="37"/>
      <c r="FK254" s="37"/>
      <c r="FL254" s="37"/>
      <c r="FM254" s="37"/>
      <c r="FN254" s="37"/>
      <c r="FO254" s="37"/>
      <c r="FP254" s="37"/>
      <c r="FQ254" s="37"/>
      <c r="FR254" s="37"/>
      <c r="FS254" s="37"/>
      <c r="FT254" s="37"/>
      <c r="FU254" s="37"/>
      <c r="FV254" s="37"/>
      <c r="FW254" s="37"/>
      <c r="FX254" s="37"/>
      <c r="FY254" s="37"/>
      <c r="FZ254" s="37"/>
      <c r="GA254" s="37"/>
      <c r="GB254" s="37"/>
      <c r="GC254" s="37"/>
      <c r="GD254" s="37"/>
      <c r="GE254" s="37"/>
      <c r="GF254" s="37"/>
      <c r="GG254" s="37"/>
      <c r="GH254" s="37"/>
      <c r="GI254" s="37"/>
      <c r="GJ254" s="37"/>
      <c r="GK254" s="37"/>
      <c r="GL254" s="37"/>
      <c r="GM254" s="37"/>
      <c r="GN254" s="37"/>
      <c r="GO254" s="37"/>
      <c r="GP254" s="37"/>
      <c r="GQ254" s="37"/>
      <c r="GR254" s="37"/>
      <c r="GS254" s="37"/>
      <c r="GT254" s="37"/>
      <c r="GU254" s="37"/>
      <c r="GV254" s="37"/>
      <c r="GW254" s="37"/>
      <c r="GX254" s="37"/>
      <c r="GY254" s="37"/>
      <c r="GZ254" s="37"/>
      <c r="HA254" s="37"/>
      <c r="HB254" s="37"/>
      <c r="HC254" s="37"/>
      <c r="HD254" s="37"/>
      <c r="HE254" s="37"/>
      <c r="HF254" s="37"/>
      <c r="HG254" s="37"/>
      <c r="HH254" s="37"/>
      <c r="HI254" s="37"/>
      <c r="HJ254" s="37"/>
      <c r="HK254" s="37"/>
      <c r="HL254" s="37"/>
      <c r="HM254" s="37"/>
      <c r="HN254" s="37"/>
      <c r="HO254" s="37"/>
      <c r="HP254" s="37"/>
      <c r="HQ254" s="37"/>
      <c r="HR254" s="37"/>
      <c r="HS254" s="37"/>
      <c r="HT254" s="37"/>
      <c r="HU254" s="37"/>
      <c r="HV254" s="37"/>
      <c r="HW254" s="37"/>
      <c r="HX254" s="37"/>
      <c r="HY254" s="37"/>
      <c r="HZ254" s="37"/>
      <c r="IA254" s="37"/>
      <c r="IB254" s="37"/>
      <c r="IC254" s="37"/>
      <c r="ID254" s="37"/>
      <c r="IE254" s="37"/>
      <c r="IF254" s="37"/>
      <c r="IG254" s="37"/>
      <c r="IH254" s="37"/>
      <c r="II254" s="37"/>
      <c r="IJ254" s="37"/>
      <c r="IK254" s="37"/>
      <c r="IL254" s="37"/>
      <c r="IM254" s="37"/>
      <c r="IN254" s="37"/>
      <c r="IO254" s="37"/>
      <c r="IP254" s="37"/>
      <c r="IQ254" s="37"/>
      <c r="IR254" s="37"/>
      <c r="IS254" s="37"/>
      <c r="IT254" s="37"/>
      <c r="IU254" s="37"/>
      <c r="IV254" s="37"/>
      <c r="IW254" s="37"/>
    </row>
    <row r="255" customFormat="false" ht="15" hidden="false" customHeight="false" outlineLevel="0" collapsed="false">
      <c r="A255" s="37" t="s">
        <v>284</v>
      </c>
      <c r="B255" s="37"/>
      <c r="C255" s="38"/>
      <c r="D255" s="39" t="s">
        <v>277</v>
      </c>
      <c r="F255" s="39"/>
      <c r="G255" s="38" t="s">
        <v>132</v>
      </c>
      <c r="H255" s="21" t="n">
        <v>0</v>
      </c>
      <c r="I255" s="37" t="s">
        <v>133</v>
      </c>
      <c r="J255" s="38"/>
      <c r="K255" s="2"/>
      <c r="L255" s="38" t="n">
        <v>19610000</v>
      </c>
      <c r="M255" s="3"/>
      <c r="N255" s="38"/>
      <c r="O255" s="2"/>
      <c r="P255" s="38" t="n">
        <v>19610000</v>
      </c>
      <c r="R255" s="5"/>
      <c r="T255" s="5" t="n">
        <v>19610000</v>
      </c>
      <c r="U255" s="5"/>
      <c r="V255" s="5" t="n">
        <f aca="false">+R255/1000000</f>
        <v>0</v>
      </c>
      <c r="W255" s="5" t="n">
        <v>1300000</v>
      </c>
      <c r="X255" s="5"/>
      <c r="Y255" s="5" t="n">
        <f aca="false">ROUND(T255*H255,0)</f>
        <v>0</v>
      </c>
      <c r="Z255" s="5"/>
      <c r="AA255" s="5"/>
      <c r="AB255" s="5" t="n">
        <v>0</v>
      </c>
      <c r="AC255" s="5"/>
      <c r="AD255" s="40"/>
      <c r="AE255" s="5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  <c r="BO255" s="37"/>
      <c r="BP255" s="37"/>
      <c r="BQ255" s="37"/>
      <c r="BR255" s="37"/>
      <c r="BS255" s="37"/>
      <c r="BT255" s="37"/>
      <c r="BU255" s="37"/>
      <c r="BV255" s="37"/>
      <c r="BW255" s="37"/>
      <c r="BX255" s="37"/>
      <c r="BY255" s="37"/>
      <c r="BZ255" s="37"/>
      <c r="CA255" s="37"/>
      <c r="CB255" s="37"/>
      <c r="CC255" s="37"/>
      <c r="CD255" s="37"/>
      <c r="CE255" s="37"/>
      <c r="CF255" s="37"/>
      <c r="CG255" s="37"/>
      <c r="CH255" s="37"/>
      <c r="CI255" s="37"/>
      <c r="CJ255" s="37"/>
      <c r="CK255" s="37"/>
      <c r="CL255" s="37"/>
      <c r="CM255" s="37"/>
      <c r="CN255" s="37"/>
      <c r="CO255" s="37"/>
      <c r="CP255" s="37"/>
      <c r="CQ255" s="37"/>
      <c r="CR255" s="37"/>
      <c r="CS255" s="37"/>
      <c r="CT255" s="37"/>
      <c r="CU255" s="37"/>
      <c r="CV255" s="37"/>
      <c r="CW255" s="37"/>
      <c r="CX255" s="37"/>
      <c r="CY255" s="37"/>
      <c r="CZ255" s="37"/>
      <c r="DA255" s="37"/>
      <c r="DB255" s="37"/>
      <c r="DC255" s="37"/>
      <c r="DD255" s="37"/>
      <c r="DE255" s="37"/>
      <c r="DF255" s="37"/>
      <c r="DG255" s="37"/>
      <c r="DH255" s="37"/>
      <c r="DI255" s="37"/>
      <c r="DJ255" s="37"/>
      <c r="DK255" s="37"/>
      <c r="DL255" s="37"/>
      <c r="DM255" s="37"/>
      <c r="DN255" s="37"/>
      <c r="DO255" s="37"/>
      <c r="DP255" s="37"/>
      <c r="DQ255" s="37"/>
      <c r="DR255" s="37"/>
      <c r="DS255" s="37"/>
      <c r="DT255" s="37"/>
      <c r="DU255" s="37"/>
      <c r="DV255" s="37"/>
      <c r="DW255" s="37"/>
      <c r="DX255" s="37"/>
      <c r="DY255" s="37"/>
      <c r="DZ255" s="37"/>
      <c r="EA255" s="37"/>
      <c r="EB255" s="37"/>
      <c r="EC255" s="37"/>
      <c r="ED255" s="37"/>
      <c r="EE255" s="37"/>
      <c r="EF255" s="37"/>
      <c r="EG255" s="37"/>
      <c r="EH255" s="37"/>
      <c r="EI255" s="37"/>
      <c r="EJ255" s="37"/>
      <c r="EK255" s="37"/>
      <c r="EL255" s="37"/>
      <c r="EM255" s="37"/>
      <c r="EN255" s="37"/>
      <c r="EO255" s="37"/>
      <c r="EP255" s="37"/>
      <c r="EQ255" s="37"/>
      <c r="ER255" s="37"/>
      <c r="ES255" s="37"/>
      <c r="ET255" s="37"/>
      <c r="EU255" s="37"/>
      <c r="EV255" s="37"/>
      <c r="EW255" s="37"/>
      <c r="EX255" s="37"/>
      <c r="EY255" s="37"/>
      <c r="EZ255" s="37"/>
      <c r="FA255" s="37"/>
      <c r="FB255" s="37"/>
      <c r="FC255" s="37"/>
      <c r="FD255" s="37"/>
      <c r="FE255" s="37"/>
      <c r="FF255" s="37"/>
      <c r="FG255" s="37"/>
      <c r="FH255" s="37"/>
      <c r="FI255" s="37"/>
      <c r="FJ255" s="37"/>
      <c r="FK255" s="37"/>
      <c r="FL255" s="37"/>
      <c r="FM255" s="37"/>
      <c r="FN255" s="37"/>
      <c r="FO255" s="37"/>
      <c r="FP255" s="37"/>
      <c r="FQ255" s="37"/>
      <c r="FR255" s="37"/>
      <c r="FS255" s="37"/>
      <c r="FT255" s="37"/>
      <c r="FU255" s="37"/>
      <c r="FV255" s="37"/>
      <c r="FW255" s="37"/>
      <c r="FX255" s="37"/>
      <c r="FY255" s="37"/>
      <c r="FZ255" s="37"/>
      <c r="GA255" s="37"/>
      <c r="GB255" s="37"/>
      <c r="GC255" s="37"/>
      <c r="GD255" s="37"/>
      <c r="GE255" s="37"/>
      <c r="GF255" s="37"/>
      <c r="GG255" s="37"/>
      <c r="GH255" s="37"/>
      <c r="GI255" s="37"/>
      <c r="GJ255" s="37"/>
      <c r="GK255" s="37"/>
      <c r="GL255" s="37"/>
      <c r="GM255" s="37"/>
      <c r="GN255" s="37"/>
      <c r="GO255" s="37"/>
      <c r="GP255" s="37"/>
      <c r="GQ255" s="37"/>
      <c r="GR255" s="37"/>
      <c r="GS255" s="37"/>
      <c r="GT255" s="37"/>
      <c r="GU255" s="37"/>
      <c r="GV255" s="37"/>
      <c r="GW255" s="37"/>
      <c r="GX255" s="37"/>
      <c r="GY255" s="37"/>
      <c r="GZ255" s="37"/>
      <c r="HA255" s="37"/>
      <c r="HB255" s="37"/>
      <c r="HC255" s="37"/>
      <c r="HD255" s="37"/>
      <c r="HE255" s="37"/>
      <c r="HF255" s="37"/>
      <c r="HG255" s="37"/>
      <c r="HH255" s="37"/>
      <c r="HI255" s="37"/>
      <c r="HJ255" s="37"/>
      <c r="HK255" s="37"/>
      <c r="HL255" s="37"/>
      <c r="HM255" s="37"/>
      <c r="HN255" s="37"/>
      <c r="HO255" s="37"/>
      <c r="HP255" s="37"/>
      <c r="HQ255" s="37"/>
      <c r="HR255" s="37"/>
      <c r="HS255" s="37"/>
      <c r="HT255" s="37"/>
      <c r="HU255" s="37"/>
      <c r="HV255" s="37"/>
      <c r="HW255" s="37"/>
      <c r="HX255" s="37"/>
      <c r="HY255" s="37"/>
      <c r="HZ255" s="37"/>
      <c r="IA255" s="37"/>
      <c r="IB255" s="37"/>
      <c r="IC255" s="37"/>
      <c r="ID255" s="37"/>
      <c r="IE255" s="37"/>
      <c r="IF255" s="37"/>
      <c r="IG255" s="37"/>
      <c r="IH255" s="37"/>
      <c r="II255" s="37"/>
      <c r="IJ255" s="37"/>
      <c r="IK255" s="37"/>
      <c r="IL255" s="37"/>
      <c r="IM255" s="37"/>
      <c r="IN255" s="37"/>
      <c r="IO255" s="37"/>
      <c r="IP255" s="37"/>
      <c r="IQ255" s="37"/>
      <c r="IR255" s="37"/>
      <c r="IS255" s="37"/>
      <c r="IT255" s="37"/>
      <c r="IU255" s="37"/>
      <c r="IV255" s="37"/>
      <c r="IW255" s="37"/>
    </row>
    <row r="256" customFormat="false" ht="15" hidden="false" customHeight="false" outlineLevel="0" collapsed="false">
      <c r="A256" s="37" t="s">
        <v>285</v>
      </c>
      <c r="B256" s="37"/>
      <c r="C256" s="38"/>
      <c r="D256" s="39" t="s">
        <v>277</v>
      </c>
      <c r="F256" s="39"/>
      <c r="G256" s="38" t="s">
        <v>132</v>
      </c>
      <c r="H256" s="21" t="n">
        <v>0</v>
      </c>
      <c r="I256" s="37" t="s">
        <v>133</v>
      </c>
      <c r="J256" s="38"/>
      <c r="K256" s="2"/>
      <c r="L256" s="38" t="n">
        <v>15000000</v>
      </c>
      <c r="M256" s="3"/>
      <c r="N256" s="38"/>
      <c r="O256" s="2"/>
      <c r="P256" s="38" t="n">
        <v>15000000</v>
      </c>
      <c r="R256" s="5"/>
      <c r="T256" s="5" t="n">
        <v>15000000</v>
      </c>
      <c r="U256" s="5"/>
      <c r="V256" s="5" t="n">
        <f aca="false">+R256/1000000</f>
        <v>0</v>
      </c>
      <c r="W256" s="5" t="n">
        <v>1300000</v>
      </c>
      <c r="X256" s="5"/>
      <c r="Y256" s="5" t="n">
        <f aca="false">ROUND(T256*H256,0)</f>
        <v>0</v>
      </c>
      <c r="Z256" s="5"/>
      <c r="AA256" s="5"/>
      <c r="AB256" s="5" t="n">
        <v>0</v>
      </c>
      <c r="AC256" s="5"/>
      <c r="AD256" s="40"/>
      <c r="AE256" s="5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  <c r="BO256" s="37"/>
      <c r="BP256" s="37"/>
      <c r="BQ256" s="37"/>
      <c r="BR256" s="37"/>
      <c r="BS256" s="37"/>
      <c r="BT256" s="37"/>
      <c r="BU256" s="37"/>
      <c r="BV256" s="37"/>
      <c r="BW256" s="37"/>
      <c r="BX256" s="37"/>
      <c r="BY256" s="37"/>
      <c r="BZ256" s="37"/>
      <c r="CA256" s="37"/>
      <c r="CB256" s="37"/>
      <c r="CC256" s="37"/>
      <c r="CD256" s="37"/>
      <c r="CE256" s="37"/>
      <c r="CF256" s="37"/>
      <c r="CG256" s="37"/>
      <c r="CH256" s="37"/>
      <c r="CI256" s="37"/>
      <c r="CJ256" s="37"/>
      <c r="CK256" s="37"/>
      <c r="CL256" s="37"/>
      <c r="CM256" s="37"/>
      <c r="CN256" s="37"/>
      <c r="CO256" s="37"/>
      <c r="CP256" s="37"/>
      <c r="CQ256" s="37"/>
      <c r="CR256" s="37"/>
      <c r="CS256" s="37"/>
      <c r="CT256" s="37"/>
      <c r="CU256" s="37"/>
      <c r="CV256" s="37"/>
      <c r="CW256" s="37"/>
      <c r="CX256" s="37"/>
      <c r="CY256" s="37"/>
      <c r="CZ256" s="37"/>
      <c r="DA256" s="37"/>
      <c r="DB256" s="37"/>
      <c r="DC256" s="37"/>
      <c r="DD256" s="37"/>
      <c r="DE256" s="37"/>
      <c r="DF256" s="37"/>
      <c r="DG256" s="37"/>
      <c r="DH256" s="37"/>
      <c r="DI256" s="37"/>
      <c r="DJ256" s="37"/>
      <c r="DK256" s="37"/>
      <c r="DL256" s="37"/>
      <c r="DM256" s="37"/>
      <c r="DN256" s="37"/>
      <c r="DO256" s="37"/>
      <c r="DP256" s="37"/>
      <c r="DQ256" s="37"/>
      <c r="DR256" s="37"/>
      <c r="DS256" s="37"/>
      <c r="DT256" s="37"/>
      <c r="DU256" s="37"/>
      <c r="DV256" s="37"/>
      <c r="DW256" s="37"/>
      <c r="DX256" s="37"/>
      <c r="DY256" s="37"/>
      <c r="DZ256" s="37"/>
      <c r="EA256" s="37"/>
      <c r="EB256" s="37"/>
      <c r="EC256" s="37"/>
      <c r="ED256" s="37"/>
      <c r="EE256" s="37"/>
      <c r="EF256" s="37"/>
      <c r="EG256" s="37"/>
      <c r="EH256" s="37"/>
      <c r="EI256" s="37"/>
      <c r="EJ256" s="37"/>
      <c r="EK256" s="37"/>
      <c r="EL256" s="37"/>
      <c r="EM256" s="37"/>
      <c r="EN256" s="37"/>
      <c r="EO256" s="37"/>
      <c r="EP256" s="37"/>
      <c r="EQ256" s="37"/>
      <c r="ER256" s="37"/>
      <c r="ES256" s="37"/>
      <c r="ET256" s="37"/>
      <c r="EU256" s="37"/>
      <c r="EV256" s="37"/>
      <c r="EW256" s="37"/>
      <c r="EX256" s="37"/>
      <c r="EY256" s="37"/>
      <c r="EZ256" s="37"/>
      <c r="FA256" s="37"/>
      <c r="FB256" s="37"/>
      <c r="FC256" s="37"/>
      <c r="FD256" s="37"/>
      <c r="FE256" s="37"/>
      <c r="FF256" s="37"/>
      <c r="FG256" s="37"/>
      <c r="FH256" s="37"/>
      <c r="FI256" s="37"/>
      <c r="FJ256" s="37"/>
      <c r="FK256" s="37"/>
      <c r="FL256" s="37"/>
      <c r="FM256" s="37"/>
      <c r="FN256" s="37"/>
      <c r="FO256" s="37"/>
      <c r="FP256" s="37"/>
      <c r="FQ256" s="37"/>
      <c r="FR256" s="37"/>
      <c r="FS256" s="37"/>
      <c r="FT256" s="37"/>
      <c r="FU256" s="37"/>
      <c r="FV256" s="37"/>
      <c r="FW256" s="37"/>
      <c r="FX256" s="37"/>
      <c r="FY256" s="37"/>
      <c r="FZ256" s="37"/>
      <c r="GA256" s="37"/>
      <c r="GB256" s="37"/>
      <c r="GC256" s="37"/>
      <c r="GD256" s="37"/>
      <c r="GE256" s="37"/>
      <c r="GF256" s="37"/>
      <c r="GG256" s="37"/>
      <c r="GH256" s="37"/>
      <c r="GI256" s="37"/>
      <c r="GJ256" s="37"/>
      <c r="GK256" s="37"/>
      <c r="GL256" s="37"/>
      <c r="GM256" s="37"/>
      <c r="GN256" s="37"/>
      <c r="GO256" s="37"/>
      <c r="GP256" s="37"/>
      <c r="GQ256" s="37"/>
      <c r="GR256" s="37"/>
      <c r="GS256" s="37"/>
      <c r="GT256" s="37"/>
      <c r="GU256" s="37"/>
      <c r="GV256" s="37"/>
      <c r="GW256" s="37"/>
      <c r="GX256" s="37"/>
      <c r="GY256" s="37"/>
      <c r="GZ256" s="37"/>
      <c r="HA256" s="37"/>
      <c r="HB256" s="37"/>
      <c r="HC256" s="37"/>
      <c r="HD256" s="37"/>
      <c r="HE256" s="37"/>
      <c r="HF256" s="37"/>
      <c r="HG256" s="37"/>
      <c r="HH256" s="37"/>
      <c r="HI256" s="37"/>
      <c r="HJ256" s="37"/>
      <c r="HK256" s="37"/>
      <c r="HL256" s="37"/>
      <c r="HM256" s="37"/>
      <c r="HN256" s="37"/>
      <c r="HO256" s="37"/>
      <c r="HP256" s="37"/>
      <c r="HQ256" s="37"/>
      <c r="HR256" s="37"/>
      <c r="HS256" s="37"/>
      <c r="HT256" s="37"/>
      <c r="HU256" s="37"/>
      <c r="HV256" s="37"/>
      <c r="HW256" s="37"/>
      <c r="HX256" s="37"/>
      <c r="HY256" s="37"/>
      <c r="HZ256" s="37"/>
      <c r="IA256" s="37"/>
      <c r="IB256" s="37"/>
      <c r="IC256" s="37"/>
      <c r="ID256" s="37"/>
      <c r="IE256" s="37"/>
      <c r="IF256" s="37"/>
      <c r="IG256" s="37"/>
      <c r="IH256" s="37"/>
      <c r="II256" s="37"/>
      <c r="IJ256" s="37"/>
      <c r="IK256" s="37"/>
      <c r="IL256" s="37"/>
      <c r="IM256" s="37"/>
      <c r="IN256" s="37"/>
      <c r="IO256" s="37"/>
      <c r="IP256" s="37"/>
      <c r="IQ256" s="37"/>
      <c r="IR256" s="37"/>
      <c r="IS256" s="37"/>
      <c r="IT256" s="37"/>
      <c r="IU256" s="37"/>
      <c r="IV256" s="37"/>
      <c r="IW256" s="37"/>
    </row>
    <row r="257" customFormat="false" ht="12.75" hidden="false" customHeight="false" outlineLevel="0" collapsed="false">
      <c r="A257" s="1" t="s">
        <v>286</v>
      </c>
      <c r="B257" s="1"/>
      <c r="C257" s="38"/>
      <c r="D257" s="39" t="s">
        <v>277</v>
      </c>
      <c r="F257" s="39"/>
      <c r="G257" s="38" t="s">
        <v>132</v>
      </c>
      <c r="H257" s="21" t="n">
        <v>0</v>
      </c>
      <c r="I257" s="37" t="s">
        <v>133</v>
      </c>
      <c r="J257" s="38"/>
      <c r="K257" s="2"/>
      <c r="L257" s="38" t="n">
        <v>23542485.26</v>
      </c>
      <c r="M257" s="3"/>
      <c r="N257" s="38"/>
      <c r="O257" s="2"/>
      <c r="P257" s="38" t="n">
        <v>23542485.26</v>
      </c>
      <c r="R257" s="5"/>
      <c r="T257" s="5" t="n">
        <v>23542485.26</v>
      </c>
      <c r="U257" s="5"/>
      <c r="V257" s="5" t="n">
        <f aca="false">+R257/1000000</f>
        <v>0</v>
      </c>
      <c r="W257" s="5" t="n">
        <v>0</v>
      </c>
      <c r="X257" s="5"/>
      <c r="Y257" s="5" t="n">
        <f aca="false">ROUND(T257*H257,0)</f>
        <v>0</v>
      </c>
      <c r="Z257" s="5"/>
      <c r="AA257" s="5"/>
      <c r="AB257" s="5" t="n">
        <v>0</v>
      </c>
      <c r="AC257" s="5"/>
      <c r="AD257" s="5" t="n">
        <v>0</v>
      </c>
      <c r="AE257" s="5" t="n">
        <f aca="false">+AB257/1000000</f>
        <v>0</v>
      </c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  <c r="BO257" s="37"/>
      <c r="BP257" s="37"/>
      <c r="BQ257" s="37"/>
      <c r="BR257" s="37"/>
      <c r="BS257" s="37"/>
      <c r="BT257" s="37"/>
      <c r="BU257" s="37"/>
      <c r="BV257" s="37"/>
      <c r="BW257" s="37"/>
      <c r="BX257" s="37"/>
      <c r="BY257" s="37"/>
      <c r="BZ257" s="37"/>
      <c r="CA257" s="37"/>
      <c r="CB257" s="37"/>
      <c r="CC257" s="37"/>
      <c r="CD257" s="37"/>
      <c r="CE257" s="37"/>
      <c r="CF257" s="37"/>
      <c r="CG257" s="37"/>
      <c r="CH257" s="37"/>
      <c r="CI257" s="37"/>
      <c r="CJ257" s="37"/>
      <c r="CK257" s="37"/>
      <c r="CL257" s="37"/>
      <c r="CM257" s="37"/>
      <c r="CN257" s="37"/>
      <c r="CO257" s="37"/>
      <c r="CP257" s="37"/>
      <c r="CQ257" s="37"/>
      <c r="CR257" s="37"/>
      <c r="CS257" s="37"/>
      <c r="CT257" s="37"/>
      <c r="CU257" s="37"/>
      <c r="CV257" s="37"/>
      <c r="CW257" s="37"/>
      <c r="CX257" s="37"/>
      <c r="CY257" s="37"/>
      <c r="CZ257" s="37"/>
      <c r="DA257" s="37"/>
      <c r="DB257" s="37"/>
      <c r="DC257" s="37"/>
      <c r="DD257" s="37"/>
      <c r="DE257" s="37"/>
      <c r="DF257" s="37"/>
      <c r="DG257" s="37"/>
      <c r="DH257" s="37"/>
      <c r="DI257" s="37"/>
      <c r="DJ257" s="37"/>
      <c r="DK257" s="37"/>
      <c r="DL257" s="37"/>
      <c r="DM257" s="37"/>
      <c r="DN257" s="37"/>
      <c r="DO257" s="37"/>
      <c r="DP257" s="37"/>
      <c r="DQ257" s="37"/>
      <c r="DR257" s="37"/>
      <c r="DS257" s="37"/>
      <c r="DT257" s="37"/>
      <c r="DU257" s="37"/>
      <c r="DV257" s="37"/>
      <c r="DW257" s="37"/>
      <c r="DX257" s="37"/>
      <c r="DY257" s="37"/>
      <c r="DZ257" s="37"/>
      <c r="EA257" s="37"/>
      <c r="EB257" s="37"/>
      <c r="EC257" s="37"/>
      <c r="ED257" s="37"/>
      <c r="EE257" s="37"/>
      <c r="EF257" s="37"/>
      <c r="EG257" s="37"/>
      <c r="EH257" s="37"/>
      <c r="EI257" s="37"/>
      <c r="EJ257" s="37"/>
      <c r="EK257" s="37"/>
      <c r="EL257" s="37"/>
      <c r="EM257" s="37"/>
      <c r="EN257" s="37"/>
      <c r="EO257" s="37"/>
      <c r="EP257" s="37"/>
      <c r="EQ257" s="37"/>
      <c r="ER257" s="37"/>
      <c r="ES257" s="37"/>
      <c r="ET257" s="37"/>
      <c r="EU257" s="37"/>
      <c r="EV257" s="37"/>
      <c r="EW257" s="37"/>
      <c r="EX257" s="37"/>
      <c r="EY257" s="37"/>
      <c r="EZ257" s="37"/>
      <c r="FA257" s="37"/>
      <c r="FB257" s="37"/>
      <c r="FC257" s="37"/>
      <c r="FD257" s="37"/>
      <c r="FE257" s="37"/>
      <c r="FF257" s="37"/>
      <c r="FG257" s="37"/>
      <c r="FH257" s="37"/>
      <c r="FI257" s="37"/>
      <c r="FJ257" s="37"/>
      <c r="FK257" s="37"/>
      <c r="FL257" s="37"/>
      <c r="FM257" s="37"/>
      <c r="FN257" s="37"/>
      <c r="FO257" s="37"/>
      <c r="FP257" s="37"/>
      <c r="FQ257" s="37"/>
      <c r="FR257" s="37"/>
      <c r="FS257" s="37"/>
      <c r="FT257" s="37"/>
      <c r="FU257" s="37"/>
      <c r="FV257" s="37"/>
      <c r="FW257" s="37"/>
      <c r="FX257" s="37"/>
      <c r="FY257" s="37"/>
      <c r="FZ257" s="37"/>
      <c r="GA257" s="37"/>
      <c r="GB257" s="37"/>
      <c r="GC257" s="37"/>
      <c r="GD257" s="37"/>
      <c r="GE257" s="37"/>
      <c r="GF257" s="37"/>
      <c r="GG257" s="37"/>
      <c r="GH257" s="37"/>
      <c r="GI257" s="37"/>
      <c r="GJ257" s="37"/>
      <c r="GK257" s="37"/>
      <c r="GL257" s="37"/>
      <c r="GM257" s="37"/>
      <c r="GN257" s="37"/>
      <c r="GO257" s="37"/>
      <c r="GP257" s="37"/>
      <c r="GQ257" s="37"/>
      <c r="GR257" s="37"/>
      <c r="GS257" s="37"/>
      <c r="GT257" s="37"/>
      <c r="GU257" s="37"/>
      <c r="GV257" s="37"/>
      <c r="GW257" s="37"/>
      <c r="GX257" s="37"/>
      <c r="GY257" s="37"/>
      <c r="GZ257" s="37"/>
      <c r="HA257" s="37"/>
      <c r="HB257" s="37"/>
      <c r="HC257" s="37"/>
      <c r="HD257" s="37"/>
      <c r="HE257" s="37"/>
      <c r="HF257" s="37"/>
      <c r="HG257" s="37"/>
      <c r="HH257" s="37"/>
      <c r="HI257" s="37"/>
      <c r="HJ257" s="37"/>
      <c r="HK257" s="37"/>
      <c r="HL257" s="37"/>
      <c r="HM257" s="37"/>
      <c r="HN257" s="37"/>
      <c r="HO257" s="37"/>
      <c r="HP257" s="37"/>
      <c r="HQ257" s="37"/>
      <c r="HR257" s="37"/>
      <c r="HS257" s="37"/>
      <c r="HT257" s="37"/>
      <c r="HU257" s="37"/>
      <c r="HV257" s="37"/>
      <c r="HW257" s="37"/>
      <c r="HX257" s="37"/>
      <c r="HY257" s="37"/>
      <c r="HZ257" s="37"/>
      <c r="IA257" s="37"/>
      <c r="IB257" s="37"/>
      <c r="IC257" s="37"/>
      <c r="ID257" s="37"/>
      <c r="IE257" s="37"/>
      <c r="IF257" s="37"/>
      <c r="IG257" s="37"/>
      <c r="IH257" s="37"/>
      <c r="II257" s="37"/>
      <c r="IJ257" s="37"/>
      <c r="IK257" s="37"/>
      <c r="IL257" s="37"/>
      <c r="IM257" s="37"/>
      <c r="IN257" s="37"/>
      <c r="IO257" s="37"/>
      <c r="IP257" s="37"/>
      <c r="IQ257" s="37"/>
      <c r="IR257" s="37"/>
      <c r="IS257" s="37"/>
      <c r="IT257" s="37"/>
      <c r="IU257" s="37"/>
      <c r="IV257" s="37"/>
      <c r="IW257" s="37"/>
    </row>
    <row r="258" customFormat="false" ht="12.75" hidden="false" customHeight="false" outlineLevel="0" collapsed="false">
      <c r="A258" s="1" t="s">
        <v>287</v>
      </c>
      <c r="B258" s="1"/>
      <c r="C258" s="38"/>
      <c r="D258" s="39" t="s">
        <v>277</v>
      </c>
      <c r="F258" s="39"/>
      <c r="G258" s="38" t="s">
        <v>132</v>
      </c>
      <c r="H258" s="21" t="n">
        <v>0</v>
      </c>
      <c r="I258" s="37" t="s">
        <v>133</v>
      </c>
      <c r="J258" s="38"/>
      <c r="K258" s="2"/>
      <c r="L258" s="38" t="n">
        <v>20000000</v>
      </c>
      <c r="M258" s="3"/>
      <c r="N258" s="38"/>
      <c r="O258" s="2"/>
      <c r="P258" s="38" t="n">
        <v>20000000</v>
      </c>
      <c r="R258" s="5"/>
      <c r="T258" s="5" t="n">
        <v>20000000</v>
      </c>
      <c r="U258" s="5"/>
      <c r="V258" s="5" t="n">
        <f aca="false">+R258/1000000</f>
        <v>0</v>
      </c>
      <c r="W258" s="5" t="n">
        <v>0</v>
      </c>
      <c r="X258" s="5"/>
      <c r="Y258" s="5" t="n">
        <f aca="false">ROUND(T258*H258,0)</f>
        <v>0</v>
      </c>
      <c r="Z258" s="5"/>
      <c r="AA258" s="5"/>
      <c r="AB258" s="5" t="n">
        <v>0</v>
      </c>
      <c r="AC258" s="5"/>
      <c r="AD258" s="5" t="n">
        <v>0</v>
      </c>
      <c r="AE258" s="5" t="n">
        <f aca="false">+AB258/1000000</f>
        <v>0</v>
      </c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  <c r="BO258" s="37"/>
      <c r="BP258" s="37"/>
      <c r="BQ258" s="37"/>
      <c r="BR258" s="37"/>
      <c r="BS258" s="37"/>
      <c r="BT258" s="37"/>
      <c r="BU258" s="37"/>
      <c r="BV258" s="37"/>
      <c r="BW258" s="37"/>
      <c r="BX258" s="37"/>
      <c r="BY258" s="37"/>
      <c r="BZ258" s="37"/>
      <c r="CA258" s="37"/>
      <c r="CB258" s="37"/>
      <c r="CC258" s="37"/>
      <c r="CD258" s="37"/>
      <c r="CE258" s="37"/>
      <c r="CF258" s="37"/>
      <c r="CG258" s="37"/>
      <c r="CH258" s="37"/>
      <c r="CI258" s="37"/>
      <c r="CJ258" s="37"/>
      <c r="CK258" s="37"/>
      <c r="CL258" s="37"/>
      <c r="CM258" s="37"/>
      <c r="CN258" s="37"/>
      <c r="CO258" s="37"/>
      <c r="CP258" s="37"/>
      <c r="CQ258" s="37"/>
      <c r="CR258" s="37"/>
      <c r="CS258" s="37"/>
      <c r="CT258" s="37"/>
      <c r="CU258" s="37"/>
      <c r="CV258" s="37"/>
      <c r="CW258" s="37"/>
      <c r="CX258" s="37"/>
      <c r="CY258" s="37"/>
      <c r="CZ258" s="37"/>
      <c r="DA258" s="37"/>
      <c r="DB258" s="37"/>
      <c r="DC258" s="37"/>
      <c r="DD258" s="37"/>
      <c r="DE258" s="37"/>
      <c r="DF258" s="37"/>
      <c r="DG258" s="37"/>
      <c r="DH258" s="37"/>
      <c r="DI258" s="37"/>
      <c r="DJ258" s="37"/>
      <c r="DK258" s="37"/>
      <c r="DL258" s="37"/>
      <c r="DM258" s="37"/>
      <c r="DN258" s="37"/>
      <c r="DO258" s="37"/>
      <c r="DP258" s="37"/>
      <c r="DQ258" s="37"/>
      <c r="DR258" s="37"/>
      <c r="DS258" s="37"/>
      <c r="DT258" s="37"/>
      <c r="DU258" s="37"/>
      <c r="DV258" s="37"/>
      <c r="DW258" s="37"/>
      <c r="DX258" s="37"/>
      <c r="DY258" s="37"/>
      <c r="DZ258" s="37"/>
      <c r="EA258" s="37"/>
      <c r="EB258" s="37"/>
      <c r="EC258" s="37"/>
      <c r="ED258" s="37"/>
      <c r="EE258" s="37"/>
      <c r="EF258" s="37"/>
      <c r="EG258" s="37"/>
      <c r="EH258" s="37"/>
      <c r="EI258" s="37"/>
      <c r="EJ258" s="37"/>
      <c r="EK258" s="37"/>
      <c r="EL258" s="37"/>
      <c r="EM258" s="37"/>
      <c r="EN258" s="37"/>
      <c r="EO258" s="37"/>
      <c r="EP258" s="37"/>
      <c r="EQ258" s="37"/>
      <c r="ER258" s="37"/>
      <c r="ES258" s="37"/>
      <c r="ET258" s="37"/>
      <c r="EU258" s="37"/>
      <c r="EV258" s="37"/>
      <c r="EW258" s="37"/>
      <c r="EX258" s="37"/>
      <c r="EY258" s="37"/>
      <c r="EZ258" s="37"/>
      <c r="FA258" s="37"/>
      <c r="FB258" s="37"/>
      <c r="FC258" s="37"/>
      <c r="FD258" s="37"/>
      <c r="FE258" s="37"/>
      <c r="FF258" s="37"/>
      <c r="FG258" s="37"/>
      <c r="FH258" s="37"/>
      <c r="FI258" s="37"/>
      <c r="FJ258" s="37"/>
      <c r="FK258" s="37"/>
      <c r="FL258" s="37"/>
      <c r="FM258" s="37"/>
      <c r="FN258" s="37"/>
      <c r="FO258" s="37"/>
      <c r="FP258" s="37"/>
      <c r="FQ258" s="37"/>
      <c r="FR258" s="37"/>
      <c r="FS258" s="37"/>
      <c r="FT258" s="37"/>
      <c r="FU258" s="37"/>
      <c r="FV258" s="37"/>
      <c r="FW258" s="37"/>
      <c r="FX258" s="37"/>
      <c r="FY258" s="37"/>
      <c r="FZ258" s="37"/>
      <c r="GA258" s="37"/>
      <c r="GB258" s="37"/>
      <c r="GC258" s="37"/>
      <c r="GD258" s="37"/>
      <c r="GE258" s="37"/>
      <c r="GF258" s="37"/>
      <c r="GG258" s="37"/>
      <c r="GH258" s="37"/>
      <c r="GI258" s="37"/>
      <c r="GJ258" s="37"/>
      <c r="GK258" s="37"/>
      <c r="GL258" s="37"/>
      <c r="GM258" s="37"/>
      <c r="GN258" s="37"/>
      <c r="GO258" s="37"/>
      <c r="GP258" s="37"/>
      <c r="GQ258" s="37"/>
      <c r="GR258" s="37"/>
      <c r="GS258" s="37"/>
      <c r="GT258" s="37"/>
      <c r="GU258" s="37"/>
      <c r="GV258" s="37"/>
      <c r="GW258" s="37"/>
      <c r="GX258" s="37"/>
      <c r="GY258" s="37"/>
      <c r="GZ258" s="37"/>
      <c r="HA258" s="37"/>
      <c r="HB258" s="37"/>
      <c r="HC258" s="37"/>
      <c r="HD258" s="37"/>
      <c r="HE258" s="37"/>
      <c r="HF258" s="37"/>
      <c r="HG258" s="37"/>
      <c r="HH258" s="37"/>
      <c r="HI258" s="37"/>
      <c r="HJ258" s="37"/>
      <c r="HK258" s="37"/>
      <c r="HL258" s="37"/>
      <c r="HM258" s="37"/>
      <c r="HN258" s="37"/>
      <c r="HO258" s="37"/>
      <c r="HP258" s="37"/>
      <c r="HQ258" s="37"/>
      <c r="HR258" s="37"/>
      <c r="HS258" s="37"/>
      <c r="HT258" s="37"/>
      <c r="HU258" s="37"/>
      <c r="HV258" s="37"/>
      <c r="HW258" s="37"/>
      <c r="HX258" s="37"/>
      <c r="HY258" s="37"/>
      <c r="HZ258" s="37"/>
      <c r="IA258" s="37"/>
      <c r="IB258" s="37"/>
      <c r="IC258" s="37"/>
      <c r="ID258" s="37"/>
      <c r="IE258" s="37"/>
      <c r="IF258" s="37"/>
      <c r="IG258" s="37"/>
      <c r="IH258" s="37"/>
      <c r="II258" s="37"/>
      <c r="IJ258" s="37"/>
      <c r="IK258" s="37"/>
      <c r="IL258" s="37"/>
      <c r="IM258" s="37"/>
      <c r="IN258" s="37"/>
      <c r="IO258" s="37"/>
      <c r="IP258" s="37"/>
      <c r="IQ258" s="37"/>
      <c r="IR258" s="37"/>
      <c r="IS258" s="37"/>
      <c r="IT258" s="37"/>
      <c r="IU258" s="37"/>
      <c r="IV258" s="37"/>
      <c r="IW258" s="37"/>
    </row>
    <row r="259" customFormat="false" ht="12.75" hidden="false" customHeight="false" outlineLevel="0" collapsed="false">
      <c r="A259" s="37" t="s">
        <v>288</v>
      </c>
      <c r="B259" s="37"/>
      <c r="C259" s="38"/>
      <c r="D259" s="39" t="s">
        <v>277</v>
      </c>
      <c r="F259" s="39"/>
      <c r="G259" s="38" t="s">
        <v>132</v>
      </c>
      <c r="H259" s="21" t="n">
        <v>0</v>
      </c>
      <c r="I259" s="37" t="s">
        <v>133</v>
      </c>
      <c r="J259" s="38"/>
      <c r="K259" s="2"/>
      <c r="L259" s="38" t="n">
        <v>28149.76</v>
      </c>
      <c r="M259" s="3"/>
      <c r="N259" s="38"/>
      <c r="O259" s="2"/>
      <c r="P259" s="38" t="n">
        <v>28149.76</v>
      </c>
      <c r="R259" s="5"/>
      <c r="T259" s="5" t="n">
        <v>28149.76</v>
      </c>
      <c r="U259" s="5"/>
      <c r="V259" s="5" t="n">
        <f aca="false">+R259/1000000</f>
        <v>0</v>
      </c>
      <c r="W259" s="5" t="n">
        <v>0</v>
      </c>
      <c r="X259" s="5"/>
      <c r="Y259" s="5" t="n">
        <f aca="false">ROUND(T259*H259,0)</f>
        <v>0</v>
      </c>
      <c r="Z259" s="5"/>
      <c r="AA259" s="5"/>
      <c r="AB259" s="5" t="n">
        <v>0</v>
      </c>
      <c r="AC259" s="5"/>
      <c r="AD259" s="5" t="n">
        <v>0</v>
      </c>
      <c r="AE259" s="5" t="n">
        <f aca="false">+AB259/1000000</f>
        <v>0</v>
      </c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  <c r="BO259" s="37"/>
      <c r="BP259" s="37"/>
      <c r="BQ259" s="37"/>
      <c r="BR259" s="37"/>
      <c r="BS259" s="37"/>
      <c r="BT259" s="37"/>
      <c r="BU259" s="37"/>
      <c r="BV259" s="37"/>
      <c r="BW259" s="37"/>
      <c r="BX259" s="37"/>
      <c r="BY259" s="37"/>
      <c r="BZ259" s="37"/>
      <c r="CA259" s="37"/>
      <c r="CB259" s="37"/>
      <c r="CC259" s="37"/>
      <c r="CD259" s="37"/>
      <c r="CE259" s="37"/>
      <c r="CF259" s="37"/>
      <c r="CG259" s="37"/>
      <c r="CH259" s="37"/>
      <c r="CI259" s="37"/>
      <c r="CJ259" s="37"/>
      <c r="CK259" s="37"/>
      <c r="CL259" s="37"/>
      <c r="CM259" s="37"/>
      <c r="CN259" s="37"/>
      <c r="CO259" s="37"/>
      <c r="CP259" s="37"/>
      <c r="CQ259" s="37"/>
      <c r="CR259" s="37"/>
      <c r="CS259" s="37"/>
      <c r="CT259" s="37"/>
      <c r="CU259" s="37"/>
      <c r="CV259" s="37"/>
      <c r="CW259" s="37"/>
      <c r="CX259" s="37"/>
      <c r="CY259" s="37"/>
      <c r="CZ259" s="37"/>
      <c r="DA259" s="37"/>
      <c r="DB259" s="37"/>
      <c r="DC259" s="37"/>
      <c r="DD259" s="37"/>
      <c r="DE259" s="37"/>
      <c r="DF259" s="37"/>
      <c r="DG259" s="37"/>
      <c r="DH259" s="37"/>
      <c r="DI259" s="37"/>
      <c r="DJ259" s="37"/>
      <c r="DK259" s="37"/>
      <c r="DL259" s="37"/>
      <c r="DM259" s="37"/>
      <c r="DN259" s="37"/>
      <c r="DO259" s="37"/>
      <c r="DP259" s="37"/>
      <c r="DQ259" s="37"/>
      <c r="DR259" s="37"/>
      <c r="DS259" s="37"/>
      <c r="DT259" s="37"/>
      <c r="DU259" s="37"/>
      <c r="DV259" s="37"/>
      <c r="DW259" s="37"/>
      <c r="DX259" s="37"/>
      <c r="DY259" s="37"/>
      <c r="DZ259" s="37"/>
      <c r="EA259" s="37"/>
      <c r="EB259" s="37"/>
      <c r="EC259" s="37"/>
      <c r="ED259" s="37"/>
      <c r="EE259" s="37"/>
      <c r="EF259" s="37"/>
      <c r="EG259" s="37"/>
      <c r="EH259" s="37"/>
      <c r="EI259" s="37"/>
      <c r="EJ259" s="37"/>
      <c r="EK259" s="37"/>
      <c r="EL259" s="37"/>
      <c r="EM259" s="37"/>
      <c r="EN259" s="37"/>
      <c r="EO259" s="37"/>
      <c r="EP259" s="37"/>
      <c r="EQ259" s="37"/>
      <c r="ER259" s="37"/>
      <c r="ES259" s="37"/>
      <c r="ET259" s="37"/>
      <c r="EU259" s="37"/>
      <c r="EV259" s="37"/>
      <c r="EW259" s="37"/>
      <c r="EX259" s="37"/>
      <c r="EY259" s="37"/>
      <c r="EZ259" s="37"/>
      <c r="FA259" s="37"/>
      <c r="FB259" s="37"/>
      <c r="FC259" s="37"/>
      <c r="FD259" s="37"/>
      <c r="FE259" s="37"/>
      <c r="FF259" s="37"/>
      <c r="FG259" s="37"/>
      <c r="FH259" s="37"/>
      <c r="FI259" s="37"/>
      <c r="FJ259" s="37"/>
      <c r="FK259" s="37"/>
      <c r="FL259" s="37"/>
      <c r="FM259" s="37"/>
      <c r="FN259" s="37"/>
      <c r="FO259" s="37"/>
      <c r="FP259" s="37"/>
      <c r="FQ259" s="37"/>
      <c r="FR259" s="37"/>
      <c r="FS259" s="37"/>
      <c r="FT259" s="37"/>
      <c r="FU259" s="37"/>
      <c r="FV259" s="37"/>
      <c r="FW259" s="37"/>
      <c r="FX259" s="37"/>
      <c r="FY259" s="37"/>
      <c r="FZ259" s="37"/>
      <c r="GA259" s="37"/>
      <c r="GB259" s="37"/>
      <c r="GC259" s="37"/>
      <c r="GD259" s="37"/>
      <c r="GE259" s="37"/>
      <c r="GF259" s="37"/>
      <c r="GG259" s="37"/>
      <c r="GH259" s="37"/>
      <c r="GI259" s="37"/>
      <c r="GJ259" s="37"/>
      <c r="GK259" s="37"/>
      <c r="GL259" s="37"/>
      <c r="GM259" s="37"/>
      <c r="GN259" s="37"/>
      <c r="GO259" s="37"/>
      <c r="GP259" s="37"/>
      <c r="GQ259" s="37"/>
      <c r="GR259" s="37"/>
      <c r="GS259" s="37"/>
      <c r="GT259" s="37"/>
      <c r="GU259" s="37"/>
      <c r="GV259" s="37"/>
      <c r="GW259" s="37"/>
      <c r="GX259" s="37"/>
      <c r="GY259" s="37"/>
      <c r="GZ259" s="37"/>
      <c r="HA259" s="37"/>
      <c r="HB259" s="37"/>
      <c r="HC259" s="37"/>
      <c r="HD259" s="37"/>
      <c r="HE259" s="37"/>
      <c r="HF259" s="37"/>
      <c r="HG259" s="37"/>
      <c r="HH259" s="37"/>
      <c r="HI259" s="37"/>
      <c r="HJ259" s="37"/>
      <c r="HK259" s="37"/>
      <c r="HL259" s="37"/>
      <c r="HM259" s="37"/>
      <c r="HN259" s="37"/>
      <c r="HO259" s="37"/>
      <c r="HP259" s="37"/>
      <c r="HQ259" s="37"/>
      <c r="HR259" s="37"/>
      <c r="HS259" s="37"/>
      <c r="HT259" s="37"/>
      <c r="HU259" s="37"/>
      <c r="HV259" s="37"/>
      <c r="HW259" s="37"/>
      <c r="HX259" s="37"/>
      <c r="HY259" s="37"/>
      <c r="HZ259" s="37"/>
      <c r="IA259" s="37"/>
      <c r="IB259" s="37"/>
      <c r="IC259" s="37"/>
      <c r="ID259" s="37"/>
      <c r="IE259" s="37"/>
      <c r="IF259" s="37"/>
      <c r="IG259" s="37"/>
      <c r="IH259" s="37"/>
      <c r="II259" s="37"/>
      <c r="IJ259" s="37"/>
      <c r="IK259" s="37"/>
      <c r="IL259" s="37"/>
      <c r="IM259" s="37"/>
      <c r="IN259" s="37"/>
      <c r="IO259" s="37"/>
      <c r="IP259" s="37"/>
      <c r="IQ259" s="37"/>
      <c r="IR259" s="37"/>
      <c r="IS259" s="37"/>
      <c r="IT259" s="37"/>
      <c r="IU259" s="37"/>
      <c r="IV259" s="37"/>
      <c r="IW259" s="37"/>
    </row>
    <row r="260" customFormat="false" ht="12.75" hidden="false" customHeight="false" outlineLevel="0" collapsed="false">
      <c r="A260" s="37" t="s">
        <v>289</v>
      </c>
      <c r="B260" s="37"/>
      <c r="C260" s="38"/>
      <c r="D260" s="39" t="s">
        <v>277</v>
      </c>
      <c r="F260" s="39"/>
      <c r="G260" s="38" t="s">
        <v>132</v>
      </c>
      <c r="H260" s="21" t="n">
        <v>0</v>
      </c>
      <c r="I260" s="37" t="s">
        <v>133</v>
      </c>
      <c r="J260" s="38"/>
      <c r="K260" s="2"/>
      <c r="L260" s="38" t="n">
        <v>0</v>
      </c>
      <c r="M260" s="3"/>
      <c r="N260" s="38"/>
      <c r="O260" s="2"/>
      <c r="P260" s="38" t="n">
        <v>0</v>
      </c>
      <c r="R260" s="5"/>
      <c r="T260" s="5" t="n">
        <v>0</v>
      </c>
      <c r="U260" s="5"/>
      <c r="V260" s="5" t="n">
        <f aca="false">+R260/1000000</f>
        <v>0</v>
      </c>
      <c r="W260" s="5" t="n">
        <v>0</v>
      </c>
      <c r="X260" s="5"/>
      <c r="Y260" s="5" t="n">
        <f aca="false">ROUND(T260*H260,0)</f>
        <v>0</v>
      </c>
      <c r="Z260" s="5"/>
      <c r="AA260" s="5"/>
      <c r="AB260" s="5" t="n">
        <v>0</v>
      </c>
      <c r="AC260" s="5"/>
      <c r="AD260" s="5" t="n">
        <v>0</v>
      </c>
      <c r="AE260" s="5" t="n">
        <f aca="false">+AB260/1000000</f>
        <v>0</v>
      </c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  <c r="BO260" s="37"/>
      <c r="BP260" s="37"/>
      <c r="BQ260" s="37"/>
      <c r="BR260" s="37"/>
      <c r="BS260" s="37"/>
      <c r="BT260" s="37"/>
      <c r="BU260" s="37"/>
      <c r="BV260" s="37"/>
      <c r="BW260" s="37"/>
      <c r="BX260" s="37"/>
      <c r="BY260" s="37"/>
      <c r="BZ260" s="37"/>
      <c r="CA260" s="37"/>
      <c r="CB260" s="37"/>
      <c r="CC260" s="37"/>
      <c r="CD260" s="37"/>
      <c r="CE260" s="37"/>
      <c r="CF260" s="37"/>
      <c r="CG260" s="37"/>
      <c r="CH260" s="37"/>
      <c r="CI260" s="37"/>
      <c r="CJ260" s="37"/>
      <c r="CK260" s="37"/>
      <c r="CL260" s="37"/>
      <c r="CM260" s="37"/>
      <c r="CN260" s="37"/>
      <c r="CO260" s="37"/>
      <c r="CP260" s="37"/>
      <c r="CQ260" s="37"/>
      <c r="CR260" s="37"/>
      <c r="CS260" s="37"/>
      <c r="CT260" s="37"/>
      <c r="CU260" s="37"/>
      <c r="CV260" s="37"/>
      <c r="CW260" s="37"/>
      <c r="CX260" s="37"/>
      <c r="CY260" s="37"/>
      <c r="CZ260" s="37"/>
      <c r="DA260" s="37"/>
      <c r="DB260" s="37"/>
      <c r="DC260" s="37"/>
      <c r="DD260" s="37"/>
      <c r="DE260" s="37"/>
      <c r="DF260" s="37"/>
      <c r="DG260" s="37"/>
      <c r="DH260" s="37"/>
      <c r="DI260" s="37"/>
      <c r="DJ260" s="37"/>
      <c r="DK260" s="37"/>
      <c r="DL260" s="37"/>
      <c r="DM260" s="37"/>
      <c r="DN260" s="37"/>
      <c r="DO260" s="37"/>
      <c r="DP260" s="37"/>
      <c r="DQ260" s="37"/>
      <c r="DR260" s="37"/>
      <c r="DS260" s="37"/>
      <c r="DT260" s="37"/>
      <c r="DU260" s="37"/>
      <c r="DV260" s="37"/>
      <c r="DW260" s="37"/>
      <c r="DX260" s="37"/>
      <c r="DY260" s="37"/>
      <c r="DZ260" s="37"/>
      <c r="EA260" s="37"/>
      <c r="EB260" s="37"/>
      <c r="EC260" s="37"/>
      <c r="ED260" s="37"/>
      <c r="EE260" s="37"/>
      <c r="EF260" s="37"/>
      <c r="EG260" s="37"/>
      <c r="EH260" s="37"/>
      <c r="EI260" s="37"/>
      <c r="EJ260" s="37"/>
      <c r="EK260" s="37"/>
      <c r="EL260" s="37"/>
      <c r="EM260" s="37"/>
      <c r="EN260" s="37"/>
      <c r="EO260" s="37"/>
      <c r="EP260" s="37"/>
      <c r="EQ260" s="37"/>
      <c r="ER260" s="37"/>
      <c r="ES260" s="37"/>
      <c r="ET260" s="37"/>
      <c r="EU260" s="37"/>
      <c r="EV260" s="37"/>
      <c r="EW260" s="37"/>
      <c r="EX260" s="37"/>
      <c r="EY260" s="37"/>
      <c r="EZ260" s="37"/>
      <c r="FA260" s="37"/>
      <c r="FB260" s="37"/>
      <c r="FC260" s="37"/>
      <c r="FD260" s="37"/>
      <c r="FE260" s="37"/>
      <c r="FF260" s="37"/>
      <c r="FG260" s="37"/>
      <c r="FH260" s="37"/>
      <c r="FI260" s="37"/>
      <c r="FJ260" s="37"/>
      <c r="FK260" s="37"/>
      <c r="FL260" s="37"/>
      <c r="FM260" s="37"/>
      <c r="FN260" s="37"/>
      <c r="FO260" s="37"/>
      <c r="FP260" s="37"/>
      <c r="FQ260" s="37"/>
      <c r="FR260" s="37"/>
      <c r="FS260" s="37"/>
      <c r="FT260" s="37"/>
      <c r="FU260" s="37"/>
      <c r="FV260" s="37"/>
      <c r="FW260" s="37"/>
      <c r="FX260" s="37"/>
      <c r="FY260" s="37"/>
      <c r="FZ260" s="37"/>
      <c r="GA260" s="37"/>
      <c r="GB260" s="37"/>
      <c r="GC260" s="37"/>
      <c r="GD260" s="37"/>
      <c r="GE260" s="37"/>
      <c r="GF260" s="37"/>
      <c r="GG260" s="37"/>
      <c r="GH260" s="37"/>
      <c r="GI260" s="37"/>
      <c r="GJ260" s="37"/>
      <c r="GK260" s="37"/>
      <c r="GL260" s="37"/>
      <c r="GM260" s="37"/>
      <c r="GN260" s="37"/>
      <c r="GO260" s="37"/>
      <c r="GP260" s="37"/>
      <c r="GQ260" s="37"/>
      <c r="GR260" s="37"/>
      <c r="GS260" s="37"/>
      <c r="GT260" s="37"/>
      <c r="GU260" s="37"/>
      <c r="GV260" s="37"/>
      <c r="GW260" s="37"/>
      <c r="GX260" s="37"/>
      <c r="GY260" s="37"/>
      <c r="GZ260" s="37"/>
      <c r="HA260" s="37"/>
      <c r="HB260" s="37"/>
      <c r="HC260" s="37"/>
      <c r="HD260" s="37"/>
      <c r="HE260" s="37"/>
      <c r="HF260" s="37"/>
      <c r="HG260" s="37"/>
      <c r="HH260" s="37"/>
      <c r="HI260" s="37"/>
      <c r="HJ260" s="37"/>
      <c r="HK260" s="37"/>
      <c r="HL260" s="37"/>
      <c r="HM260" s="37"/>
      <c r="HN260" s="37"/>
      <c r="HO260" s="37"/>
      <c r="HP260" s="37"/>
      <c r="HQ260" s="37"/>
      <c r="HR260" s="37"/>
      <c r="HS260" s="37"/>
      <c r="HT260" s="37"/>
      <c r="HU260" s="37"/>
      <c r="HV260" s="37"/>
      <c r="HW260" s="37"/>
      <c r="HX260" s="37"/>
      <c r="HY260" s="37"/>
      <c r="HZ260" s="37"/>
      <c r="IA260" s="37"/>
      <c r="IB260" s="37"/>
      <c r="IC260" s="37"/>
      <c r="ID260" s="37"/>
      <c r="IE260" s="37"/>
      <c r="IF260" s="37"/>
      <c r="IG260" s="37"/>
      <c r="IH260" s="37"/>
      <c r="II260" s="37"/>
      <c r="IJ260" s="37"/>
      <c r="IK260" s="37"/>
      <c r="IL260" s="37"/>
      <c r="IM260" s="37"/>
      <c r="IN260" s="37"/>
      <c r="IO260" s="37"/>
      <c r="IP260" s="37"/>
      <c r="IQ260" s="37"/>
      <c r="IR260" s="37"/>
      <c r="IS260" s="37"/>
      <c r="IT260" s="37"/>
      <c r="IU260" s="37"/>
      <c r="IV260" s="37"/>
      <c r="IW260" s="37"/>
    </row>
    <row r="263" customFormat="false" ht="12.75" hidden="false" customHeight="false" outlineLevel="0" collapsed="false">
      <c r="A263" s="15" t="s">
        <v>290</v>
      </c>
    </row>
    <row r="264" customFormat="false" ht="12.75" hidden="false" customHeight="false" outlineLevel="0" collapsed="false">
      <c r="A264" s="1" t="s">
        <v>291</v>
      </c>
      <c r="B264" s="1" t="s">
        <v>292</v>
      </c>
      <c r="Q264" s="5"/>
    </row>
    <row r="265" customFormat="false" ht="12.75" hidden="false" customHeight="false" outlineLevel="0" collapsed="false">
      <c r="Q265" s="5"/>
    </row>
    <row r="266" customFormat="false" ht="12.75" hidden="false" customHeight="false" outlineLevel="0" collapsed="false">
      <c r="B266" s="2" t="str">
        <f aca="true">CELL("filename",B265)</f>
        <v>'file:///mnt/12tb/@roms/datasets/enron/EDRM Enron Email Data Set v2 XML/filtered-attachments/xls/April_Assets.xls'#$Owner</v>
      </c>
      <c r="Q266" s="5"/>
    </row>
    <row r="267" customFormat="false" ht="12.75" hidden="false" customHeight="false" outlineLevel="0" collapsed="false">
      <c r="B267" s="41" t="n">
        <f aca="true">NOW()</f>
        <v>45926.9378495959</v>
      </c>
    </row>
    <row r="271" customFormat="false" ht="12.75" hidden="false" customHeight="false" outlineLevel="0" collapsed="false">
      <c r="J271" s="5" t="e">
        <f aca="false">+#REF!+J35+#REF!+#REF!+J146+#REF!+#REF!+#REF!+#REF!+#REF!</f>
        <v>#REF!</v>
      </c>
      <c r="L271" s="5" t="s">
        <v>293</v>
      </c>
    </row>
    <row r="272" customFormat="false" ht="12.75" hidden="false" customHeight="false" outlineLevel="0" collapsed="false">
      <c r="J272" s="5" t="n">
        <v>-22000000</v>
      </c>
      <c r="L272" s="5" t="s">
        <v>294</v>
      </c>
    </row>
    <row r="273" customFormat="false" ht="12.75" hidden="false" customHeight="false" outlineLevel="0" collapsed="false">
      <c r="J273" s="5" t="n">
        <v>-1500032</v>
      </c>
      <c r="L273" s="5" t="s">
        <v>295</v>
      </c>
    </row>
    <row r="274" customFormat="false" ht="12.75" hidden="false" customHeight="false" outlineLevel="0" collapsed="false">
      <c r="J274" s="27"/>
      <c r="L274" s="27"/>
      <c r="N274" s="27"/>
      <c r="P274" s="27"/>
    </row>
    <row r="275" customFormat="false" ht="12.75" hidden="false" customHeight="false" outlineLevel="0" collapsed="false">
      <c r="J275" s="10" t="e">
        <f aca="false">SUM(J271:J274)</f>
        <v>#REF!</v>
      </c>
      <c r="L275" s="10"/>
      <c r="N275" s="10"/>
      <c r="P275" s="10"/>
    </row>
    <row r="276" customFormat="false" ht="12.75" hidden="false" customHeight="false" outlineLevel="0" collapsed="false">
      <c r="J276" s="27" t="n">
        <v>838818805</v>
      </c>
      <c r="L276" s="27" t="s">
        <v>296</v>
      </c>
      <c r="N276" s="27"/>
      <c r="P276" s="27"/>
    </row>
    <row r="277" customFormat="false" ht="12.75" hidden="false" customHeight="false" outlineLevel="0" collapsed="false">
      <c r="J277" s="5" t="e">
        <f aca="false">+J275-J276</f>
        <v>#REF!</v>
      </c>
      <c r="L277" s="5" t="s">
        <v>297</v>
      </c>
    </row>
  </sheetData>
  <mergeCells count="2">
    <mergeCell ref="A1:P1"/>
    <mergeCell ref="A2:P2"/>
  </mergeCells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  <rowBreaks count="5" manualBreakCount="5">
    <brk id="54" man="true" max="16383" min="0"/>
    <brk id="112" man="true" max="16383" min="0"/>
    <brk id="159" man="true" max="16383" min="0"/>
    <brk id="218" man="true" max="16383" min="0"/>
    <brk id="235" man="true" max="16383" min="0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3" ySplit="9" topLeftCell="G10" activePane="bottomRight" state="frozen"/>
      <selection pane="topLeft" activeCell="A1" activeCellId="0" sqref="A1"/>
      <selection pane="topRight" activeCell="G1" activeCellId="0" sqref="G1"/>
      <selection pane="bottomLeft" activeCell="A10" activeCellId="0" sqref="A10"/>
      <selection pane="bottomRight" activeCell="A1" activeCellId="0" sqref="A1:P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84"/>
    <col collapsed="false" customWidth="true" hidden="false" outlineLevel="0" max="2" min="2" style="2" width="52.56"/>
    <col collapsed="false" customWidth="true" hidden="true" outlineLevel="0" max="3" min="3" style="3" width="27.56"/>
    <col collapsed="false" customWidth="true" hidden="false" outlineLevel="0" max="4" min="4" style="4" width="13.99"/>
    <col collapsed="false" customWidth="true" hidden="true" outlineLevel="0" max="5" min="5" style="3" width="9.99"/>
    <col collapsed="false" customWidth="true" hidden="true" outlineLevel="0" max="6" min="6" style="3" width="14.99"/>
    <col collapsed="false" customWidth="true" hidden="false" outlineLevel="0" max="7" min="7" style="3" width="16.13"/>
    <col collapsed="false" customWidth="true" hidden="false" outlineLevel="0" max="8" min="8" style="3" width="6.28"/>
    <col collapsed="false" customWidth="true" hidden="false" outlineLevel="0" max="9" min="9" style="3" width="22.28"/>
    <col collapsed="false" customWidth="true" hidden="false" outlineLevel="0" max="10" min="10" style="5" width="18.41"/>
    <col collapsed="false" customWidth="true" hidden="false" outlineLevel="0" max="11" min="11" style="5" width="1.99"/>
    <col collapsed="false" customWidth="true" hidden="false" outlineLevel="0" max="12" min="12" style="5" width="19.14"/>
    <col collapsed="false" customWidth="true" hidden="false" outlineLevel="0" max="13" min="13" style="5" width="1.99"/>
    <col collapsed="false" customWidth="true" hidden="false" outlineLevel="0" max="14" min="14" style="5" width="19.28"/>
    <col collapsed="false" customWidth="true" hidden="false" outlineLevel="0" max="15" min="15" style="5" width="2.28"/>
    <col collapsed="false" customWidth="true" hidden="false" outlineLevel="0" max="16" min="16" style="5" width="19.28"/>
    <col collapsed="false" customWidth="true" hidden="false" outlineLevel="0" max="17" min="17" style="3" width="8.14"/>
    <col collapsed="false" customWidth="true" hidden="false" outlineLevel="0" max="18" min="18" style="3" width="19.28"/>
    <col collapsed="false" customWidth="true" hidden="false" outlineLevel="0" max="19" min="19" style="3" width="2.7"/>
    <col collapsed="false" customWidth="true" hidden="false" outlineLevel="0" max="20" min="20" style="3" width="17.7"/>
    <col collapsed="false" customWidth="false" hidden="false" outlineLevel="0" max="21" min="21" style="3" width="9.14"/>
    <col collapsed="false" customWidth="true" hidden="false" outlineLevel="0" max="22" min="22" style="3" width="9.28"/>
    <col collapsed="false" customWidth="true" hidden="false" outlineLevel="0" max="23" min="23" style="3" width="13.7"/>
    <col collapsed="false" customWidth="false" hidden="false" outlineLevel="0" max="257" min="24" style="3" width="9.14"/>
  </cols>
  <sheetData>
    <row r="1" customFormat="false" ht="12.75" hidden="false" customHeight="false" outlineLevel="0" collapsed="false">
      <c r="A1" s="6" t="s">
        <v>308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customFormat="false" ht="12.75" hidden="false" customHeight="false" outlineLevel="0" collapsed="false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customFormat="false" ht="12.75" hidden="false" customHeight="false" outlineLevel="0" collapsed="false">
      <c r="B3" s="4"/>
      <c r="C3" s="7"/>
      <c r="E3" s="7"/>
      <c r="F3" s="7"/>
      <c r="G3" s="7"/>
      <c r="H3" s="7"/>
      <c r="I3" s="7"/>
      <c r="J3" s="8"/>
      <c r="K3" s="8"/>
      <c r="L3" s="8"/>
      <c r="M3" s="9"/>
      <c r="N3" s="8"/>
      <c r="O3" s="8"/>
      <c r="P3" s="8"/>
    </row>
    <row r="4" customFormat="false" ht="12.75" hidden="false" customHeight="false" outlineLevel="0" collapsed="false">
      <c r="B4" s="10"/>
    </row>
    <row r="5" customFormat="false" ht="12.75" hidden="false" customHeight="false" outlineLevel="0" collapsed="false">
      <c r="J5" s="11"/>
      <c r="K5" s="11"/>
      <c r="L5" s="11"/>
      <c r="M5" s="11"/>
      <c r="N5" s="11"/>
      <c r="O5" s="11"/>
      <c r="P5" s="11"/>
    </row>
    <row r="6" customFormat="false" ht="12.75" hidden="false" customHeight="false" outlineLevel="0" collapsed="false">
      <c r="C6" s="7"/>
      <c r="F6" s="7"/>
      <c r="G6" s="7"/>
      <c r="H6" s="7"/>
      <c r="J6" s="4" t="s">
        <v>1</v>
      </c>
      <c r="K6" s="4"/>
      <c r="L6" s="4" t="s">
        <v>1</v>
      </c>
      <c r="M6" s="7"/>
      <c r="N6" s="4" t="s">
        <v>1</v>
      </c>
      <c r="O6" s="4"/>
      <c r="P6" s="4" t="s">
        <v>1</v>
      </c>
    </row>
    <row r="7" customFormat="false" ht="12.75" hidden="false" customHeight="false" outlineLevel="0" collapsed="false">
      <c r="C7" s="7"/>
      <c r="F7" s="7"/>
      <c r="G7" s="7"/>
      <c r="H7" s="7"/>
      <c r="J7" s="4" t="s">
        <v>2</v>
      </c>
      <c r="K7" s="4"/>
      <c r="L7" s="4" t="s">
        <v>2</v>
      </c>
      <c r="M7" s="7"/>
      <c r="N7" s="4" t="s">
        <v>2</v>
      </c>
      <c r="O7" s="4"/>
      <c r="P7" s="4" t="s">
        <v>2</v>
      </c>
      <c r="R7" s="7" t="s">
        <v>3</v>
      </c>
      <c r="T7" s="7" t="s">
        <v>3</v>
      </c>
    </row>
    <row r="8" customFormat="false" ht="12.75" hidden="false" customHeight="false" outlineLevel="0" collapsed="false">
      <c r="C8" s="7"/>
      <c r="E8" s="7"/>
      <c r="F8" s="7"/>
      <c r="G8" s="7"/>
      <c r="H8" s="7"/>
      <c r="I8" s="7"/>
      <c r="J8" s="12" t="n">
        <v>37011</v>
      </c>
      <c r="K8" s="13"/>
      <c r="L8" s="12" t="n">
        <v>37011</v>
      </c>
      <c r="M8" s="14"/>
      <c r="N8" s="12" t="n">
        <v>36981</v>
      </c>
      <c r="O8" s="13"/>
      <c r="P8" s="12" t="n">
        <v>36981</v>
      </c>
      <c r="R8" s="7" t="s">
        <v>4</v>
      </c>
      <c r="T8" s="7" t="s">
        <v>4</v>
      </c>
    </row>
    <row r="9" customFormat="false" ht="12.75" hidden="false" customHeight="false" outlineLevel="0" collapsed="false">
      <c r="A9" s="15" t="s">
        <v>5</v>
      </c>
      <c r="B9" s="16"/>
      <c r="C9" s="17" t="s">
        <v>6</v>
      </c>
      <c r="D9" s="17" t="s">
        <v>7</v>
      </c>
      <c r="E9" s="17" t="s">
        <v>8</v>
      </c>
      <c r="F9" s="17" t="s">
        <v>9</v>
      </c>
      <c r="G9" s="17" t="s">
        <v>10</v>
      </c>
      <c r="H9" s="17" t="s">
        <v>11</v>
      </c>
      <c r="I9" s="17" t="s">
        <v>12</v>
      </c>
      <c r="J9" s="16" t="s">
        <v>13</v>
      </c>
      <c r="K9" s="16"/>
      <c r="L9" s="16" t="s">
        <v>14</v>
      </c>
      <c r="M9" s="17"/>
      <c r="N9" s="16" t="s">
        <v>13</v>
      </c>
      <c r="O9" s="16"/>
      <c r="P9" s="16" t="s">
        <v>14</v>
      </c>
      <c r="R9" s="16" t="s">
        <v>13</v>
      </c>
      <c r="T9" s="16" t="s">
        <v>14</v>
      </c>
    </row>
    <row r="10" customFormat="false" ht="12.75" hidden="false" customHeight="false" outlineLevel="0" collapsed="false">
      <c r="A10" s="15"/>
      <c r="B10" s="16"/>
      <c r="C10" s="16"/>
      <c r="D10" s="17"/>
      <c r="E10" s="17"/>
      <c r="F10" s="16"/>
      <c r="G10" s="16"/>
      <c r="H10" s="16"/>
      <c r="I10" s="17"/>
      <c r="J10" s="18"/>
      <c r="K10" s="18"/>
      <c r="L10" s="18"/>
      <c r="M10" s="18"/>
      <c r="N10" s="18"/>
      <c r="O10" s="18"/>
      <c r="P10" s="18"/>
    </row>
    <row r="11" customFormat="false" ht="12.75" hidden="false" customHeight="false" outlineLevel="0" collapsed="false">
      <c r="A11" s="22" t="s">
        <v>92</v>
      </c>
      <c r="B11" s="5"/>
      <c r="C11" s="22" t="s">
        <v>16</v>
      </c>
      <c r="D11" s="11" t="s">
        <v>25</v>
      </c>
      <c r="E11" s="5" t="s">
        <v>21</v>
      </c>
      <c r="F11" s="5" t="s">
        <v>22</v>
      </c>
      <c r="G11" s="22" t="s">
        <v>93</v>
      </c>
      <c r="H11" s="21"/>
      <c r="I11" s="19" t="s">
        <v>94</v>
      </c>
      <c r="L11" s="5" t="n">
        <v>37723333</v>
      </c>
      <c r="P11" s="5" t="n">
        <v>36000000</v>
      </c>
      <c r="Q11" s="2"/>
      <c r="R11" s="10" t="n">
        <f aca="false">N11-J11</f>
        <v>0</v>
      </c>
      <c r="S11" s="2"/>
      <c r="T11" s="10" t="n">
        <f aca="false">P11-L11</f>
        <v>-1723333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12.75" hidden="false" customHeight="false" outlineLevel="0" collapsed="false">
      <c r="A12" s="19" t="s">
        <v>99</v>
      </c>
      <c r="C12" s="19" t="s">
        <v>16</v>
      </c>
      <c r="D12" s="20" t="s">
        <v>100</v>
      </c>
      <c r="E12" s="19"/>
      <c r="F12" s="19"/>
      <c r="G12" s="19" t="s">
        <v>101</v>
      </c>
      <c r="H12" s="21"/>
      <c r="I12" s="19" t="s">
        <v>102</v>
      </c>
      <c r="J12" s="28"/>
      <c r="L12" s="28" t="n">
        <v>17222680</v>
      </c>
      <c r="N12" s="28" t="n">
        <v>0</v>
      </c>
      <c r="P12" s="28" t="n">
        <v>17222680</v>
      </c>
      <c r="Q12" s="2"/>
      <c r="R12" s="10" t="n">
        <f aca="false">N12-J12</f>
        <v>0</v>
      </c>
      <c r="S12" s="2"/>
      <c r="T12" s="10" t="n">
        <f aca="false">P12-L12</f>
        <v>0</v>
      </c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12.75" hidden="false" customHeight="false" outlineLevel="0" collapsed="false">
      <c r="A13" s="19" t="s">
        <v>103</v>
      </c>
      <c r="C13" s="19" t="s">
        <v>16</v>
      </c>
      <c r="D13" s="20" t="s">
        <v>100</v>
      </c>
      <c r="E13" s="19"/>
      <c r="F13" s="19"/>
      <c r="G13" s="19" t="s">
        <v>101</v>
      </c>
      <c r="H13" s="21"/>
      <c r="I13" s="19" t="s">
        <v>102</v>
      </c>
      <c r="J13" s="28"/>
      <c r="L13" s="28" t="n">
        <v>28076391</v>
      </c>
      <c r="N13" s="28" t="n">
        <v>0</v>
      </c>
      <c r="P13" s="28" t="n">
        <v>28076391</v>
      </c>
      <c r="Q13" s="2"/>
      <c r="R13" s="10" t="n">
        <f aca="false">N13-J13</f>
        <v>0</v>
      </c>
      <c r="S13" s="2"/>
      <c r="T13" s="10" t="n">
        <f aca="false">P13-L13</f>
        <v>0</v>
      </c>
    </row>
    <row r="14" customFormat="false" ht="12.75" hidden="false" customHeight="false" outlineLevel="0" collapsed="false">
      <c r="A14" s="5" t="s">
        <v>95</v>
      </c>
      <c r="B14" s="5"/>
      <c r="C14" s="5" t="s">
        <v>38</v>
      </c>
      <c r="D14" s="11" t="n">
        <v>0</v>
      </c>
      <c r="E14" s="5" t="s">
        <v>21</v>
      </c>
      <c r="F14" s="5" t="s">
        <v>22</v>
      </c>
      <c r="G14" s="5" t="s">
        <v>93</v>
      </c>
      <c r="H14" s="21"/>
      <c r="I14" s="5" t="s">
        <v>94</v>
      </c>
      <c r="J14" s="5" t="n">
        <v>7800604</v>
      </c>
      <c r="L14" s="5" t="n">
        <v>308100</v>
      </c>
      <c r="N14" s="5" t="n">
        <v>6669764</v>
      </c>
      <c r="P14" s="5" t="n">
        <v>0</v>
      </c>
      <c r="R14" s="10" t="n">
        <f aca="false">N14-J14</f>
        <v>-1130840</v>
      </c>
      <c r="T14" s="10" t="n">
        <f aca="false">P14-L14</f>
        <v>-308100</v>
      </c>
    </row>
    <row r="15" customFormat="false" ht="12.75" hidden="false" customHeight="false" outlineLevel="0" collapsed="false">
      <c r="A15" s="22" t="s">
        <v>128</v>
      </c>
      <c r="B15" s="22"/>
      <c r="C15" s="22" t="s">
        <v>129</v>
      </c>
      <c r="D15" s="11" t="s">
        <v>130</v>
      </c>
      <c r="E15" s="22" t="s">
        <v>26</v>
      </c>
      <c r="F15" s="22" t="s">
        <v>131</v>
      </c>
      <c r="G15" s="22" t="s">
        <v>132</v>
      </c>
      <c r="H15" s="21" t="n">
        <v>1</v>
      </c>
      <c r="I15" s="22" t="s">
        <v>133</v>
      </c>
      <c r="J15" s="5" t="n">
        <v>236362</v>
      </c>
      <c r="L15" s="5" t="n">
        <v>0</v>
      </c>
      <c r="N15" s="5" t="n">
        <v>236362</v>
      </c>
      <c r="P15" s="5" t="n">
        <v>0</v>
      </c>
      <c r="R15" s="10" t="n">
        <f aca="false">N15-J15</f>
        <v>0</v>
      </c>
      <c r="T15" s="10" t="n">
        <f aca="false">P15-L15</f>
        <v>0</v>
      </c>
    </row>
    <row r="16" customFormat="false" ht="12.75" hidden="false" customHeight="false" outlineLevel="0" collapsed="false">
      <c r="A16" s="19" t="s">
        <v>15</v>
      </c>
      <c r="C16" s="19" t="s">
        <v>16</v>
      </c>
      <c r="D16" s="20"/>
      <c r="E16" s="19"/>
      <c r="F16" s="19"/>
      <c r="G16" s="19" t="s">
        <v>17</v>
      </c>
      <c r="H16" s="21"/>
      <c r="I16" s="5" t="s">
        <v>18</v>
      </c>
      <c r="J16" s="20"/>
      <c r="L16" s="20" t="n">
        <v>6559600</v>
      </c>
      <c r="N16" s="20"/>
      <c r="P16" s="20" t="n">
        <v>8050000</v>
      </c>
      <c r="Q16" s="2"/>
      <c r="R16" s="10" t="n">
        <f aca="false">N16-J16</f>
        <v>0</v>
      </c>
      <c r="S16" s="2"/>
      <c r="T16" s="10" t="n">
        <f aca="false">P16-L16</f>
        <v>1490400</v>
      </c>
    </row>
    <row r="17" customFormat="false" ht="12.75" hidden="false" customHeight="false" outlineLevel="0" collapsed="false">
      <c r="A17" s="5" t="s">
        <v>158</v>
      </c>
      <c r="B17" s="5"/>
      <c r="C17" s="5" t="s">
        <v>24</v>
      </c>
      <c r="D17" s="11" t="s">
        <v>25</v>
      </c>
      <c r="E17" s="5" t="s">
        <v>26</v>
      </c>
      <c r="F17" s="5" t="s">
        <v>147</v>
      </c>
      <c r="G17" s="5" t="s">
        <v>159</v>
      </c>
      <c r="H17" s="21" t="n">
        <v>1</v>
      </c>
      <c r="I17" s="5" t="s">
        <v>160</v>
      </c>
      <c r="J17" s="5" t="n">
        <v>0</v>
      </c>
      <c r="K17" s="20"/>
      <c r="L17" s="5" t="n">
        <v>8875341</v>
      </c>
      <c r="M17" s="20"/>
      <c r="N17" s="5" t="n">
        <v>0</v>
      </c>
      <c r="O17" s="20"/>
      <c r="P17" s="5" t="n">
        <v>14158243</v>
      </c>
      <c r="Q17" s="2"/>
      <c r="R17" s="10" t="n">
        <f aca="false">N17-J17</f>
        <v>0</v>
      </c>
      <c r="S17" s="2"/>
      <c r="T17" s="10" t="n">
        <f aca="false">P17-L17</f>
        <v>5282902</v>
      </c>
    </row>
    <row r="18" customFormat="false" ht="12.75" hidden="false" customHeight="false" outlineLevel="0" collapsed="false">
      <c r="A18" s="5" t="s">
        <v>161</v>
      </c>
      <c r="B18" s="5"/>
      <c r="C18" s="5" t="s">
        <v>24</v>
      </c>
      <c r="D18" s="11" t="s">
        <v>25</v>
      </c>
      <c r="E18" s="5" t="s">
        <v>26</v>
      </c>
      <c r="F18" s="5" t="s">
        <v>147</v>
      </c>
      <c r="G18" s="5" t="s">
        <v>159</v>
      </c>
      <c r="H18" s="21" t="n">
        <v>1</v>
      </c>
      <c r="I18" s="5" t="s">
        <v>160</v>
      </c>
      <c r="J18" s="5" t="n">
        <v>0</v>
      </c>
      <c r="K18" s="28"/>
      <c r="L18" s="5" t="n">
        <f aca="false">4879440+660960</f>
        <v>5540400</v>
      </c>
      <c r="M18" s="28"/>
      <c r="N18" s="5" t="n">
        <v>0</v>
      </c>
      <c r="O18" s="28"/>
      <c r="P18" s="5" t="n">
        <v>4879440</v>
      </c>
      <c r="Q18" s="2"/>
      <c r="R18" s="10" t="n">
        <f aca="false">N18-J18</f>
        <v>0</v>
      </c>
      <c r="S18" s="2"/>
      <c r="T18" s="10" t="n">
        <f aca="false">P18-L18</f>
        <v>-660960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12.75" hidden="false" customHeight="false" outlineLevel="0" collapsed="false">
      <c r="A19" s="5" t="s">
        <v>56</v>
      </c>
      <c r="B19" s="5"/>
      <c r="C19" s="5" t="s">
        <v>32</v>
      </c>
      <c r="D19" s="11" t="n">
        <v>0</v>
      </c>
      <c r="E19" s="5" t="s">
        <v>26</v>
      </c>
      <c r="F19" s="5" t="s">
        <v>57</v>
      </c>
      <c r="G19" s="5" t="s">
        <v>58</v>
      </c>
      <c r="H19" s="21" t="n">
        <v>1</v>
      </c>
      <c r="I19" s="5" t="s">
        <v>59</v>
      </c>
      <c r="J19" s="5" t="n">
        <v>914107</v>
      </c>
      <c r="L19" s="5" t="n">
        <v>0</v>
      </c>
      <c r="N19" s="5" t="n">
        <v>914107</v>
      </c>
      <c r="P19" s="5" t="n">
        <v>0</v>
      </c>
      <c r="R19" s="10" t="n">
        <f aca="false">N19-J19</f>
        <v>0</v>
      </c>
      <c r="T19" s="10" t="n">
        <f aca="false">P19-L19</f>
        <v>0</v>
      </c>
    </row>
    <row r="20" customFormat="false" ht="12.75" hidden="false" customHeight="false" outlineLevel="0" collapsed="false">
      <c r="A20" s="5" t="s">
        <v>65</v>
      </c>
      <c r="B20" s="5"/>
      <c r="C20" s="5" t="s">
        <v>61</v>
      </c>
      <c r="D20" s="11" t="n">
        <v>0</v>
      </c>
      <c r="E20" s="5" t="s">
        <v>26</v>
      </c>
      <c r="F20" s="5" t="s">
        <v>57</v>
      </c>
      <c r="G20" s="5" t="s">
        <v>66</v>
      </c>
      <c r="H20" s="21" t="n">
        <v>1</v>
      </c>
      <c r="I20" s="5" t="s">
        <v>59</v>
      </c>
      <c r="J20" s="5" t="n">
        <v>22000000</v>
      </c>
      <c r="L20" s="5" t="n">
        <v>0</v>
      </c>
      <c r="N20" s="5" t="n">
        <v>22000000</v>
      </c>
      <c r="P20" s="5" t="n">
        <v>0</v>
      </c>
      <c r="Q20" s="2"/>
      <c r="R20" s="10" t="n">
        <f aca="false">N20-J20</f>
        <v>0</v>
      </c>
      <c r="S20" s="2"/>
      <c r="T20" s="10" t="n">
        <f aca="false">P20-L20</f>
        <v>0</v>
      </c>
    </row>
    <row r="21" customFormat="false" ht="12.75" hidden="false" customHeight="false" outlineLevel="0" collapsed="false">
      <c r="A21" s="5" t="s">
        <v>134</v>
      </c>
      <c r="B21" s="5"/>
      <c r="C21" s="5" t="s">
        <v>24</v>
      </c>
      <c r="D21" s="11" t="s">
        <v>25</v>
      </c>
      <c r="E21" s="5" t="s">
        <v>26</v>
      </c>
      <c r="F21" s="5" t="s">
        <v>27</v>
      </c>
      <c r="G21" s="5" t="s">
        <v>132</v>
      </c>
      <c r="H21" s="21" t="n">
        <v>1</v>
      </c>
      <c r="I21" s="5" t="s">
        <v>133</v>
      </c>
      <c r="J21" s="5" t="n">
        <v>0</v>
      </c>
      <c r="L21" s="5" t="n">
        <v>2850000</v>
      </c>
      <c r="N21" s="5" t="n">
        <v>0</v>
      </c>
      <c r="P21" s="5" t="n">
        <v>2850000</v>
      </c>
      <c r="Q21" s="2"/>
      <c r="R21" s="10" t="n">
        <f aca="false">N21-J21</f>
        <v>0</v>
      </c>
      <c r="S21" s="2"/>
      <c r="T21" s="10" t="n">
        <f aca="false">P21-L21</f>
        <v>0</v>
      </c>
    </row>
    <row r="22" customFormat="false" ht="12.75" hidden="false" customHeight="false" outlineLevel="0" collapsed="false">
      <c r="A22" s="19" t="s">
        <v>135</v>
      </c>
      <c r="C22" s="19" t="s">
        <v>24</v>
      </c>
      <c r="D22" s="20" t="s">
        <v>25</v>
      </c>
      <c r="E22" s="19" t="s">
        <v>26</v>
      </c>
      <c r="F22" s="19" t="s">
        <v>27</v>
      </c>
      <c r="G22" s="19" t="s">
        <v>132</v>
      </c>
      <c r="H22" s="21" t="n">
        <v>1</v>
      </c>
      <c r="I22" s="19" t="s">
        <v>133</v>
      </c>
      <c r="J22" s="28" t="n">
        <v>0</v>
      </c>
      <c r="L22" s="28" t="n">
        <v>98263</v>
      </c>
      <c r="N22" s="28" t="n">
        <v>0</v>
      </c>
      <c r="P22" s="28" t="n">
        <v>98263</v>
      </c>
      <c r="Q22" s="2"/>
      <c r="R22" s="10" t="n">
        <f aca="false">N22-J22</f>
        <v>0</v>
      </c>
      <c r="S22" s="2"/>
      <c r="T22" s="10" t="n">
        <f aca="false">P22-L22</f>
        <v>0</v>
      </c>
    </row>
    <row r="23" customFormat="false" ht="12.75" hidden="false" customHeight="false" outlineLevel="0" collapsed="false">
      <c r="A23" s="22" t="s">
        <v>223</v>
      </c>
      <c r="C23" s="22" t="s">
        <v>32</v>
      </c>
      <c r="D23" s="11" t="s">
        <v>130</v>
      </c>
      <c r="E23" s="22" t="s">
        <v>26</v>
      </c>
      <c r="F23" s="22" t="s">
        <v>183</v>
      </c>
      <c r="G23" s="22" t="s">
        <v>224</v>
      </c>
      <c r="H23" s="21" t="n">
        <v>1</v>
      </c>
      <c r="I23" s="22" t="s">
        <v>225</v>
      </c>
      <c r="J23" s="5" t="n">
        <v>4175301.08</v>
      </c>
      <c r="L23" s="5" t="n">
        <v>0</v>
      </c>
      <c r="N23" s="5" t="n">
        <v>4200979</v>
      </c>
      <c r="P23" s="5" t="n">
        <v>0</v>
      </c>
      <c r="R23" s="10" t="n">
        <f aca="false">N23-J23</f>
        <v>25677.9199999999</v>
      </c>
      <c r="S23" s="2"/>
      <c r="T23" s="10" t="n">
        <f aca="false">P23-L23</f>
        <v>0</v>
      </c>
    </row>
    <row r="24" customFormat="false" ht="12.75" hidden="false" customHeight="false" outlineLevel="0" collapsed="false">
      <c r="A24" s="22" t="s">
        <v>136</v>
      </c>
      <c r="B24" s="22"/>
      <c r="C24" s="22" t="s">
        <v>32</v>
      </c>
      <c r="D24" s="11" t="n">
        <v>0</v>
      </c>
      <c r="E24" s="22" t="s">
        <v>26</v>
      </c>
      <c r="F24" s="22" t="s">
        <v>137</v>
      </c>
      <c r="G24" s="22" t="s">
        <v>132</v>
      </c>
      <c r="H24" s="21" t="n">
        <v>1</v>
      </c>
      <c r="I24" s="22" t="s">
        <v>133</v>
      </c>
      <c r="J24" s="5" t="n">
        <v>481525</v>
      </c>
      <c r="L24" s="5" t="n">
        <v>0</v>
      </c>
      <c r="N24" s="5" t="n">
        <v>550778</v>
      </c>
      <c r="P24" s="5" t="n">
        <v>0</v>
      </c>
      <c r="R24" s="10" t="n">
        <f aca="false">N24-J24</f>
        <v>69253</v>
      </c>
      <c r="T24" s="10" t="n">
        <f aca="false">P24-L24</f>
        <v>0</v>
      </c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  <row r="25" customFormat="false" ht="12.75" hidden="false" customHeight="false" outlineLevel="0" collapsed="false">
      <c r="A25" s="19" t="s">
        <v>19</v>
      </c>
      <c r="C25" s="19" t="s">
        <v>20</v>
      </c>
      <c r="D25" s="20" t="n">
        <v>0</v>
      </c>
      <c r="E25" s="19" t="s">
        <v>21</v>
      </c>
      <c r="F25" s="19" t="s">
        <v>22</v>
      </c>
      <c r="G25" s="19" t="s">
        <v>17</v>
      </c>
      <c r="H25" s="21"/>
      <c r="I25" s="5" t="s">
        <v>18</v>
      </c>
      <c r="J25" s="20" t="n">
        <v>1813724</v>
      </c>
      <c r="L25" s="20"/>
      <c r="N25" s="20" t="n">
        <v>10773072</v>
      </c>
      <c r="P25" s="20" t="n">
        <v>0</v>
      </c>
      <c r="Q25" s="2"/>
      <c r="R25" s="10" t="n">
        <f aca="false">N25-J25</f>
        <v>8959348</v>
      </c>
      <c r="S25" s="2"/>
      <c r="T25" s="10" t="n">
        <f aca="false">P25-L25</f>
        <v>0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9" t="s">
        <v>182</v>
      </c>
      <c r="C26" s="19" t="s">
        <v>32</v>
      </c>
      <c r="D26" s="20" t="n">
        <v>0</v>
      </c>
      <c r="E26" s="19" t="s">
        <v>26</v>
      </c>
      <c r="F26" s="19" t="s">
        <v>183</v>
      </c>
      <c r="G26" s="19" t="s">
        <v>180</v>
      </c>
      <c r="H26" s="21" t="n">
        <v>1</v>
      </c>
      <c r="I26" s="19" t="s">
        <v>184</v>
      </c>
      <c r="J26" s="28" t="n">
        <v>981668</v>
      </c>
      <c r="L26" s="28" t="n">
        <v>0</v>
      </c>
      <c r="N26" s="28" t="n">
        <v>396793</v>
      </c>
      <c r="P26" s="28" t="n">
        <v>0</v>
      </c>
      <c r="Q26" s="2"/>
      <c r="R26" s="10" t="n">
        <f aca="false">N26-J26</f>
        <v>-584875</v>
      </c>
      <c r="S26" s="2"/>
      <c r="T26" s="10" t="n">
        <f aca="false">P26-L26</f>
        <v>0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9" t="s">
        <v>104</v>
      </c>
      <c r="B27" s="1"/>
      <c r="C27" s="19" t="s">
        <v>105</v>
      </c>
      <c r="D27" s="20" t="n">
        <v>0</v>
      </c>
      <c r="E27" s="19" t="s">
        <v>21</v>
      </c>
      <c r="F27" s="19" t="s">
        <v>106</v>
      </c>
      <c r="G27" s="19" t="s">
        <v>101</v>
      </c>
      <c r="H27" s="21"/>
      <c r="I27" s="19" t="s">
        <v>102</v>
      </c>
      <c r="J27" s="20" t="n">
        <v>8654796</v>
      </c>
      <c r="L27" s="20"/>
      <c r="N27" s="20" t="n">
        <v>8654797</v>
      </c>
      <c r="P27" s="20" t="n">
        <v>0</v>
      </c>
      <c r="R27" s="10" t="n">
        <f aca="false">N27-J27</f>
        <v>1</v>
      </c>
      <c r="T27" s="10" t="n">
        <f aca="false">P27-L27</f>
        <v>0</v>
      </c>
    </row>
    <row r="28" customFormat="false" ht="12.75" hidden="false" customHeight="false" outlineLevel="0" collapsed="false">
      <c r="A28" s="19" t="s">
        <v>107</v>
      </c>
      <c r="B28" s="1"/>
      <c r="C28" s="19" t="s">
        <v>105</v>
      </c>
      <c r="D28" s="20" t="n">
        <v>0</v>
      </c>
      <c r="E28" s="19" t="s">
        <v>21</v>
      </c>
      <c r="F28" s="19" t="s">
        <v>106</v>
      </c>
      <c r="G28" s="19" t="s">
        <v>101</v>
      </c>
      <c r="H28" s="21"/>
      <c r="I28" s="19" t="s">
        <v>102</v>
      </c>
      <c r="J28" s="20" t="n">
        <v>3207769</v>
      </c>
      <c r="L28" s="20"/>
      <c r="N28" s="20" t="n">
        <v>3224089</v>
      </c>
      <c r="P28" s="20" t="n">
        <v>0</v>
      </c>
      <c r="R28" s="10" t="n">
        <f aca="false">N28-J28</f>
        <v>16320</v>
      </c>
      <c r="T28" s="10" t="n">
        <f aca="false">P28-L28</f>
        <v>0</v>
      </c>
    </row>
    <row r="29" customFormat="false" ht="12.75" hidden="false" customHeight="false" outlineLevel="0" collapsed="false">
      <c r="A29" s="22" t="s">
        <v>202</v>
      </c>
      <c r="B29" s="22"/>
      <c r="C29" s="22" t="s">
        <v>32</v>
      </c>
      <c r="D29" s="11" t="n">
        <v>0</v>
      </c>
      <c r="E29" s="22" t="s">
        <v>26</v>
      </c>
      <c r="F29" s="22" t="s">
        <v>183</v>
      </c>
      <c r="G29" s="22" t="s">
        <v>203</v>
      </c>
      <c r="H29" s="21" t="n">
        <v>1</v>
      </c>
      <c r="I29" s="22" t="s">
        <v>204</v>
      </c>
      <c r="J29" s="5" t="n">
        <v>6960000</v>
      </c>
      <c r="L29" s="5" t="n">
        <v>0</v>
      </c>
      <c r="N29" s="5" t="n">
        <v>6960000</v>
      </c>
      <c r="P29" s="5" t="n">
        <v>0</v>
      </c>
      <c r="Q29" s="2"/>
      <c r="R29" s="10" t="n">
        <f aca="false">N29-J29</f>
        <v>0</v>
      </c>
      <c r="S29" s="2"/>
      <c r="T29" s="10" t="n">
        <f aca="false">P29-L29</f>
        <v>0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5" t="s">
        <v>205</v>
      </c>
      <c r="C30" s="5" t="s">
        <v>73</v>
      </c>
      <c r="D30" s="11" t="n">
        <v>0</v>
      </c>
      <c r="E30" s="5" t="s">
        <v>26</v>
      </c>
      <c r="F30" s="5" t="s">
        <v>179</v>
      </c>
      <c r="G30" s="5" t="s">
        <v>203</v>
      </c>
      <c r="H30" s="21" t="n">
        <v>1</v>
      </c>
      <c r="I30" s="22" t="s">
        <v>204</v>
      </c>
      <c r="L30" s="5" t="n">
        <v>83175000</v>
      </c>
      <c r="N30" s="5" t="n">
        <v>0</v>
      </c>
      <c r="P30" s="5" t="n">
        <v>83175000</v>
      </c>
      <c r="Q30" s="2"/>
      <c r="R30" s="10" t="n">
        <f aca="false">N30-J30</f>
        <v>0</v>
      </c>
      <c r="S30" s="2"/>
      <c r="T30" s="10" t="n">
        <f aca="false">P30-L30</f>
        <v>0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5" t="s">
        <v>206</v>
      </c>
      <c r="B31" s="5"/>
      <c r="C31" s="22" t="s">
        <v>188</v>
      </c>
      <c r="D31" s="11" t="n">
        <v>0</v>
      </c>
      <c r="E31" s="5" t="s">
        <v>26</v>
      </c>
      <c r="F31" s="5" t="s">
        <v>191</v>
      </c>
      <c r="G31" s="5" t="s">
        <v>203</v>
      </c>
      <c r="H31" s="21" t="n">
        <v>1</v>
      </c>
      <c r="I31" s="22" t="s">
        <v>204</v>
      </c>
      <c r="J31" s="5" t="n">
        <f aca="false">27721815</f>
        <v>27721815</v>
      </c>
      <c r="N31" s="5" t="n">
        <v>27728533</v>
      </c>
      <c r="P31" s="5" t="n">
        <v>0</v>
      </c>
      <c r="R31" s="10" t="n">
        <f aca="false">N31-J31</f>
        <v>6718</v>
      </c>
      <c r="S31" s="2"/>
      <c r="T31" s="10" t="n">
        <f aca="false">P31-L31</f>
        <v>0</v>
      </c>
    </row>
    <row r="32" customFormat="false" ht="12.75" hidden="false" customHeight="false" outlineLevel="0" collapsed="false">
      <c r="A32" s="5" t="s">
        <v>138</v>
      </c>
      <c r="C32" s="5" t="s">
        <v>33</v>
      </c>
      <c r="D32" s="11" t="s">
        <v>34</v>
      </c>
      <c r="E32" s="5" t="s">
        <v>26</v>
      </c>
      <c r="F32" s="5" t="s">
        <v>131</v>
      </c>
      <c r="G32" s="5" t="s">
        <v>132</v>
      </c>
      <c r="H32" s="21" t="n">
        <v>0.5</v>
      </c>
      <c r="I32" s="5" t="s">
        <v>133</v>
      </c>
      <c r="J32" s="5" t="n">
        <v>0</v>
      </c>
      <c r="L32" s="5" t="n">
        <v>770245</v>
      </c>
      <c r="N32" s="5" t="n">
        <v>0</v>
      </c>
      <c r="P32" s="5" t="n">
        <v>770245</v>
      </c>
      <c r="Q32" s="2"/>
      <c r="R32" s="10" t="n">
        <f aca="false">N32-J32</f>
        <v>0</v>
      </c>
      <c r="S32" s="2"/>
      <c r="T32" s="10" t="n">
        <f aca="false">P32-L32</f>
        <v>0</v>
      </c>
    </row>
    <row r="33" customFormat="false" ht="12.75" hidden="false" customHeight="false" outlineLevel="0" collapsed="false">
      <c r="A33" s="22" t="s">
        <v>23</v>
      </c>
      <c r="B33" s="22"/>
      <c r="C33" s="22" t="s">
        <v>24</v>
      </c>
      <c r="D33" s="11" t="s">
        <v>25</v>
      </c>
      <c r="E33" s="22" t="s">
        <v>26</v>
      </c>
      <c r="F33" s="22" t="s">
        <v>27</v>
      </c>
      <c r="G33" s="22" t="s">
        <v>17</v>
      </c>
      <c r="H33" s="21" t="n">
        <v>1</v>
      </c>
      <c r="I33" s="5" t="s">
        <v>18</v>
      </c>
      <c r="J33" s="5" t="n">
        <v>0</v>
      </c>
      <c r="L33" s="5" t="n">
        <v>27369630</v>
      </c>
      <c r="N33" s="5" t="n">
        <v>0</v>
      </c>
      <c r="P33" s="5" t="n">
        <v>27880000</v>
      </c>
      <c r="R33" s="10" t="n">
        <f aca="false">N33-J33</f>
        <v>0</v>
      </c>
      <c r="T33" s="10" t="n">
        <f aca="false">P33-L33</f>
        <v>510370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9" t="s">
        <v>96</v>
      </c>
      <c r="C34" s="19" t="s">
        <v>38</v>
      </c>
      <c r="D34" s="20" t="s">
        <v>30</v>
      </c>
      <c r="E34" s="19" t="s">
        <v>26</v>
      </c>
      <c r="F34" s="19" t="s">
        <v>22</v>
      </c>
      <c r="G34" s="19" t="s">
        <v>93</v>
      </c>
      <c r="H34" s="21"/>
      <c r="I34" s="19" t="s">
        <v>94</v>
      </c>
      <c r="L34" s="5" t="n">
        <v>28901500</v>
      </c>
      <c r="N34" s="5" t="n">
        <v>0</v>
      </c>
      <c r="P34" s="5" t="n">
        <v>26300000</v>
      </c>
      <c r="Q34" s="2"/>
      <c r="R34" s="10" t="n">
        <f aca="false">N34-J34</f>
        <v>0</v>
      </c>
      <c r="S34" s="2"/>
      <c r="T34" s="10" t="n">
        <f aca="false">P34-L34</f>
        <v>-2601500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2" t="s">
        <v>178</v>
      </c>
      <c r="B35" s="22"/>
      <c r="C35" s="5" t="s">
        <v>61</v>
      </c>
      <c r="D35" s="11" t="n">
        <v>0</v>
      </c>
      <c r="E35" s="22" t="s">
        <v>26</v>
      </c>
      <c r="F35" s="22" t="s">
        <v>179</v>
      </c>
      <c r="G35" s="22" t="s">
        <v>180</v>
      </c>
      <c r="H35" s="21"/>
      <c r="I35" s="22" t="s">
        <v>181</v>
      </c>
      <c r="J35" s="5" t="n">
        <v>221891211</v>
      </c>
      <c r="K35" s="10"/>
      <c r="M35" s="10"/>
      <c r="N35" s="5" t="n">
        <v>221918411</v>
      </c>
      <c r="O35" s="10"/>
      <c r="P35" s="5" t="n">
        <v>0</v>
      </c>
      <c r="R35" s="10" t="n">
        <f aca="false">N35-J35</f>
        <v>27200</v>
      </c>
      <c r="T35" s="10" t="n">
        <f aca="false">P35-L35</f>
        <v>0</v>
      </c>
    </row>
    <row r="36" customFormat="false" ht="12.75" hidden="false" customHeight="false" outlineLevel="0" collapsed="false">
      <c r="A36" s="22" t="s">
        <v>162</v>
      </c>
      <c r="C36" s="22" t="s">
        <v>33</v>
      </c>
      <c r="D36" s="11" t="s">
        <v>34</v>
      </c>
      <c r="E36" s="22" t="s">
        <v>26</v>
      </c>
      <c r="F36" s="22" t="s">
        <v>147</v>
      </c>
      <c r="G36" s="22" t="s">
        <v>159</v>
      </c>
      <c r="H36" s="21" t="n">
        <v>0.5</v>
      </c>
      <c r="I36" s="22" t="s">
        <v>160</v>
      </c>
      <c r="J36" s="5" t="n">
        <v>0</v>
      </c>
      <c r="L36" s="5" t="n">
        <v>9750375</v>
      </c>
      <c r="N36" s="5" t="n">
        <v>0</v>
      </c>
      <c r="P36" s="5" t="n">
        <v>9750375</v>
      </c>
      <c r="R36" s="10" t="n">
        <f aca="false">N36-J36</f>
        <v>0</v>
      </c>
      <c r="T36" s="10" t="n">
        <f aca="false">P36-L36</f>
        <v>0</v>
      </c>
    </row>
    <row r="37" customFormat="false" ht="12.75" hidden="false" customHeight="false" outlineLevel="0" collapsed="false">
      <c r="A37" s="5" t="s">
        <v>162</v>
      </c>
      <c r="B37" s="5"/>
      <c r="C37" s="5" t="s">
        <v>24</v>
      </c>
      <c r="D37" s="11" t="s">
        <v>25</v>
      </c>
      <c r="E37" s="5" t="s">
        <v>26</v>
      </c>
      <c r="F37" s="5" t="s">
        <v>147</v>
      </c>
      <c r="G37" s="5" t="s">
        <v>159</v>
      </c>
      <c r="H37" s="21" t="n">
        <v>1</v>
      </c>
      <c r="I37" s="5" t="s">
        <v>160</v>
      </c>
      <c r="J37" s="5" t="n">
        <v>0</v>
      </c>
      <c r="K37" s="20"/>
      <c r="L37" s="5" t="n">
        <v>6500250</v>
      </c>
      <c r="M37" s="20"/>
      <c r="N37" s="5" t="n">
        <v>0</v>
      </c>
      <c r="O37" s="20"/>
      <c r="P37" s="5" t="n">
        <v>6500250</v>
      </c>
      <c r="R37" s="10" t="n">
        <f aca="false">N37-J37</f>
        <v>0</v>
      </c>
      <c r="T37" s="10" t="n">
        <f aca="false">P37-L37</f>
        <v>0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.75" hidden="false" customHeight="false" outlineLevel="0" collapsed="false">
      <c r="A38" s="22" t="s">
        <v>163</v>
      </c>
      <c r="B38" s="22"/>
      <c r="C38" s="22" t="s">
        <v>32</v>
      </c>
      <c r="D38" s="11" t="n">
        <v>0</v>
      </c>
      <c r="E38" s="22" t="s">
        <v>26</v>
      </c>
      <c r="F38" s="22" t="s">
        <v>143</v>
      </c>
      <c r="G38" s="22" t="s">
        <v>159</v>
      </c>
      <c r="H38" s="21" t="n">
        <v>1</v>
      </c>
      <c r="I38" s="22" t="s">
        <v>160</v>
      </c>
      <c r="J38" s="5" t="n">
        <v>17000000</v>
      </c>
      <c r="L38" s="5" t="n">
        <v>0</v>
      </c>
      <c r="N38" s="5" t="n">
        <v>17000000</v>
      </c>
      <c r="P38" s="5" t="n">
        <v>0</v>
      </c>
      <c r="R38" s="10" t="n">
        <f aca="false">N38-J38</f>
        <v>0</v>
      </c>
      <c r="T38" s="10" t="n">
        <f aca="false">P38-L38</f>
        <v>0</v>
      </c>
    </row>
    <row r="39" customFormat="false" ht="12.75" hidden="false" customHeight="false" outlineLevel="0" collapsed="false">
      <c r="A39" s="22" t="s">
        <v>139</v>
      </c>
      <c r="B39" s="22"/>
      <c r="C39" s="22" t="s">
        <v>32</v>
      </c>
      <c r="D39" s="11" t="n">
        <v>0</v>
      </c>
      <c r="E39" s="22" t="s">
        <v>26</v>
      </c>
      <c r="F39" s="22" t="s">
        <v>27</v>
      </c>
      <c r="G39" s="22" t="s">
        <v>132</v>
      </c>
      <c r="H39" s="21" t="n">
        <v>1</v>
      </c>
      <c r="I39" s="22" t="s">
        <v>133</v>
      </c>
      <c r="J39" s="5" t="n">
        <v>218939</v>
      </c>
      <c r="K39" s="10"/>
      <c r="L39" s="5" t="n">
        <v>0</v>
      </c>
      <c r="M39" s="10"/>
      <c r="N39" s="5" t="n">
        <v>218939</v>
      </c>
      <c r="O39" s="10"/>
      <c r="P39" s="5" t="n">
        <v>0</v>
      </c>
      <c r="R39" s="10" t="n">
        <f aca="false">N39-J39</f>
        <v>0</v>
      </c>
      <c r="T39" s="10" t="n">
        <f aca="false">P39-L39</f>
        <v>0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5" t="s">
        <v>140</v>
      </c>
      <c r="C40" s="5" t="s">
        <v>33</v>
      </c>
      <c r="D40" s="11" t="s">
        <v>34</v>
      </c>
      <c r="E40" s="5" t="s">
        <v>26</v>
      </c>
      <c r="F40" s="5" t="s">
        <v>27</v>
      </c>
      <c r="G40" s="5" t="s">
        <v>132</v>
      </c>
      <c r="H40" s="21" t="n">
        <v>0.5</v>
      </c>
      <c r="I40" s="5" t="s">
        <v>133</v>
      </c>
      <c r="J40" s="5" t="n">
        <v>0</v>
      </c>
      <c r="L40" s="5" t="n">
        <v>328409</v>
      </c>
      <c r="N40" s="5" t="n">
        <v>0</v>
      </c>
      <c r="P40" s="5" t="n">
        <v>328409</v>
      </c>
      <c r="Q40" s="2"/>
      <c r="R40" s="10" t="n">
        <f aca="false">N40-J40</f>
        <v>0</v>
      </c>
      <c r="S40" s="2"/>
      <c r="T40" s="10" t="n">
        <f aca="false">P40-L40</f>
        <v>0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2" t="s">
        <v>141</v>
      </c>
      <c r="B41" s="22"/>
      <c r="C41" s="22" t="s">
        <v>32</v>
      </c>
      <c r="D41" s="11" t="n">
        <v>0</v>
      </c>
      <c r="E41" s="22" t="s">
        <v>26</v>
      </c>
      <c r="F41" s="22" t="s">
        <v>27</v>
      </c>
      <c r="G41" s="22" t="s">
        <v>132</v>
      </c>
      <c r="H41" s="21" t="n">
        <v>1</v>
      </c>
      <c r="I41" s="22" t="s">
        <v>133</v>
      </c>
      <c r="J41" s="5" t="n">
        <f aca="false">28041301-5883632.5</f>
        <v>22157668.5</v>
      </c>
      <c r="L41" s="5" t="n">
        <v>0</v>
      </c>
      <c r="N41" s="5" t="n">
        <v>28041301</v>
      </c>
      <c r="P41" s="5" t="n">
        <v>0</v>
      </c>
      <c r="R41" s="10" t="n">
        <f aca="false">N41-J41</f>
        <v>5883632.5</v>
      </c>
      <c r="T41" s="10" t="n">
        <f aca="false">P41-L41</f>
        <v>0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5" t="s">
        <v>142</v>
      </c>
      <c r="B42" s="5"/>
      <c r="C42" s="5" t="s">
        <v>32</v>
      </c>
      <c r="D42" s="11" t="s">
        <v>130</v>
      </c>
      <c r="E42" s="5" t="s">
        <v>26</v>
      </c>
      <c r="F42" s="5" t="s">
        <v>143</v>
      </c>
      <c r="G42" s="5" t="s">
        <v>132</v>
      </c>
      <c r="H42" s="21" t="n">
        <v>1</v>
      </c>
      <c r="I42" s="5" t="s">
        <v>133</v>
      </c>
      <c r="J42" s="5" t="n">
        <v>15000000</v>
      </c>
      <c r="K42" s="20"/>
      <c r="L42" s="5" t="n">
        <v>0</v>
      </c>
      <c r="M42" s="20"/>
      <c r="N42" s="5" t="n">
        <v>15000000</v>
      </c>
      <c r="O42" s="20"/>
      <c r="P42" s="5" t="n">
        <v>0</v>
      </c>
      <c r="Q42" s="2"/>
      <c r="R42" s="10" t="n">
        <f aca="false">N42-J42</f>
        <v>0</v>
      </c>
      <c r="S42" s="2"/>
      <c r="T42" s="10" t="n">
        <f aca="false">P42-L42</f>
        <v>0</v>
      </c>
    </row>
    <row r="43" customFormat="false" ht="12.75" hidden="false" customHeight="false" outlineLevel="0" collapsed="false">
      <c r="A43" s="5" t="s">
        <v>144</v>
      </c>
      <c r="B43" s="5"/>
      <c r="C43" s="22" t="s">
        <v>32</v>
      </c>
      <c r="D43" s="11" t="n">
        <v>0</v>
      </c>
      <c r="E43" s="22" t="s">
        <v>26</v>
      </c>
      <c r="F43" s="22" t="s">
        <v>131</v>
      </c>
      <c r="G43" s="22" t="s">
        <v>132</v>
      </c>
      <c r="H43" s="21" t="n">
        <v>1</v>
      </c>
      <c r="I43" s="22" t="s">
        <v>133</v>
      </c>
      <c r="J43" s="5" t="n">
        <v>604222</v>
      </c>
      <c r="L43" s="5" t="n">
        <v>0</v>
      </c>
      <c r="N43" s="5" t="n">
        <v>622198</v>
      </c>
      <c r="P43" s="5" t="n">
        <v>0</v>
      </c>
      <c r="R43" s="10" t="n">
        <f aca="false">N43-J43</f>
        <v>17976</v>
      </c>
      <c r="T43" s="10" t="n">
        <f aca="false">P43-L43</f>
        <v>0</v>
      </c>
    </row>
    <row r="44" customFormat="false" ht="12.75" hidden="false" customHeight="false" outlineLevel="0" collapsed="false">
      <c r="A44" s="19" t="s">
        <v>97</v>
      </c>
      <c r="C44" s="19" t="s">
        <v>20</v>
      </c>
      <c r="D44" s="20" t="n">
        <v>0</v>
      </c>
      <c r="E44" s="19" t="s">
        <v>21</v>
      </c>
      <c r="F44" s="19" t="s">
        <v>22</v>
      </c>
      <c r="G44" s="19" t="s">
        <v>93</v>
      </c>
      <c r="H44" s="21"/>
      <c r="I44" s="19" t="s">
        <v>94</v>
      </c>
      <c r="J44" s="20" t="n">
        <v>-384108</v>
      </c>
      <c r="L44" s="20"/>
      <c r="N44" s="20" t="n">
        <v>968920</v>
      </c>
      <c r="P44" s="20" t="n">
        <v>0</v>
      </c>
      <c r="Q44" s="2"/>
      <c r="R44" s="10" t="n">
        <f aca="false">N44-J44</f>
        <v>1353028</v>
      </c>
      <c r="S44" s="2"/>
      <c r="T44" s="10" t="n">
        <f aca="false">P44-L44</f>
        <v>0</v>
      </c>
    </row>
    <row r="45" customFormat="false" ht="12.75" hidden="false" customHeight="false" outlineLevel="0" collapsed="false">
      <c r="A45" s="22" t="s">
        <v>28</v>
      </c>
      <c r="C45" s="22" t="s">
        <v>29</v>
      </c>
      <c r="D45" s="11" t="s">
        <v>30</v>
      </c>
      <c r="E45" s="22"/>
      <c r="F45" s="22"/>
      <c r="G45" s="22" t="s">
        <v>17</v>
      </c>
      <c r="H45" s="23"/>
      <c r="I45" s="5" t="s">
        <v>18</v>
      </c>
      <c r="L45" s="5" t="n">
        <v>6331400</v>
      </c>
      <c r="P45" s="5" t="n">
        <v>5116000</v>
      </c>
      <c r="R45" s="10" t="n">
        <f aca="false">N45-J45</f>
        <v>0</v>
      </c>
      <c r="T45" s="10" t="n">
        <f aca="false">P45-L45</f>
        <v>-1215400</v>
      </c>
    </row>
    <row r="46" customFormat="false" ht="12.75" hidden="false" customHeight="false" outlineLevel="0" collapsed="false">
      <c r="A46" s="5" t="s">
        <v>226</v>
      </c>
      <c r="C46" s="5" t="s">
        <v>33</v>
      </c>
      <c r="D46" s="11" t="s">
        <v>34</v>
      </c>
      <c r="E46" s="5" t="s">
        <v>26</v>
      </c>
      <c r="F46" s="5" t="s">
        <v>227</v>
      </c>
      <c r="G46" s="5" t="s">
        <v>224</v>
      </c>
      <c r="H46" s="21" t="n">
        <v>0.5</v>
      </c>
      <c r="I46" s="5" t="s">
        <v>225</v>
      </c>
      <c r="J46" s="5" t="n">
        <v>0</v>
      </c>
      <c r="L46" s="5" t="n">
        <v>3186396</v>
      </c>
      <c r="N46" s="5" t="n">
        <v>0</v>
      </c>
      <c r="P46" s="5" t="n">
        <f aca="false">2029566+1092843</f>
        <v>3122409</v>
      </c>
      <c r="Q46" s="2"/>
      <c r="R46" s="10" t="n">
        <f aca="false">N46-J46</f>
        <v>0</v>
      </c>
      <c r="S46" s="2"/>
      <c r="T46" s="10" t="n">
        <f aca="false">P46-L46</f>
        <v>-63987</v>
      </c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10" t="s">
        <v>226</v>
      </c>
      <c r="B47" s="10"/>
      <c r="C47" s="10" t="s">
        <v>167</v>
      </c>
      <c r="D47" s="8" t="s">
        <v>174</v>
      </c>
      <c r="E47" s="10" t="s">
        <v>26</v>
      </c>
      <c r="F47" s="10" t="s">
        <v>227</v>
      </c>
      <c r="G47" s="10" t="s">
        <v>224</v>
      </c>
      <c r="H47" s="21" t="n">
        <v>1</v>
      </c>
      <c r="I47" s="10" t="s">
        <v>225</v>
      </c>
      <c r="J47" s="10" t="n">
        <v>320884</v>
      </c>
      <c r="L47" s="10" t="n">
        <v>0</v>
      </c>
      <c r="N47" s="10" t="n">
        <f aca="false">131540+70829</f>
        <v>202369</v>
      </c>
      <c r="P47" s="10" t="n">
        <v>0</v>
      </c>
      <c r="Q47" s="2"/>
      <c r="R47" s="10" t="n">
        <f aca="false">N47-J47</f>
        <v>-118515</v>
      </c>
      <c r="S47" s="2"/>
      <c r="T47" s="10" t="n">
        <f aca="false">P47-L47</f>
        <v>0</v>
      </c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5" t="s">
        <v>226</v>
      </c>
      <c r="B48" s="5"/>
      <c r="C48" s="5" t="s">
        <v>24</v>
      </c>
      <c r="D48" s="11" t="s">
        <v>25</v>
      </c>
      <c r="E48" s="5" t="s">
        <v>26</v>
      </c>
      <c r="F48" s="5" t="s">
        <v>227</v>
      </c>
      <c r="G48" s="5" t="s">
        <v>224</v>
      </c>
      <c r="H48" s="21" t="n">
        <v>1</v>
      </c>
      <c r="I48" s="5" t="s">
        <v>225</v>
      </c>
      <c r="J48" s="5" t="n">
        <v>0</v>
      </c>
      <c r="L48" s="5" t="n">
        <v>6051907.28</v>
      </c>
      <c r="N48" s="5" t="n">
        <v>0</v>
      </c>
      <c r="P48" s="5" t="n">
        <f aca="false">3927592+2114857</f>
        <v>6042449</v>
      </c>
      <c r="R48" s="10" t="n">
        <f aca="false">N48-J48</f>
        <v>0</v>
      </c>
      <c r="T48" s="10" t="n">
        <f aca="false">P48-L48</f>
        <v>-9458.28000000026</v>
      </c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19" t="s">
        <v>228</v>
      </c>
      <c r="C49" s="19" t="s">
        <v>33</v>
      </c>
      <c r="D49" s="20" t="s">
        <v>34</v>
      </c>
      <c r="E49" s="19" t="s">
        <v>26</v>
      </c>
      <c r="F49" s="19" t="s">
        <v>68</v>
      </c>
      <c r="G49" s="19" t="s">
        <v>224</v>
      </c>
      <c r="H49" s="21" t="n">
        <v>0.5</v>
      </c>
      <c r="I49" s="19" t="s">
        <v>225</v>
      </c>
      <c r="J49" s="28" t="n">
        <v>0</v>
      </c>
      <c r="L49" s="28" t="n">
        <v>234414</v>
      </c>
      <c r="N49" s="28" t="n">
        <v>0</v>
      </c>
      <c r="P49" s="28" t="n">
        <v>234414</v>
      </c>
      <c r="Q49" s="2"/>
      <c r="R49" s="10" t="n">
        <f aca="false">N49-J49</f>
        <v>0</v>
      </c>
      <c r="S49" s="2"/>
      <c r="T49" s="10" t="n">
        <f aca="false">P49-L49</f>
        <v>0</v>
      </c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5" t="s">
        <v>229</v>
      </c>
      <c r="B50" s="5"/>
      <c r="C50" s="5" t="s">
        <v>32</v>
      </c>
      <c r="D50" s="11" t="n">
        <v>0</v>
      </c>
      <c r="E50" s="5" t="s">
        <v>26</v>
      </c>
      <c r="F50" s="5" t="s">
        <v>68</v>
      </c>
      <c r="G50" s="5" t="s">
        <v>224</v>
      </c>
      <c r="H50" s="21" t="n">
        <v>1</v>
      </c>
      <c r="I50" s="5" t="s">
        <v>225</v>
      </c>
      <c r="J50" s="5" t="n">
        <v>468827</v>
      </c>
      <c r="L50" s="5" t="n">
        <v>0</v>
      </c>
      <c r="N50" s="5" t="n">
        <v>468827</v>
      </c>
      <c r="P50" s="5" t="n">
        <v>0</v>
      </c>
      <c r="R50" s="10" t="n">
        <f aca="false">N50-J50</f>
        <v>0</v>
      </c>
      <c r="T50" s="10" t="n">
        <f aca="false">P50-L50</f>
        <v>0</v>
      </c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5" t="s">
        <v>230</v>
      </c>
      <c r="B51" s="5"/>
      <c r="C51" s="5" t="s">
        <v>24</v>
      </c>
      <c r="D51" s="11" t="s">
        <v>25</v>
      </c>
      <c r="E51" s="5" t="s">
        <v>26</v>
      </c>
      <c r="F51" s="5" t="s">
        <v>147</v>
      </c>
      <c r="G51" s="5" t="s">
        <v>224</v>
      </c>
      <c r="H51" s="21" t="n">
        <v>1</v>
      </c>
      <c r="I51" s="5" t="s">
        <v>225</v>
      </c>
      <c r="J51" s="5" t="n">
        <v>0</v>
      </c>
      <c r="L51" s="5" t="n">
        <v>21881103</v>
      </c>
      <c r="N51" s="5" t="n">
        <v>0</v>
      </c>
      <c r="P51" s="5" t="n">
        <v>22204557</v>
      </c>
      <c r="R51" s="10" t="n">
        <f aca="false">N51-J51</f>
        <v>0</v>
      </c>
      <c r="T51" s="10" t="n">
        <f aca="false">P51-L51</f>
        <v>323454</v>
      </c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10" t="s">
        <v>230</v>
      </c>
      <c r="B52" s="10"/>
      <c r="C52" s="10" t="s">
        <v>167</v>
      </c>
      <c r="D52" s="8" t="s">
        <v>174</v>
      </c>
      <c r="E52" s="10" t="s">
        <v>26</v>
      </c>
      <c r="F52" s="10" t="s">
        <v>227</v>
      </c>
      <c r="G52" s="10" t="s">
        <v>224</v>
      </c>
      <c r="H52" s="21" t="n">
        <v>1</v>
      </c>
      <c r="I52" s="10" t="s">
        <v>225</v>
      </c>
      <c r="J52" s="10" t="n">
        <v>4585008</v>
      </c>
      <c r="L52" s="10" t="n">
        <v>0</v>
      </c>
      <c r="N52" s="10" t="n">
        <v>4257756</v>
      </c>
      <c r="P52" s="10" t="n">
        <v>0</v>
      </c>
      <c r="R52" s="10" t="n">
        <f aca="false">N52-J52</f>
        <v>-327252</v>
      </c>
      <c r="T52" s="10" t="n">
        <f aca="false">P52-L52</f>
        <v>0</v>
      </c>
    </row>
    <row r="53" customFormat="false" ht="12.75" hidden="false" customHeight="false" outlineLevel="0" collapsed="false">
      <c r="A53" s="5" t="s">
        <v>164</v>
      </c>
      <c r="B53" s="5"/>
      <c r="C53" s="5" t="s">
        <v>24</v>
      </c>
      <c r="D53" s="11" t="s">
        <v>25</v>
      </c>
      <c r="E53" s="5" t="s">
        <v>26</v>
      </c>
      <c r="F53" s="5" t="s">
        <v>143</v>
      </c>
      <c r="G53" s="5" t="s">
        <v>159</v>
      </c>
      <c r="H53" s="21" t="n">
        <v>1</v>
      </c>
      <c r="I53" s="5" t="s">
        <v>160</v>
      </c>
      <c r="J53" s="5" t="n">
        <v>0</v>
      </c>
      <c r="K53" s="31"/>
      <c r="L53" s="5" t="n">
        <v>9850463</v>
      </c>
      <c r="M53" s="31"/>
      <c r="N53" s="5" t="n">
        <v>0</v>
      </c>
      <c r="O53" s="31"/>
      <c r="P53" s="5" t="n">
        <v>9850463</v>
      </c>
      <c r="R53" s="10" t="n">
        <f aca="false">N53-J53</f>
        <v>0</v>
      </c>
      <c r="T53" s="10" t="n">
        <f aca="false">P53-L53</f>
        <v>0</v>
      </c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10" t="s">
        <v>165</v>
      </c>
      <c r="B54" s="10"/>
      <c r="C54" s="10" t="s">
        <v>24</v>
      </c>
      <c r="D54" s="8" t="s">
        <v>25</v>
      </c>
      <c r="E54" s="10" t="s">
        <v>26</v>
      </c>
      <c r="F54" s="10" t="s">
        <v>147</v>
      </c>
      <c r="G54" s="10" t="s">
        <v>159</v>
      </c>
      <c r="H54" s="21" t="n">
        <v>1</v>
      </c>
      <c r="I54" s="10" t="s">
        <v>160</v>
      </c>
      <c r="J54" s="10" t="n">
        <v>0</v>
      </c>
      <c r="L54" s="10" t="n">
        <v>15500000</v>
      </c>
      <c r="N54" s="10" t="n">
        <v>0</v>
      </c>
      <c r="P54" s="10" t="n">
        <v>15500000</v>
      </c>
      <c r="Q54" s="2"/>
      <c r="R54" s="10" t="n">
        <f aca="false">N54-J54</f>
        <v>0</v>
      </c>
      <c r="S54" s="2"/>
      <c r="T54" s="10" t="n">
        <f aca="false">P54-L54</f>
        <v>0</v>
      </c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19" t="s">
        <v>221</v>
      </c>
      <c r="C55" s="19" t="s">
        <v>20</v>
      </c>
      <c r="D55" s="20" t="n">
        <v>0</v>
      </c>
      <c r="E55" s="19" t="s">
        <v>21</v>
      </c>
      <c r="F55" s="19" t="s">
        <v>22</v>
      </c>
      <c r="G55" s="19" t="s">
        <v>222</v>
      </c>
      <c r="H55" s="21"/>
      <c r="I55" s="19" t="s">
        <v>94</v>
      </c>
      <c r="J55" s="20" t="n">
        <v>3032550</v>
      </c>
      <c r="K55" s="31"/>
      <c r="L55" s="20"/>
      <c r="M55" s="31"/>
      <c r="N55" s="20" t="n">
        <v>3025555</v>
      </c>
      <c r="O55" s="31"/>
      <c r="P55" s="20" t="n">
        <v>0</v>
      </c>
      <c r="Q55" s="2"/>
      <c r="R55" s="10" t="n">
        <f aca="false">N55-J55</f>
        <v>-6995</v>
      </c>
      <c r="S55" s="2"/>
      <c r="T55" s="10" t="n">
        <f aca="false">P55-L55</f>
        <v>0</v>
      </c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</row>
    <row r="56" customFormat="false" ht="12.75" hidden="false" customHeight="false" outlineLevel="0" collapsed="false">
      <c r="A56" s="5" t="s">
        <v>67</v>
      </c>
      <c r="C56" s="5" t="s">
        <v>33</v>
      </c>
      <c r="D56" s="11" t="s">
        <v>34</v>
      </c>
      <c r="E56" s="5" t="s">
        <v>26</v>
      </c>
      <c r="F56" s="5" t="s">
        <v>68</v>
      </c>
      <c r="G56" s="5" t="s">
        <v>66</v>
      </c>
      <c r="H56" s="21" t="n">
        <v>0.5</v>
      </c>
      <c r="I56" s="5" t="s">
        <v>69</v>
      </c>
      <c r="J56" s="5" t="n">
        <v>0</v>
      </c>
      <c r="L56" s="5" t="n">
        <v>99356000</v>
      </c>
      <c r="N56" s="5" t="n">
        <v>0</v>
      </c>
      <c r="P56" s="5" t="n">
        <v>99356000</v>
      </c>
      <c r="Q56" s="2"/>
      <c r="R56" s="10" t="n">
        <f aca="false">N56-J56</f>
        <v>0</v>
      </c>
      <c r="S56" s="2"/>
      <c r="T56" s="10" t="n">
        <f aca="false">P56-L56</f>
        <v>0</v>
      </c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12.75" hidden="false" customHeight="false" outlineLevel="0" collapsed="false">
      <c r="A57" s="19" t="s">
        <v>70</v>
      </c>
      <c r="C57" s="5" t="s">
        <v>33</v>
      </c>
      <c r="D57" s="11" t="s">
        <v>34</v>
      </c>
      <c r="E57" s="5" t="s">
        <v>26</v>
      </c>
      <c r="F57" s="5" t="s">
        <v>68</v>
      </c>
      <c r="G57" s="5" t="s">
        <v>66</v>
      </c>
      <c r="H57" s="21" t="n">
        <v>0.5</v>
      </c>
      <c r="I57" s="5" t="s">
        <v>69</v>
      </c>
      <c r="J57" s="5" t="n">
        <v>0</v>
      </c>
      <c r="L57" s="5" t="n">
        <v>11758000</v>
      </c>
      <c r="N57" s="5" t="n">
        <v>0</v>
      </c>
      <c r="P57" s="5" t="n">
        <v>11758000</v>
      </c>
      <c r="R57" s="10" t="n">
        <f aca="false">N57-J57</f>
        <v>0</v>
      </c>
      <c r="T57" s="10" t="n">
        <f aca="false">P57-L57</f>
        <v>0</v>
      </c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12.75" hidden="false" customHeight="false" outlineLevel="0" collapsed="false">
      <c r="A58" s="10" t="s">
        <v>71</v>
      </c>
      <c r="B58" s="10"/>
      <c r="C58" s="10" t="s">
        <v>24</v>
      </c>
      <c r="D58" s="8" t="s">
        <v>25</v>
      </c>
      <c r="E58" s="10" t="s">
        <v>26</v>
      </c>
      <c r="F58" s="10" t="s">
        <v>68</v>
      </c>
      <c r="G58" s="10" t="s">
        <v>66</v>
      </c>
      <c r="H58" s="21" t="n">
        <v>1</v>
      </c>
      <c r="I58" s="10" t="s">
        <v>69</v>
      </c>
      <c r="J58" s="10" t="n">
        <v>0</v>
      </c>
      <c r="L58" s="10" t="n">
        <v>162030000</v>
      </c>
      <c r="N58" s="10" t="n">
        <v>0</v>
      </c>
      <c r="P58" s="10" t="n">
        <v>162030000</v>
      </c>
      <c r="R58" s="10" t="n">
        <f aca="false">N58-J58</f>
        <v>0</v>
      </c>
      <c r="T58" s="10" t="n">
        <f aca="false">P58-L58</f>
        <v>0</v>
      </c>
    </row>
    <row r="59" customFormat="false" ht="12.75" hidden="false" customHeight="false" outlineLevel="0" collapsed="false">
      <c r="A59" s="19" t="s">
        <v>145</v>
      </c>
      <c r="C59" s="19" t="s">
        <v>32</v>
      </c>
      <c r="D59" s="20" t="n">
        <v>0</v>
      </c>
      <c r="E59" s="19" t="s">
        <v>26</v>
      </c>
      <c r="F59" s="19" t="s">
        <v>131</v>
      </c>
      <c r="G59" s="19" t="s">
        <v>132</v>
      </c>
      <c r="H59" s="21" t="n">
        <v>1</v>
      </c>
      <c r="I59" s="19" t="s">
        <v>133</v>
      </c>
      <c r="J59" s="28" t="n">
        <v>4899386</v>
      </c>
      <c r="L59" s="28" t="n">
        <v>0</v>
      </c>
      <c r="N59" s="28" t="n">
        <v>4899386</v>
      </c>
      <c r="P59" s="28" t="n">
        <v>0</v>
      </c>
      <c r="Q59" s="2"/>
      <c r="R59" s="10" t="n">
        <f aca="false">N59-J59</f>
        <v>0</v>
      </c>
      <c r="S59" s="2"/>
      <c r="T59" s="10" t="n">
        <f aca="false">P59-L59</f>
        <v>0</v>
      </c>
    </row>
    <row r="60" customFormat="false" ht="12.75" hidden="false" customHeight="false" outlineLevel="0" collapsed="false">
      <c r="A60" s="19" t="s">
        <v>108</v>
      </c>
      <c r="C60" s="19" t="s">
        <v>16</v>
      </c>
      <c r="D60" s="20" t="s">
        <v>100</v>
      </c>
      <c r="E60" s="19"/>
      <c r="F60" s="19"/>
      <c r="G60" s="19" t="s">
        <v>101</v>
      </c>
      <c r="H60" s="21"/>
      <c r="I60" s="19" t="s">
        <v>102</v>
      </c>
      <c r="J60" s="28"/>
      <c r="L60" s="28" t="n">
        <v>137653981</v>
      </c>
      <c r="N60" s="28" t="n">
        <v>0</v>
      </c>
      <c r="P60" s="28" t="n">
        <v>136903497</v>
      </c>
      <c r="Q60" s="2"/>
      <c r="R60" s="10" t="n">
        <f aca="false">N60-J60</f>
        <v>0</v>
      </c>
      <c r="S60" s="2"/>
      <c r="T60" s="10" t="n">
        <f aca="false">P60-L60</f>
        <v>-750484</v>
      </c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</row>
    <row r="61" customFormat="false" ht="12.75" hidden="false" customHeight="false" outlineLevel="0" collapsed="false">
      <c r="A61" s="5" t="s">
        <v>166</v>
      </c>
      <c r="B61" s="5"/>
      <c r="C61" s="5" t="s">
        <v>167</v>
      </c>
      <c r="D61" s="11"/>
      <c r="E61" s="5" t="s">
        <v>26</v>
      </c>
      <c r="F61" s="5" t="s">
        <v>143</v>
      </c>
      <c r="G61" s="5" t="s">
        <v>159</v>
      </c>
      <c r="H61" s="21" t="n">
        <v>1</v>
      </c>
      <c r="I61" s="5" t="s">
        <v>160</v>
      </c>
      <c r="J61" s="5" t="n">
        <v>4998400</v>
      </c>
      <c r="K61" s="20"/>
      <c r="L61" s="5" t="n">
        <v>0</v>
      </c>
      <c r="M61" s="20"/>
      <c r="N61" s="5" t="n">
        <v>4998400</v>
      </c>
      <c r="O61" s="20"/>
      <c r="P61" s="5" t="n">
        <v>0</v>
      </c>
      <c r="R61" s="10" t="n">
        <f aca="false">N61-J61</f>
        <v>0</v>
      </c>
      <c r="T61" s="10" t="n">
        <f aca="false">P61-L61</f>
        <v>0</v>
      </c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</row>
    <row r="62" customFormat="false" ht="12.75" hidden="false" customHeight="false" outlineLevel="0" collapsed="false">
      <c r="A62" s="5" t="s">
        <v>166</v>
      </c>
      <c r="B62" s="5"/>
      <c r="C62" s="5" t="s">
        <v>24</v>
      </c>
      <c r="D62" s="11" t="s">
        <v>25</v>
      </c>
      <c r="E62" s="5" t="s">
        <v>26</v>
      </c>
      <c r="F62" s="5" t="s">
        <v>143</v>
      </c>
      <c r="G62" s="5" t="s">
        <v>159</v>
      </c>
      <c r="H62" s="21" t="n">
        <v>1</v>
      </c>
      <c r="I62" s="5" t="s">
        <v>160</v>
      </c>
      <c r="J62" s="5" t="n">
        <v>0</v>
      </c>
      <c r="K62" s="28"/>
      <c r="L62" s="5" t="n">
        <v>15107669</v>
      </c>
      <c r="M62" s="28"/>
      <c r="N62" s="5" t="n">
        <v>0</v>
      </c>
      <c r="O62" s="28"/>
      <c r="P62" s="5" t="n">
        <v>15107669</v>
      </c>
      <c r="R62" s="10" t="n">
        <f aca="false">N62-J62</f>
        <v>0</v>
      </c>
      <c r="T62" s="10" t="n">
        <f aca="false">P62-L62</f>
        <v>0</v>
      </c>
    </row>
    <row r="63" customFormat="false" ht="12.75" hidden="false" customHeight="false" outlineLevel="0" collapsed="false">
      <c r="A63" s="5" t="s">
        <v>217</v>
      </c>
      <c r="B63" s="5"/>
      <c r="C63" s="5" t="s">
        <v>61</v>
      </c>
      <c r="D63" s="11" t="n">
        <v>0</v>
      </c>
      <c r="E63" s="5" t="s">
        <v>21</v>
      </c>
      <c r="F63" s="5" t="s">
        <v>218</v>
      </c>
      <c r="G63" s="5" t="s">
        <v>219</v>
      </c>
      <c r="H63" s="21"/>
      <c r="I63" s="5" t="s">
        <v>220</v>
      </c>
      <c r="J63" s="5" t="n">
        <v>7202116</v>
      </c>
      <c r="N63" s="5" t="n">
        <v>7000206</v>
      </c>
      <c r="P63" s="5" t="n">
        <v>0</v>
      </c>
      <c r="R63" s="10" t="n">
        <f aca="false">N63-J63</f>
        <v>-201910</v>
      </c>
      <c r="S63" s="2"/>
      <c r="T63" s="10" t="n">
        <f aca="false">P63-L63</f>
        <v>0</v>
      </c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</row>
    <row r="64" customFormat="false" ht="12.75" hidden="false" customHeight="false" outlineLevel="0" collapsed="false">
      <c r="A64" s="19" t="s">
        <v>81</v>
      </c>
      <c r="C64" s="19" t="s">
        <v>54</v>
      </c>
      <c r="D64" s="20" t="n">
        <v>0</v>
      </c>
      <c r="E64" s="19" t="s">
        <v>21</v>
      </c>
      <c r="F64" s="19" t="s">
        <v>48</v>
      </c>
      <c r="G64" s="19" t="s">
        <v>82</v>
      </c>
      <c r="H64" s="21"/>
      <c r="I64" s="19" t="s">
        <v>83</v>
      </c>
      <c r="J64" s="20" t="n">
        <v>3482826</v>
      </c>
      <c r="L64" s="20"/>
      <c r="N64" s="20" t="n">
        <v>3482826</v>
      </c>
      <c r="P64" s="20" t="n">
        <v>0</v>
      </c>
      <c r="R64" s="10" t="n">
        <f aca="false">N64-J64</f>
        <v>0</v>
      </c>
      <c r="T64" s="10" t="n">
        <f aca="false">P64-L64</f>
        <v>0</v>
      </c>
    </row>
    <row r="65" customFormat="false" ht="12.75" hidden="false" customHeight="false" outlineLevel="0" collapsed="false">
      <c r="A65" s="5" t="s">
        <v>211</v>
      </c>
      <c r="B65" s="5"/>
      <c r="C65" s="5" t="s">
        <v>188</v>
      </c>
      <c r="D65" s="11" t="n">
        <v>0</v>
      </c>
      <c r="E65" s="5" t="s">
        <v>26</v>
      </c>
      <c r="F65" s="5" t="s">
        <v>191</v>
      </c>
      <c r="G65" s="5" t="s">
        <v>203</v>
      </c>
      <c r="H65" s="21" t="n">
        <v>0.5</v>
      </c>
      <c r="I65" s="5" t="s">
        <v>212</v>
      </c>
      <c r="J65" s="5" t="n">
        <v>1831469</v>
      </c>
      <c r="N65" s="5" t="n">
        <v>1844686</v>
      </c>
      <c r="P65" s="5" t="n">
        <v>0</v>
      </c>
      <c r="R65" s="10" t="n">
        <f aca="false">N65-J65</f>
        <v>13217</v>
      </c>
      <c r="S65" s="2"/>
      <c r="T65" s="10" t="n">
        <f aca="false">P65-L65</f>
        <v>0</v>
      </c>
    </row>
    <row r="66" customFormat="false" ht="12.75" hidden="false" customHeight="false" outlineLevel="0" collapsed="false">
      <c r="A66" s="19" t="s">
        <v>146</v>
      </c>
      <c r="C66" s="19" t="s">
        <v>61</v>
      </c>
      <c r="D66" s="11" t="s">
        <v>146</v>
      </c>
      <c r="E66" s="22" t="s">
        <v>26</v>
      </c>
      <c r="F66" s="22" t="s">
        <v>147</v>
      </c>
      <c r="G66" s="22" t="s">
        <v>132</v>
      </c>
      <c r="H66" s="21" t="n">
        <v>0.5</v>
      </c>
      <c r="I66" s="22" t="s">
        <v>133</v>
      </c>
      <c r="J66" s="28" t="n">
        <v>-778232</v>
      </c>
      <c r="L66" s="28"/>
      <c r="N66" s="28"/>
      <c r="P66" s="28"/>
      <c r="Q66" s="2"/>
      <c r="R66" s="10" t="n">
        <f aca="false">N66-J66</f>
        <v>778232</v>
      </c>
      <c r="S66" s="2"/>
      <c r="T66" s="10" t="n">
        <f aca="false">P66-L66</f>
        <v>0</v>
      </c>
    </row>
    <row r="67" customFormat="false" ht="12.75" hidden="false" customHeight="false" outlineLevel="0" collapsed="false">
      <c r="A67" s="22" t="s">
        <v>148</v>
      </c>
      <c r="B67" s="22"/>
      <c r="C67" s="22" t="s">
        <v>149</v>
      </c>
      <c r="D67" s="11" t="s">
        <v>146</v>
      </c>
      <c r="E67" s="22" t="s">
        <v>26</v>
      </c>
      <c r="F67" s="22" t="s">
        <v>147</v>
      </c>
      <c r="G67" s="22" t="s">
        <v>132</v>
      </c>
      <c r="H67" s="21" t="n">
        <v>0.5</v>
      </c>
      <c r="I67" s="22" t="s">
        <v>133</v>
      </c>
      <c r="J67" s="5" t="n">
        <v>0</v>
      </c>
      <c r="K67" s="10"/>
      <c r="L67" s="5" t="n">
        <v>0</v>
      </c>
      <c r="M67" s="10"/>
      <c r="N67" s="5" t="n">
        <v>0</v>
      </c>
      <c r="O67" s="10"/>
      <c r="P67" s="5" t="n">
        <v>4387500</v>
      </c>
      <c r="R67" s="10" t="n">
        <f aca="false">N67-J67</f>
        <v>0</v>
      </c>
      <c r="T67" s="10" t="n">
        <f aca="false">P67-L67</f>
        <v>4387500</v>
      </c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</row>
    <row r="68" customFormat="false" ht="12.75" hidden="false" customHeight="false" outlineLevel="0" collapsed="false">
      <c r="A68" s="19" t="s">
        <v>84</v>
      </c>
      <c r="C68" s="19" t="s">
        <v>47</v>
      </c>
      <c r="D68" s="20" t="n">
        <v>0</v>
      </c>
      <c r="E68" s="19" t="s">
        <v>21</v>
      </c>
      <c r="F68" s="19" t="s">
        <v>48</v>
      </c>
      <c r="G68" s="19" t="s">
        <v>82</v>
      </c>
      <c r="H68" s="21"/>
      <c r="I68" s="19" t="s">
        <v>83</v>
      </c>
      <c r="J68" s="20" t="n">
        <v>2171349</v>
      </c>
      <c r="L68" s="20"/>
      <c r="N68" s="20" t="n">
        <v>2382091</v>
      </c>
      <c r="P68" s="20" t="n">
        <v>0</v>
      </c>
      <c r="R68" s="10" t="n">
        <f aca="false">N68-J68</f>
        <v>210742</v>
      </c>
      <c r="T68" s="10" t="n">
        <f aca="false">P68-L68</f>
        <v>0</v>
      </c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</row>
    <row r="69" customFormat="false" ht="12.75" hidden="false" customHeight="false" outlineLevel="0" collapsed="false">
      <c r="A69" s="19" t="s">
        <v>85</v>
      </c>
      <c r="C69" s="19" t="s">
        <v>54</v>
      </c>
      <c r="D69" s="20" t="n">
        <v>0</v>
      </c>
      <c r="E69" s="19" t="s">
        <v>21</v>
      </c>
      <c r="F69" s="19" t="s">
        <v>48</v>
      </c>
      <c r="G69" s="19" t="s">
        <v>82</v>
      </c>
      <c r="H69" s="21"/>
      <c r="I69" s="19" t="s">
        <v>83</v>
      </c>
      <c r="J69" s="20" t="n">
        <v>4546992</v>
      </c>
      <c r="K69" s="20"/>
      <c r="L69" s="20"/>
      <c r="M69" s="20"/>
      <c r="N69" s="20" t="n">
        <v>4624060</v>
      </c>
      <c r="O69" s="20"/>
      <c r="P69" s="20" t="n">
        <v>0</v>
      </c>
      <c r="R69" s="10" t="n">
        <f aca="false">N69-J69</f>
        <v>77068</v>
      </c>
      <c r="T69" s="10" t="n">
        <f aca="false">P69-L69</f>
        <v>0</v>
      </c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</row>
    <row r="70" customFormat="false" ht="12.75" hidden="false" customHeight="false" outlineLevel="0" collapsed="false">
      <c r="A70" s="22" t="s">
        <v>168</v>
      </c>
      <c r="B70" s="22"/>
      <c r="C70" s="22" t="s">
        <v>32</v>
      </c>
      <c r="D70" s="11" t="n">
        <v>0</v>
      </c>
      <c r="E70" s="22" t="s">
        <v>26</v>
      </c>
      <c r="F70" s="22" t="s">
        <v>147</v>
      </c>
      <c r="G70" s="22" t="s">
        <v>159</v>
      </c>
      <c r="H70" s="21" t="n">
        <v>1</v>
      </c>
      <c r="I70" s="22" t="s">
        <v>160</v>
      </c>
      <c r="J70" s="5" t="n">
        <v>53123</v>
      </c>
      <c r="L70" s="5" t="n">
        <v>0</v>
      </c>
      <c r="N70" s="5" t="n">
        <v>53123</v>
      </c>
      <c r="P70" s="5" t="n">
        <v>0</v>
      </c>
      <c r="R70" s="10" t="n">
        <f aca="false">N70-J70</f>
        <v>0</v>
      </c>
      <c r="T70" s="10" t="n">
        <f aca="false">P70-L70</f>
        <v>0</v>
      </c>
    </row>
    <row r="71" customFormat="false" ht="12.75" hidden="false" customHeight="false" outlineLevel="0" collapsed="false">
      <c r="A71" s="5" t="s">
        <v>79</v>
      </c>
      <c r="B71" s="5"/>
      <c r="C71" s="5" t="s">
        <v>61</v>
      </c>
      <c r="D71" s="11" t="n">
        <v>0</v>
      </c>
      <c r="E71" s="5"/>
      <c r="F71" s="5"/>
      <c r="G71" s="5"/>
      <c r="H71" s="21"/>
      <c r="I71" s="5" t="s">
        <v>80</v>
      </c>
      <c r="J71" s="5" t="n">
        <v>1000</v>
      </c>
      <c r="N71" s="5" t="n">
        <v>1000</v>
      </c>
      <c r="P71" s="5" t="n">
        <v>0</v>
      </c>
      <c r="Q71" s="2"/>
      <c r="R71" s="10" t="n">
        <f aca="false">N71-J71</f>
        <v>0</v>
      </c>
      <c r="S71" s="2"/>
      <c r="T71" s="10" t="n">
        <f aca="false">P71-L71</f>
        <v>0</v>
      </c>
    </row>
    <row r="72" customFormat="false" ht="12.75" hidden="false" customHeight="false" outlineLevel="0" collapsed="false">
      <c r="A72" s="5" t="s">
        <v>169</v>
      </c>
      <c r="B72" s="5"/>
      <c r="C72" s="5" t="s">
        <v>24</v>
      </c>
      <c r="D72" s="11" t="s">
        <v>25</v>
      </c>
      <c r="E72" s="5" t="s">
        <v>26</v>
      </c>
      <c r="F72" s="5" t="s">
        <v>147</v>
      </c>
      <c r="G72" s="5" t="s">
        <v>159</v>
      </c>
      <c r="H72" s="21" t="n">
        <v>1</v>
      </c>
      <c r="I72" s="5" t="s">
        <v>160</v>
      </c>
      <c r="J72" s="5" t="n">
        <v>0</v>
      </c>
      <c r="K72" s="20"/>
      <c r="L72" s="5" t="n">
        <f aca="false">4054645+1477336</f>
        <v>5531981</v>
      </c>
      <c r="M72" s="20"/>
      <c r="N72" s="5" t="n">
        <v>0</v>
      </c>
      <c r="O72" s="20"/>
      <c r="P72" s="5" t="n">
        <v>4054645</v>
      </c>
      <c r="Q72" s="2"/>
      <c r="R72" s="10" t="n">
        <f aca="false">N72-J72</f>
        <v>0</v>
      </c>
      <c r="S72" s="2"/>
      <c r="T72" s="10" t="n">
        <f aca="false">P72-L72</f>
        <v>-1477336</v>
      </c>
    </row>
    <row r="73" customFormat="false" ht="12.75" hidden="false" customHeight="false" outlineLevel="0" collapsed="false">
      <c r="A73" s="19" t="s">
        <v>198</v>
      </c>
      <c r="C73" s="19" t="s">
        <v>54</v>
      </c>
      <c r="D73" s="20" t="n">
        <v>0</v>
      </c>
      <c r="E73" s="19" t="s">
        <v>21</v>
      </c>
      <c r="F73" s="19" t="s">
        <v>22</v>
      </c>
      <c r="G73" s="19" t="s">
        <v>199</v>
      </c>
      <c r="H73" s="21"/>
      <c r="I73" s="19" t="s">
        <v>200</v>
      </c>
      <c r="J73" s="20" t="n">
        <v>2567461</v>
      </c>
      <c r="L73" s="20"/>
      <c r="N73" s="20" t="n">
        <v>2616835</v>
      </c>
      <c r="P73" s="20" t="n">
        <v>0</v>
      </c>
      <c r="Q73" s="2"/>
      <c r="R73" s="10" t="n">
        <f aca="false">N73-J73</f>
        <v>49374</v>
      </c>
      <c r="S73" s="2"/>
      <c r="T73" s="10" t="n">
        <f aca="false">P73-L73</f>
        <v>0</v>
      </c>
    </row>
    <row r="74" customFormat="false" ht="12.75" hidden="false" customHeight="false" outlineLevel="0" collapsed="false">
      <c r="A74" s="22" t="s">
        <v>193</v>
      </c>
      <c r="B74" s="5"/>
      <c r="C74" s="22" t="s">
        <v>194</v>
      </c>
      <c r="D74" s="11" t="n">
        <v>0</v>
      </c>
      <c r="E74" s="22" t="s">
        <v>26</v>
      </c>
      <c r="F74" s="22" t="s">
        <v>22</v>
      </c>
      <c r="G74" s="22" t="s">
        <v>64</v>
      </c>
      <c r="H74" s="21"/>
      <c r="I74" s="22" t="s">
        <v>195</v>
      </c>
      <c r="J74" s="5" t="n">
        <v>167870501</v>
      </c>
      <c r="N74" s="5" t="n">
        <v>168300408</v>
      </c>
      <c r="P74" s="5" t="n">
        <v>0</v>
      </c>
      <c r="Q74" s="2"/>
      <c r="R74" s="10" t="n">
        <f aca="false">N74-J74</f>
        <v>429907</v>
      </c>
      <c r="T74" s="10" t="n">
        <f aca="false">P74-L74</f>
        <v>0</v>
      </c>
    </row>
    <row r="75" customFormat="false" ht="12.75" hidden="false" customHeight="false" outlineLevel="0" collapsed="false">
      <c r="A75" s="19" t="s">
        <v>109</v>
      </c>
      <c r="C75" s="19" t="s">
        <v>61</v>
      </c>
      <c r="D75" s="20" t="n">
        <v>0</v>
      </c>
      <c r="E75" s="19" t="s">
        <v>21</v>
      </c>
      <c r="F75" s="19" t="s">
        <v>110</v>
      </c>
      <c r="G75" s="19" t="s">
        <v>101</v>
      </c>
      <c r="H75" s="21"/>
      <c r="I75" s="19" t="s">
        <v>102</v>
      </c>
      <c r="J75" s="28" t="n">
        <v>-464481</v>
      </c>
      <c r="L75" s="28"/>
      <c r="N75" s="28" t="n">
        <v>11511016</v>
      </c>
      <c r="P75" s="28" t="n">
        <v>0</v>
      </c>
      <c r="Q75" s="2"/>
      <c r="R75" s="10" t="n">
        <f aca="false">N75-J75</f>
        <v>11975497</v>
      </c>
      <c r="S75" s="2"/>
      <c r="T75" s="10" t="n">
        <f aca="false">P75-L75</f>
        <v>0</v>
      </c>
    </row>
    <row r="76" customFormat="false" ht="12.75" hidden="false" customHeight="false" outlineLevel="0" collapsed="false">
      <c r="A76" s="5" t="s">
        <v>150</v>
      </c>
      <c r="C76" s="5" t="s">
        <v>32</v>
      </c>
      <c r="D76" s="11" t="s">
        <v>130</v>
      </c>
      <c r="E76" s="5" t="s">
        <v>26</v>
      </c>
      <c r="F76" s="5" t="s">
        <v>131</v>
      </c>
      <c r="G76" s="5" t="s">
        <v>132</v>
      </c>
      <c r="H76" s="21" t="n">
        <v>1</v>
      </c>
      <c r="I76" s="5" t="s">
        <v>133</v>
      </c>
      <c r="J76" s="5" t="n">
        <f aca="false">137912625+20447637</f>
        <v>158360262</v>
      </c>
      <c r="L76" s="5" t="n">
        <v>0</v>
      </c>
      <c r="N76" s="5" t="n">
        <v>137912625</v>
      </c>
      <c r="P76" s="5" t="n">
        <v>0</v>
      </c>
      <c r="Q76" s="2"/>
      <c r="R76" s="10" t="n">
        <f aca="false">N76-J76</f>
        <v>-20447637</v>
      </c>
      <c r="S76" s="2"/>
      <c r="T76" s="10" t="n">
        <f aca="false">P76-L76</f>
        <v>0</v>
      </c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2.75" hidden="false" customHeight="false" outlineLevel="0" collapsed="false">
      <c r="A77" s="5" t="s">
        <v>213</v>
      </c>
      <c r="B77" s="5"/>
      <c r="C77" s="5" t="s">
        <v>61</v>
      </c>
      <c r="D77" s="11" t="n">
        <v>0</v>
      </c>
      <c r="E77" s="5" t="s">
        <v>26</v>
      </c>
      <c r="F77" s="5" t="s">
        <v>179</v>
      </c>
      <c r="G77" s="5" t="s">
        <v>203</v>
      </c>
      <c r="H77" s="21" t="n">
        <v>0.49</v>
      </c>
      <c r="I77" s="5" t="s">
        <v>212</v>
      </c>
      <c r="J77" s="5" t="n">
        <v>4851750</v>
      </c>
      <c r="N77" s="5" t="n">
        <v>5000000</v>
      </c>
      <c r="P77" s="5" t="n">
        <v>0</v>
      </c>
      <c r="Q77" s="2"/>
      <c r="R77" s="10" t="n">
        <f aca="false">N77-J77</f>
        <v>148250</v>
      </c>
      <c r="S77" s="2"/>
      <c r="T77" s="10" t="n">
        <f aca="false">P77-L77</f>
        <v>0</v>
      </c>
    </row>
    <row r="78" customFormat="false" ht="12.75" hidden="false" customHeight="false" outlineLevel="0" collapsed="false">
      <c r="A78" s="5" t="s">
        <v>231</v>
      </c>
      <c r="B78" s="5"/>
      <c r="C78" s="5" t="s">
        <v>24</v>
      </c>
      <c r="D78" s="11" t="s">
        <v>25</v>
      </c>
      <c r="E78" s="5" t="s">
        <v>26</v>
      </c>
      <c r="F78" s="5" t="s">
        <v>227</v>
      </c>
      <c r="G78" s="5" t="s">
        <v>224</v>
      </c>
      <c r="H78" s="21" t="n">
        <v>1</v>
      </c>
      <c r="I78" s="5" t="s">
        <v>225</v>
      </c>
      <c r="J78" s="5" t="n">
        <v>0</v>
      </c>
      <c r="L78" s="5" t="n">
        <v>1694299</v>
      </c>
      <c r="N78" s="5" t="n">
        <v>0</v>
      </c>
      <c r="P78" s="5" t="n">
        <v>2118911</v>
      </c>
      <c r="R78" s="10" t="n">
        <f aca="false">N78-J78</f>
        <v>0</v>
      </c>
      <c r="T78" s="10" t="n">
        <f aca="false">P78-L78</f>
        <v>424612</v>
      </c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2.75" hidden="false" customHeight="false" outlineLevel="0" collapsed="false">
      <c r="A79" s="10" t="s">
        <v>231</v>
      </c>
      <c r="B79" s="10"/>
      <c r="C79" s="10" t="s">
        <v>167</v>
      </c>
      <c r="D79" s="8" t="s">
        <v>174</v>
      </c>
      <c r="E79" s="10" t="s">
        <v>26</v>
      </c>
      <c r="F79" s="10" t="s">
        <v>227</v>
      </c>
      <c r="G79" s="10" t="s">
        <v>224</v>
      </c>
      <c r="H79" s="21" t="n">
        <v>1</v>
      </c>
      <c r="I79" s="10" t="s">
        <v>225</v>
      </c>
      <c r="J79" s="10" t="n">
        <v>421333</v>
      </c>
      <c r="K79" s="20"/>
      <c r="L79" s="10" t="n">
        <v>0</v>
      </c>
      <c r="M79" s="20"/>
      <c r="N79" s="10" t="n">
        <v>515383</v>
      </c>
      <c r="O79" s="20"/>
      <c r="P79" s="10" t="n">
        <v>0</v>
      </c>
      <c r="Q79" s="2"/>
      <c r="R79" s="10" t="n">
        <f aca="false">N79-J79</f>
        <v>94050</v>
      </c>
      <c r="S79" s="2"/>
      <c r="T79" s="10" t="n">
        <f aca="false">P79-L79</f>
        <v>0</v>
      </c>
    </row>
    <row r="80" customFormat="false" ht="12.75" hidden="false" customHeight="false" outlineLevel="0" collapsed="false">
      <c r="A80" s="22" t="s">
        <v>86</v>
      </c>
      <c r="C80" s="19" t="s">
        <v>54</v>
      </c>
      <c r="D80" s="11" t="n">
        <v>0</v>
      </c>
      <c r="E80" s="5" t="s">
        <v>21</v>
      </c>
      <c r="F80" s="5" t="s">
        <v>87</v>
      </c>
      <c r="G80" s="5" t="s">
        <v>82</v>
      </c>
      <c r="H80" s="29"/>
      <c r="I80" s="5" t="s">
        <v>83</v>
      </c>
      <c r="J80" s="5" t="n">
        <v>1359897</v>
      </c>
      <c r="N80" s="5" t="n">
        <v>2043460</v>
      </c>
      <c r="P80" s="5" t="n">
        <v>0</v>
      </c>
      <c r="R80" s="10" t="n">
        <f aca="false">N80-J80</f>
        <v>683563</v>
      </c>
      <c r="T80" s="10" t="n">
        <f aca="false">P80-L80</f>
        <v>0</v>
      </c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</row>
    <row r="81" customFormat="false" ht="12.75" hidden="false" customHeight="false" outlineLevel="0" collapsed="false">
      <c r="A81" s="19" t="s">
        <v>86</v>
      </c>
      <c r="C81" s="19" t="s">
        <v>47</v>
      </c>
      <c r="D81" s="20" t="n">
        <v>0</v>
      </c>
      <c r="E81" s="19" t="s">
        <v>21</v>
      </c>
      <c r="F81" s="19" t="s">
        <v>48</v>
      </c>
      <c r="G81" s="19" t="s">
        <v>82</v>
      </c>
      <c r="H81" s="21"/>
      <c r="I81" s="19" t="s">
        <v>83</v>
      </c>
      <c r="J81" s="20" t="n">
        <v>921172</v>
      </c>
      <c r="L81" s="20"/>
      <c r="N81" s="20" t="n">
        <v>881999</v>
      </c>
      <c r="P81" s="20" t="n">
        <v>0</v>
      </c>
      <c r="Q81" s="2"/>
      <c r="R81" s="10" t="n">
        <f aca="false">N81-J81</f>
        <v>-39173</v>
      </c>
      <c r="S81" s="2"/>
      <c r="T81" s="10" t="n">
        <f aca="false">P81-L81</f>
        <v>0</v>
      </c>
    </row>
    <row r="82" customFormat="false" ht="12.75" hidden="false" customHeight="false" outlineLevel="0" collapsed="false">
      <c r="A82" s="5" t="s">
        <v>151</v>
      </c>
      <c r="B82" s="5"/>
      <c r="C82" s="5" t="s">
        <v>32</v>
      </c>
      <c r="D82" s="11" t="n">
        <v>0</v>
      </c>
      <c r="E82" s="5" t="s">
        <v>26</v>
      </c>
      <c r="F82" s="5" t="s">
        <v>131</v>
      </c>
      <c r="G82" s="5" t="s">
        <v>132</v>
      </c>
      <c r="H82" s="21" t="n">
        <v>1</v>
      </c>
      <c r="I82" s="5" t="s">
        <v>133</v>
      </c>
      <c r="J82" s="5" t="n">
        <v>0</v>
      </c>
      <c r="L82" s="5" t="n">
        <v>0</v>
      </c>
      <c r="N82" s="5" t="n">
        <v>11481947</v>
      </c>
      <c r="P82" s="5" t="n">
        <v>0</v>
      </c>
      <c r="R82" s="10" t="n">
        <f aca="false">N82-J82</f>
        <v>11481947</v>
      </c>
      <c r="T82" s="10" t="n">
        <f aca="false">P82-L82</f>
        <v>0</v>
      </c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</row>
    <row r="83" customFormat="false" ht="12.75" hidden="false" customHeight="false" outlineLevel="0" collapsed="false">
      <c r="A83" s="5" t="s">
        <v>214</v>
      </c>
      <c r="B83" s="5"/>
      <c r="C83" s="5" t="s">
        <v>61</v>
      </c>
      <c r="D83" s="11" t="n">
        <v>0</v>
      </c>
      <c r="E83" s="5" t="s">
        <v>21</v>
      </c>
      <c r="F83" s="5" t="s">
        <v>179</v>
      </c>
      <c r="G83" s="5" t="s">
        <v>203</v>
      </c>
      <c r="H83" s="21" t="n">
        <v>0.33</v>
      </c>
      <c r="I83" s="5" t="s">
        <v>212</v>
      </c>
      <c r="J83" s="5" t="n">
        <v>798366</v>
      </c>
      <c r="N83" s="5" t="n">
        <v>798366</v>
      </c>
      <c r="P83" s="5" t="n">
        <v>0</v>
      </c>
      <c r="Q83" s="2"/>
      <c r="R83" s="10" t="n">
        <f aca="false">N83-J83</f>
        <v>0</v>
      </c>
      <c r="S83" s="2"/>
      <c r="T83" s="10" t="n">
        <f aca="false">P83-L83</f>
        <v>0</v>
      </c>
    </row>
    <row r="84" customFormat="false" ht="12.75" hidden="false" customHeight="false" outlineLevel="0" collapsed="false">
      <c r="A84" s="22" t="s">
        <v>152</v>
      </c>
      <c r="B84" s="22"/>
      <c r="C84" s="22" t="s">
        <v>24</v>
      </c>
      <c r="D84" s="11" t="s">
        <v>25</v>
      </c>
      <c r="E84" s="22" t="s">
        <v>26</v>
      </c>
      <c r="F84" s="22" t="s">
        <v>27</v>
      </c>
      <c r="G84" s="22" t="s">
        <v>132</v>
      </c>
      <c r="H84" s="21" t="n">
        <v>1</v>
      </c>
      <c r="I84" s="22" t="s">
        <v>133</v>
      </c>
      <c r="J84" s="5" t="n">
        <v>0</v>
      </c>
      <c r="L84" s="5" t="n">
        <v>15675623</v>
      </c>
      <c r="N84" s="5" t="n">
        <v>0</v>
      </c>
      <c r="P84" s="5" t="n">
        <v>15675623</v>
      </c>
      <c r="R84" s="10" t="n">
        <f aca="false">N84-J84</f>
        <v>0</v>
      </c>
      <c r="T84" s="10" t="n">
        <f aca="false">P84-L84</f>
        <v>0</v>
      </c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</row>
    <row r="85" customFormat="false" ht="12.75" hidden="false" customHeight="false" outlineLevel="0" collapsed="false">
      <c r="A85" s="5" t="s">
        <v>152</v>
      </c>
      <c r="C85" s="5" t="s">
        <v>33</v>
      </c>
      <c r="D85" s="11" t="s">
        <v>34</v>
      </c>
      <c r="E85" s="5" t="s">
        <v>26</v>
      </c>
      <c r="F85" s="5" t="s">
        <v>27</v>
      </c>
      <c r="G85" s="5" t="s">
        <v>132</v>
      </c>
      <c r="H85" s="21" t="n">
        <v>0.5</v>
      </c>
      <c r="I85" s="5" t="s">
        <v>133</v>
      </c>
      <c r="J85" s="5" t="n">
        <v>0</v>
      </c>
      <c r="K85" s="20"/>
      <c r="L85" s="5" t="n">
        <v>7837812</v>
      </c>
      <c r="M85" s="20"/>
      <c r="N85" s="5" t="n">
        <v>0</v>
      </c>
      <c r="O85" s="20"/>
      <c r="P85" s="5" t="n">
        <v>7837812</v>
      </c>
      <c r="R85" s="10" t="n">
        <f aca="false">N85-J85</f>
        <v>0</v>
      </c>
      <c r="T85" s="10" t="n">
        <f aca="false">P85-L85</f>
        <v>0</v>
      </c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</row>
    <row r="86" customFormat="false" ht="12.75" hidden="false" customHeight="false" outlineLevel="0" collapsed="false">
      <c r="A86" s="22" t="s">
        <v>215</v>
      </c>
      <c r="C86" s="33" t="s">
        <v>208</v>
      </c>
      <c r="D86" s="11" t="n">
        <v>0</v>
      </c>
      <c r="E86" s="22" t="s">
        <v>26</v>
      </c>
      <c r="F86" s="22" t="s">
        <v>191</v>
      </c>
      <c r="G86" s="22" t="s">
        <v>203</v>
      </c>
      <c r="H86" s="21" t="n">
        <v>1</v>
      </c>
      <c r="I86" s="22" t="s">
        <v>212</v>
      </c>
      <c r="J86" s="5" t="n">
        <v>478936</v>
      </c>
      <c r="N86" s="5" t="n">
        <v>478030</v>
      </c>
      <c r="P86" s="5" t="n">
        <v>0</v>
      </c>
      <c r="R86" s="10" t="n">
        <f aca="false">N86-J86</f>
        <v>-906</v>
      </c>
      <c r="S86" s="2"/>
      <c r="T86" s="10" t="n">
        <f aca="false">P86-L86</f>
        <v>0</v>
      </c>
    </row>
    <row r="87" customFormat="false" ht="12.75" hidden="false" customHeight="false" outlineLevel="0" collapsed="false">
      <c r="A87" s="5" t="s">
        <v>207</v>
      </c>
      <c r="B87" s="5"/>
      <c r="C87" s="33" t="s">
        <v>208</v>
      </c>
      <c r="D87" s="11" t="n">
        <v>0</v>
      </c>
      <c r="E87" s="5" t="s">
        <v>26</v>
      </c>
      <c r="F87" s="5" t="s">
        <v>191</v>
      </c>
      <c r="G87" s="5" t="s">
        <v>203</v>
      </c>
      <c r="H87" s="21" t="n">
        <v>1</v>
      </c>
      <c r="I87" s="22" t="s">
        <v>204</v>
      </c>
      <c r="J87" s="5" t="n">
        <v>103391650</v>
      </c>
      <c r="N87" s="5" t="n">
        <v>120863028</v>
      </c>
      <c r="P87" s="5" t="n">
        <v>0</v>
      </c>
      <c r="R87" s="10" t="n">
        <f aca="false">N87-J87</f>
        <v>17471378</v>
      </c>
      <c r="S87" s="2"/>
      <c r="T87" s="10" t="n">
        <f aca="false">P87-L87</f>
        <v>0</v>
      </c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</row>
    <row r="88" customFormat="false" ht="12.75" hidden="false" customHeight="false" outlineLevel="0" collapsed="false">
      <c r="A88" s="19" t="s">
        <v>170</v>
      </c>
      <c r="C88" s="19" t="s">
        <v>24</v>
      </c>
      <c r="D88" s="20" t="s">
        <v>25</v>
      </c>
      <c r="E88" s="19" t="s">
        <v>26</v>
      </c>
      <c r="F88" s="19" t="s">
        <v>147</v>
      </c>
      <c r="G88" s="19" t="s">
        <v>159</v>
      </c>
      <c r="H88" s="21" t="n">
        <v>1</v>
      </c>
      <c r="I88" s="19" t="s">
        <v>160</v>
      </c>
      <c r="J88" s="28" t="n">
        <v>0</v>
      </c>
      <c r="L88" s="28" t="n">
        <v>4600000</v>
      </c>
      <c r="N88" s="28" t="n">
        <v>0</v>
      </c>
      <c r="P88" s="28" t="n">
        <v>4600000</v>
      </c>
      <c r="Q88" s="2"/>
      <c r="R88" s="10" t="n">
        <f aca="false">N88-J88</f>
        <v>0</v>
      </c>
      <c r="S88" s="2"/>
      <c r="T88" s="10" t="n">
        <f aca="false">P88-L88</f>
        <v>0</v>
      </c>
    </row>
    <row r="89" customFormat="false" ht="12.75" hidden="false" customHeight="false" outlineLevel="0" collapsed="false">
      <c r="A89" s="19" t="s">
        <v>116</v>
      </c>
      <c r="C89" s="19" t="s">
        <v>33</v>
      </c>
      <c r="D89" s="20" t="s">
        <v>34</v>
      </c>
      <c r="E89" s="19" t="s">
        <v>26</v>
      </c>
      <c r="F89" s="19" t="s">
        <v>117</v>
      </c>
      <c r="G89" s="19" t="s">
        <v>118</v>
      </c>
      <c r="H89" s="21" t="n">
        <v>0.5</v>
      </c>
      <c r="I89" s="19" t="s">
        <v>119</v>
      </c>
      <c r="J89" s="28" t="n">
        <v>0</v>
      </c>
      <c r="L89" s="28" t="n">
        <v>400646</v>
      </c>
      <c r="N89" s="28" t="n">
        <v>0</v>
      </c>
      <c r="P89" s="28" t="n">
        <v>358678</v>
      </c>
      <c r="Q89" s="2"/>
      <c r="R89" s="10" t="n">
        <f aca="false">N89-J89</f>
        <v>0</v>
      </c>
      <c r="S89" s="2"/>
      <c r="T89" s="10" t="n">
        <f aca="false">P89-L89</f>
        <v>-41968</v>
      </c>
    </row>
    <row r="90" customFormat="false" ht="12.75" hidden="false" customHeight="false" outlineLevel="0" collapsed="false">
      <c r="A90" s="19" t="s">
        <v>120</v>
      </c>
      <c r="C90" s="19" t="s">
        <v>121</v>
      </c>
      <c r="D90" s="20" t="n">
        <v>0</v>
      </c>
      <c r="E90" s="19" t="s">
        <v>26</v>
      </c>
      <c r="F90" s="19" t="s">
        <v>117</v>
      </c>
      <c r="G90" s="19" t="s">
        <v>118</v>
      </c>
      <c r="H90" s="21" t="n">
        <v>1</v>
      </c>
      <c r="I90" s="19" t="s">
        <v>119</v>
      </c>
      <c r="J90" s="28" t="n">
        <v>708175</v>
      </c>
      <c r="L90" s="28" t="n">
        <v>0</v>
      </c>
      <c r="N90" s="28" t="n">
        <v>617672</v>
      </c>
      <c r="P90" s="28" t="n">
        <v>0</v>
      </c>
      <c r="Q90" s="2"/>
      <c r="R90" s="10" t="n">
        <f aca="false">N90-J90</f>
        <v>-90503</v>
      </c>
      <c r="S90" s="2"/>
      <c r="T90" s="10" t="n">
        <f aca="false">P90-L90</f>
        <v>0</v>
      </c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</row>
    <row r="91" customFormat="false" ht="12.75" hidden="false" customHeight="false" outlineLevel="0" collapsed="false">
      <c r="A91" s="22" t="s">
        <v>153</v>
      </c>
      <c r="B91" s="22"/>
      <c r="C91" s="22" t="s">
        <v>149</v>
      </c>
      <c r="D91" s="11" t="s">
        <v>146</v>
      </c>
      <c r="E91" s="22" t="s">
        <v>26</v>
      </c>
      <c r="F91" s="22" t="s">
        <v>147</v>
      </c>
      <c r="G91" s="22" t="s">
        <v>132</v>
      </c>
      <c r="H91" s="21" t="n">
        <v>0.5</v>
      </c>
      <c r="I91" s="22" t="s">
        <v>133</v>
      </c>
      <c r="J91" s="5" t="n">
        <v>0</v>
      </c>
      <c r="K91" s="20"/>
      <c r="L91" s="5" t="n">
        <v>7121810</v>
      </c>
      <c r="M91" s="20"/>
      <c r="N91" s="5" t="n">
        <v>0</v>
      </c>
      <c r="O91" s="20"/>
      <c r="P91" s="5" t="n">
        <v>7121810</v>
      </c>
      <c r="R91" s="10" t="n">
        <f aca="false">N91-J91</f>
        <v>0</v>
      </c>
      <c r="T91" s="10" t="n">
        <f aca="false">P91-L91</f>
        <v>0</v>
      </c>
    </row>
    <row r="92" customFormat="false" ht="12.75" hidden="false" customHeight="false" outlineLevel="0" collapsed="false">
      <c r="A92" s="19" t="s">
        <v>122</v>
      </c>
      <c r="C92" s="19" t="s">
        <v>121</v>
      </c>
      <c r="D92" s="20" t="n">
        <v>0</v>
      </c>
      <c r="E92" s="19" t="s">
        <v>26</v>
      </c>
      <c r="F92" s="19" t="s">
        <v>117</v>
      </c>
      <c r="G92" s="19" t="s">
        <v>118</v>
      </c>
      <c r="H92" s="21" t="n">
        <v>1</v>
      </c>
      <c r="I92" s="19" t="s">
        <v>119</v>
      </c>
      <c r="J92" s="28" t="n">
        <v>5404891</v>
      </c>
      <c r="L92" s="28" t="n">
        <v>0</v>
      </c>
      <c r="N92" s="28" t="n">
        <v>5268766</v>
      </c>
      <c r="P92" s="28" t="n">
        <v>0</v>
      </c>
      <c r="Q92" s="2"/>
      <c r="R92" s="10" t="n">
        <f aca="false">N92-J92</f>
        <v>-136125</v>
      </c>
      <c r="S92" s="2"/>
      <c r="T92" s="10" t="n">
        <f aca="false">P92-L92</f>
        <v>0</v>
      </c>
    </row>
    <row r="93" customFormat="false" ht="12.75" hidden="false" customHeight="false" outlineLevel="0" collapsed="false">
      <c r="A93" s="5" t="s">
        <v>123</v>
      </c>
      <c r="B93" s="5"/>
      <c r="C93" s="5" t="s">
        <v>121</v>
      </c>
      <c r="D93" s="11" t="n">
        <v>0</v>
      </c>
      <c r="E93" s="5" t="s">
        <v>26</v>
      </c>
      <c r="F93" s="5" t="s">
        <v>117</v>
      </c>
      <c r="G93" s="5" t="s">
        <v>118</v>
      </c>
      <c r="H93" s="21" t="n">
        <v>1</v>
      </c>
      <c r="I93" s="5" t="s">
        <v>119</v>
      </c>
      <c r="J93" s="5" t="n">
        <v>15010332</v>
      </c>
      <c r="K93" s="28"/>
      <c r="L93" s="5" t="n">
        <v>0</v>
      </c>
      <c r="M93" s="28"/>
      <c r="N93" s="5" t="n">
        <v>14632288</v>
      </c>
      <c r="O93" s="28"/>
      <c r="P93" s="5" t="n">
        <v>0</v>
      </c>
      <c r="R93" s="10" t="n">
        <f aca="false">N93-J93</f>
        <v>-378044</v>
      </c>
      <c r="T93" s="10" t="n">
        <f aca="false">P93-L93</f>
        <v>0</v>
      </c>
    </row>
    <row r="94" customFormat="false" ht="12.75" hidden="false" customHeight="false" outlineLevel="0" collapsed="false">
      <c r="A94" s="5" t="s">
        <v>124</v>
      </c>
      <c r="B94" s="3"/>
      <c r="C94" s="5" t="s">
        <v>47</v>
      </c>
      <c r="D94" s="11" t="n">
        <v>0</v>
      </c>
      <c r="E94" s="5" t="s">
        <v>26</v>
      </c>
      <c r="F94" s="5" t="s">
        <v>117</v>
      </c>
      <c r="G94" s="5" t="s">
        <v>118</v>
      </c>
      <c r="H94" s="21" t="n">
        <v>1</v>
      </c>
      <c r="I94" s="5" t="s">
        <v>119</v>
      </c>
      <c r="J94" s="5" t="n">
        <v>1538587</v>
      </c>
      <c r="K94" s="20"/>
      <c r="L94" s="5" t="n">
        <v>0</v>
      </c>
      <c r="M94" s="20"/>
      <c r="N94" s="5" t="n">
        <v>1373762</v>
      </c>
      <c r="O94" s="20"/>
      <c r="P94" s="5" t="n">
        <v>0</v>
      </c>
      <c r="R94" s="10" t="n">
        <f aca="false">N94-J94</f>
        <v>-164825</v>
      </c>
      <c r="T94" s="10" t="n">
        <f aca="false">P94-L94</f>
        <v>0</v>
      </c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</row>
    <row r="95" customFormat="false" ht="12.75" hidden="false" customHeight="false" outlineLevel="0" collapsed="false">
      <c r="A95" s="5" t="s">
        <v>111</v>
      </c>
      <c r="B95" s="5"/>
      <c r="C95" s="5" t="s">
        <v>61</v>
      </c>
      <c r="D95" s="11" t="n">
        <v>0</v>
      </c>
      <c r="E95" s="5" t="s">
        <v>21</v>
      </c>
      <c r="F95" s="5" t="s">
        <v>110</v>
      </c>
      <c r="G95" s="5" t="s">
        <v>101</v>
      </c>
      <c r="H95" s="21"/>
      <c r="I95" s="5" t="s">
        <v>102</v>
      </c>
      <c r="J95" s="5" t="n">
        <v>119393407</v>
      </c>
      <c r="N95" s="5" t="n">
        <v>121493407</v>
      </c>
      <c r="P95" s="5" t="n">
        <v>0</v>
      </c>
      <c r="R95" s="10" t="n">
        <f aca="false">N95-J95</f>
        <v>2100000</v>
      </c>
      <c r="T95" s="10" t="n">
        <f aca="false">P95-L95</f>
        <v>0</v>
      </c>
    </row>
    <row r="96" customFormat="false" ht="12.75" hidden="false" customHeight="false" outlineLevel="0" collapsed="false">
      <c r="A96" s="5" t="s">
        <v>185</v>
      </c>
      <c r="B96" s="5"/>
      <c r="C96" s="5" t="s">
        <v>61</v>
      </c>
      <c r="D96" s="11" t="n">
        <v>0</v>
      </c>
      <c r="E96" s="5" t="s">
        <v>21</v>
      </c>
      <c r="F96" s="5" t="s">
        <v>179</v>
      </c>
      <c r="G96" s="5" t="s">
        <v>180</v>
      </c>
      <c r="H96" s="21"/>
      <c r="I96" s="5" t="s">
        <v>186</v>
      </c>
      <c r="J96" s="5" t="n">
        <v>1674132</v>
      </c>
      <c r="N96" s="5" t="n">
        <v>1674132</v>
      </c>
      <c r="P96" s="5" t="n">
        <v>0</v>
      </c>
      <c r="R96" s="10" t="n">
        <f aca="false">N96-J96</f>
        <v>0</v>
      </c>
      <c r="T96" s="10" t="n">
        <f aca="false">P96-L96</f>
        <v>0</v>
      </c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</row>
    <row r="97" customFormat="false" ht="12.75" hidden="false" customHeight="false" outlineLevel="0" collapsed="false">
      <c r="A97" s="22" t="s">
        <v>255</v>
      </c>
      <c r="C97" s="5" t="s">
        <v>61</v>
      </c>
      <c r="D97" s="11"/>
      <c r="E97" s="5"/>
      <c r="F97" s="5"/>
      <c r="G97" s="22" t="n">
        <v>0</v>
      </c>
      <c r="H97" s="29"/>
      <c r="I97" s="5"/>
      <c r="J97" s="5" t="n">
        <v>197926227</v>
      </c>
      <c r="N97" s="5" t="n">
        <v>197809340</v>
      </c>
      <c r="R97" s="10" t="n">
        <f aca="false">N97-J97</f>
        <v>-116887</v>
      </c>
      <c r="S97" s="2"/>
      <c r="T97" s="10" t="n">
        <f aca="false">P97-L97</f>
        <v>0</v>
      </c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</row>
    <row r="98" customFormat="false" ht="12.75" hidden="false" customHeight="false" outlineLevel="0" collapsed="false">
      <c r="A98" s="5" t="s">
        <v>232</v>
      </c>
      <c r="B98" s="5"/>
      <c r="C98" s="5" t="s">
        <v>24</v>
      </c>
      <c r="D98" s="11" t="s">
        <v>25</v>
      </c>
      <c r="E98" s="5" t="s">
        <v>26</v>
      </c>
      <c r="F98" s="22" t="s">
        <v>183</v>
      </c>
      <c r="G98" s="5" t="s">
        <v>224</v>
      </c>
      <c r="H98" s="21" t="n">
        <v>1</v>
      </c>
      <c r="I98" s="5" t="s">
        <v>225</v>
      </c>
      <c r="J98" s="5" t="n">
        <v>0</v>
      </c>
      <c r="L98" s="5" t="n">
        <v>8597250</v>
      </c>
      <c r="N98" s="5" t="n">
        <v>0</v>
      </c>
      <c r="P98" s="5" t="n">
        <v>8597250</v>
      </c>
      <c r="R98" s="10" t="n">
        <f aca="false">N98-J98</f>
        <v>0</v>
      </c>
      <c r="T98" s="10" t="n">
        <f aca="false">P98-L98</f>
        <v>0</v>
      </c>
    </row>
    <row r="99" customFormat="false" ht="12.75" hidden="false" customHeight="false" outlineLevel="0" collapsed="false">
      <c r="A99" s="5" t="s">
        <v>232</v>
      </c>
      <c r="C99" s="5" t="s">
        <v>33</v>
      </c>
      <c r="D99" s="11" t="s">
        <v>34</v>
      </c>
      <c r="E99" s="5" t="s">
        <v>26</v>
      </c>
      <c r="F99" s="22" t="s">
        <v>183</v>
      </c>
      <c r="G99" s="5" t="s">
        <v>224</v>
      </c>
      <c r="H99" s="21" t="n">
        <v>0.5</v>
      </c>
      <c r="I99" s="5" t="s">
        <v>225</v>
      </c>
      <c r="J99" s="5" t="n">
        <v>0</v>
      </c>
      <c r="L99" s="5" t="n">
        <v>12895875</v>
      </c>
      <c r="N99" s="5" t="n">
        <v>0</v>
      </c>
      <c r="P99" s="5" t="n">
        <v>12895875</v>
      </c>
      <c r="Q99" s="2"/>
      <c r="R99" s="10" t="n">
        <f aca="false">N99-J99</f>
        <v>0</v>
      </c>
      <c r="S99" s="2"/>
      <c r="T99" s="10" t="n">
        <f aca="false">P99-L99</f>
        <v>0</v>
      </c>
    </row>
    <row r="100" customFormat="false" ht="12.75" hidden="false" customHeight="false" outlineLevel="0" collapsed="false">
      <c r="A100" s="5" t="s">
        <v>233</v>
      </c>
      <c r="C100" s="5" t="s">
        <v>32</v>
      </c>
      <c r="D100" s="11" t="n">
        <v>0</v>
      </c>
      <c r="E100" s="5" t="s">
        <v>26</v>
      </c>
      <c r="F100" s="5" t="s">
        <v>68</v>
      </c>
      <c r="G100" s="5" t="s">
        <v>224</v>
      </c>
      <c r="H100" s="21" t="n">
        <v>1</v>
      </c>
      <c r="I100" s="5" t="s">
        <v>225</v>
      </c>
      <c r="J100" s="5" t="n">
        <v>164738161</v>
      </c>
      <c r="L100" s="5" t="n">
        <v>0</v>
      </c>
      <c r="N100" s="5" t="n">
        <v>171174473</v>
      </c>
      <c r="P100" s="5" t="n">
        <v>0</v>
      </c>
      <c r="Q100" s="2"/>
      <c r="R100" s="10" t="n">
        <f aca="false">N100-J100</f>
        <v>6436312</v>
      </c>
      <c r="S100" s="2"/>
      <c r="T100" s="10" t="n">
        <f aca="false">P100-L100</f>
        <v>0</v>
      </c>
    </row>
    <row r="101" customFormat="false" ht="12.75" hidden="false" customHeight="false" outlineLevel="0" collapsed="false">
      <c r="A101" s="19" t="s">
        <v>112</v>
      </c>
      <c r="C101" s="19" t="s">
        <v>16</v>
      </c>
      <c r="D101" s="20" t="s">
        <v>100</v>
      </c>
      <c r="E101" s="19"/>
      <c r="F101" s="19"/>
      <c r="G101" s="19" t="s">
        <v>101</v>
      </c>
      <c r="H101" s="21"/>
      <c r="I101" s="19" t="s">
        <v>102</v>
      </c>
      <c r="J101" s="28"/>
      <c r="L101" s="28" t="n">
        <v>22467954</v>
      </c>
      <c r="N101" s="28" t="n">
        <v>0</v>
      </c>
      <c r="P101" s="28" t="n">
        <v>18140450</v>
      </c>
      <c r="Q101" s="2"/>
      <c r="R101" s="10" t="n">
        <f aca="false">N101-J101</f>
        <v>0</v>
      </c>
      <c r="S101" s="2"/>
      <c r="T101" s="10" t="n">
        <f aca="false">P101-L101</f>
        <v>-4327504</v>
      </c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</row>
    <row r="102" customFormat="false" ht="12.75" hidden="false" customHeight="false" outlineLevel="0" collapsed="false">
      <c r="A102" s="5" t="s">
        <v>31</v>
      </c>
      <c r="B102" s="5"/>
      <c r="C102" s="22" t="s">
        <v>32</v>
      </c>
      <c r="D102" s="11" t="n">
        <v>0</v>
      </c>
      <c r="E102" s="22" t="s">
        <v>26</v>
      </c>
      <c r="F102" s="22" t="s">
        <v>27</v>
      </c>
      <c r="G102" s="22" t="s">
        <v>17</v>
      </c>
      <c r="H102" s="21" t="n">
        <v>1</v>
      </c>
      <c r="I102" s="5" t="s">
        <v>18</v>
      </c>
      <c r="J102" s="5" t="n">
        <v>7393823</v>
      </c>
      <c r="L102" s="5" t="n">
        <v>0</v>
      </c>
      <c r="N102" s="5" t="n">
        <v>7393823</v>
      </c>
      <c r="P102" s="5" t="n">
        <v>0</v>
      </c>
      <c r="R102" s="10" t="n">
        <f aca="false">N102-J102</f>
        <v>0</v>
      </c>
      <c r="T102" s="10" t="n">
        <f aca="false">P102-L102</f>
        <v>0</v>
      </c>
    </row>
    <row r="103" customFormat="false" ht="12.75" hidden="false" customHeight="false" outlineLevel="0" collapsed="false">
      <c r="A103" s="5" t="s">
        <v>31</v>
      </c>
      <c r="C103" s="5" t="s">
        <v>33</v>
      </c>
      <c r="D103" s="11" t="s">
        <v>34</v>
      </c>
      <c r="E103" s="5" t="s">
        <v>26</v>
      </c>
      <c r="F103" s="5" t="s">
        <v>27</v>
      </c>
      <c r="G103" s="5" t="s">
        <v>17</v>
      </c>
      <c r="H103" s="21" t="n">
        <v>0.5</v>
      </c>
      <c r="I103" s="5" t="s">
        <v>18</v>
      </c>
      <c r="J103" s="5" t="n">
        <v>0</v>
      </c>
      <c r="L103" s="5" t="n">
        <v>3696911</v>
      </c>
      <c r="N103" s="5" t="n">
        <v>0</v>
      </c>
      <c r="P103" s="5" t="n">
        <v>3696911</v>
      </c>
      <c r="R103" s="10" t="n">
        <f aca="false">N103-J103</f>
        <v>0</v>
      </c>
      <c r="T103" s="10" t="n">
        <f aca="false">P103-L103</f>
        <v>0</v>
      </c>
    </row>
    <row r="104" customFormat="false" ht="12.75" hidden="false" customHeight="false" outlineLevel="0" collapsed="false">
      <c r="A104" s="5" t="s">
        <v>35</v>
      </c>
      <c r="C104" s="5" t="s">
        <v>33</v>
      </c>
      <c r="D104" s="11" t="s">
        <v>34</v>
      </c>
      <c r="E104" s="5" t="s">
        <v>26</v>
      </c>
      <c r="F104" s="5" t="s">
        <v>27</v>
      </c>
      <c r="G104" s="5" t="s">
        <v>17</v>
      </c>
      <c r="H104" s="21" t="n">
        <v>0.5</v>
      </c>
      <c r="I104" s="5" t="s">
        <v>18</v>
      </c>
      <c r="J104" s="5" t="n">
        <v>0</v>
      </c>
      <c r="K104" s="24"/>
      <c r="L104" s="5" t="n">
        <v>3629375</v>
      </c>
      <c r="M104" s="24"/>
      <c r="N104" s="5" t="n">
        <v>0</v>
      </c>
      <c r="O104" s="24"/>
      <c r="P104" s="5" t="n">
        <v>3629375</v>
      </c>
      <c r="R104" s="10" t="n">
        <f aca="false">N104-J104</f>
        <v>0</v>
      </c>
      <c r="T104" s="10" t="n">
        <f aca="false">P104-L104</f>
        <v>0</v>
      </c>
    </row>
    <row r="105" customFormat="false" ht="12.75" hidden="false" customHeight="false" outlineLevel="0" collapsed="false">
      <c r="A105" s="5" t="s">
        <v>36</v>
      </c>
      <c r="B105" s="5"/>
      <c r="C105" s="5" t="s">
        <v>32</v>
      </c>
      <c r="D105" s="11" t="n">
        <v>0</v>
      </c>
      <c r="E105" s="5" t="s">
        <v>26</v>
      </c>
      <c r="F105" s="5" t="s">
        <v>27</v>
      </c>
      <c r="G105" s="5" t="s">
        <v>17</v>
      </c>
      <c r="H105" s="21" t="n">
        <v>1</v>
      </c>
      <c r="I105" s="5" t="s">
        <v>18</v>
      </c>
      <c r="J105" s="5" t="n">
        <v>7258750</v>
      </c>
      <c r="L105" s="5" t="n">
        <v>0</v>
      </c>
      <c r="N105" s="5" t="n">
        <v>7258750</v>
      </c>
      <c r="P105" s="5" t="n">
        <v>0</v>
      </c>
      <c r="Q105" s="2"/>
      <c r="R105" s="10" t="n">
        <f aca="false">N105-J105</f>
        <v>0</v>
      </c>
      <c r="S105" s="2"/>
      <c r="T105" s="10" t="n">
        <f aca="false">P105-L105</f>
        <v>0</v>
      </c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</row>
    <row r="106" customFormat="false" ht="12.75" hidden="false" customHeight="false" outlineLevel="0" collapsed="false">
      <c r="A106" s="19" t="s">
        <v>46</v>
      </c>
      <c r="C106" s="19" t="s">
        <v>47</v>
      </c>
      <c r="D106" s="20" t="n">
        <v>0</v>
      </c>
      <c r="E106" s="19" t="s">
        <v>21</v>
      </c>
      <c r="F106" s="19" t="s">
        <v>48</v>
      </c>
      <c r="G106" s="19" t="s">
        <v>49</v>
      </c>
      <c r="H106" s="21"/>
      <c r="I106" s="19" t="s">
        <v>50</v>
      </c>
      <c r="J106" s="20" t="n">
        <v>1623053</v>
      </c>
      <c r="L106" s="20" t="n">
        <v>0</v>
      </c>
      <c r="N106" s="20" t="n">
        <v>2594714</v>
      </c>
      <c r="P106" s="20" t="n">
        <v>0</v>
      </c>
      <c r="R106" s="10" t="n">
        <f aca="false">N106-J106</f>
        <v>971661</v>
      </c>
      <c r="T106" s="10" t="n">
        <f aca="false">P106-L106</f>
        <v>0</v>
      </c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</row>
    <row r="107" customFormat="false" ht="12.75" hidden="false" customHeight="false" outlineLevel="0" collapsed="false">
      <c r="A107" s="19" t="s">
        <v>51</v>
      </c>
      <c r="B107" s="20"/>
      <c r="C107" s="19" t="s">
        <v>52</v>
      </c>
      <c r="D107" s="20" t="n">
        <v>0</v>
      </c>
      <c r="E107" s="19" t="s">
        <v>21</v>
      </c>
      <c r="F107" s="19" t="s">
        <v>48</v>
      </c>
      <c r="G107" s="19" t="s">
        <v>49</v>
      </c>
      <c r="H107" s="21"/>
      <c r="I107" s="19" t="s">
        <v>50</v>
      </c>
      <c r="J107" s="20" t="n">
        <v>2966385</v>
      </c>
      <c r="L107" s="20" t="n">
        <v>0</v>
      </c>
      <c r="N107" s="20" t="n">
        <v>10435826</v>
      </c>
      <c r="P107" s="20" t="n">
        <v>0</v>
      </c>
      <c r="R107" s="10" t="n">
        <f aca="false">N107-J107</f>
        <v>7469441</v>
      </c>
      <c r="T107" s="10" t="n">
        <f aca="false">P107-L107</f>
        <v>0</v>
      </c>
    </row>
    <row r="108" customFormat="false" ht="12.75" hidden="false" customHeight="false" outlineLevel="0" collapsed="false">
      <c r="A108" s="19" t="s">
        <v>53</v>
      </c>
      <c r="C108" s="19" t="s">
        <v>54</v>
      </c>
      <c r="D108" s="20" t="n">
        <v>0</v>
      </c>
      <c r="E108" s="19" t="s">
        <v>21</v>
      </c>
      <c r="F108" s="19" t="s">
        <v>48</v>
      </c>
      <c r="G108" s="19" t="s">
        <v>49</v>
      </c>
      <c r="H108" s="21"/>
      <c r="I108" s="19" t="s">
        <v>50</v>
      </c>
      <c r="J108" s="20" t="n">
        <v>29092154</v>
      </c>
      <c r="L108" s="20" t="n">
        <v>0</v>
      </c>
      <c r="N108" s="20" t="n">
        <v>19687468</v>
      </c>
      <c r="P108" s="20" t="n">
        <v>0</v>
      </c>
      <c r="Q108" s="2"/>
      <c r="R108" s="10" t="n">
        <f aca="false">N108-J108</f>
        <v>-9404686</v>
      </c>
      <c r="S108" s="2"/>
      <c r="T108" s="10" t="n">
        <f aca="false">P108-L108</f>
        <v>0</v>
      </c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</row>
    <row r="109" customFormat="false" ht="12.75" hidden="false" customHeight="false" outlineLevel="0" collapsed="false">
      <c r="A109" s="22" t="s">
        <v>196</v>
      </c>
      <c r="B109" s="5"/>
      <c r="C109" s="22" t="s">
        <v>194</v>
      </c>
      <c r="D109" s="11" t="n">
        <v>0</v>
      </c>
      <c r="E109" s="22" t="s">
        <v>26</v>
      </c>
      <c r="F109" s="22" t="s">
        <v>22</v>
      </c>
      <c r="G109" s="22" t="s">
        <v>64</v>
      </c>
      <c r="H109" s="21"/>
      <c r="I109" s="22" t="s">
        <v>195</v>
      </c>
      <c r="J109" s="5" t="n">
        <v>259249929</v>
      </c>
      <c r="K109" s="10"/>
      <c r="M109" s="10"/>
      <c r="N109" s="5" t="n">
        <v>259492218</v>
      </c>
      <c r="O109" s="10"/>
      <c r="P109" s="5" t="n">
        <v>0</v>
      </c>
      <c r="Q109" s="2"/>
      <c r="R109" s="10" t="n">
        <f aca="false">N109-J109</f>
        <v>242289</v>
      </c>
      <c r="S109" s="2"/>
      <c r="T109" s="10" t="n">
        <f aca="false">P109-L109</f>
        <v>0</v>
      </c>
    </row>
    <row r="110" customFormat="false" ht="12.75" hidden="false" customHeight="false" outlineLevel="0" collapsed="false">
      <c r="A110" s="10" t="s">
        <v>154</v>
      </c>
      <c r="B110" s="10"/>
      <c r="C110" s="10" t="s">
        <v>24</v>
      </c>
      <c r="D110" s="8" t="s">
        <v>25</v>
      </c>
      <c r="E110" s="10" t="s">
        <v>26</v>
      </c>
      <c r="F110" s="10" t="s">
        <v>137</v>
      </c>
      <c r="G110" s="10" t="s">
        <v>132</v>
      </c>
      <c r="H110" s="21" t="n">
        <v>1</v>
      </c>
      <c r="I110" s="10" t="s">
        <v>133</v>
      </c>
      <c r="J110" s="10" t="n">
        <v>0</v>
      </c>
      <c r="K110" s="20"/>
      <c r="L110" s="10" t="n">
        <v>5629273</v>
      </c>
      <c r="M110" s="20"/>
      <c r="N110" s="10" t="n">
        <v>0</v>
      </c>
      <c r="O110" s="20"/>
      <c r="P110" s="10" t="n">
        <v>5795637</v>
      </c>
      <c r="Q110" s="2"/>
      <c r="R110" s="10" t="n">
        <f aca="false">N110-J110</f>
        <v>0</v>
      </c>
      <c r="S110" s="2"/>
      <c r="T110" s="10" t="n">
        <f aca="false">P110-L110</f>
        <v>166364</v>
      </c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</row>
    <row r="111" customFormat="false" ht="12.75" hidden="false" customHeight="false" outlineLevel="0" collapsed="false">
      <c r="A111" s="5" t="s">
        <v>154</v>
      </c>
      <c r="C111" s="5" t="s">
        <v>33</v>
      </c>
      <c r="D111" s="11" t="s">
        <v>34</v>
      </c>
      <c r="E111" s="5" t="s">
        <v>26</v>
      </c>
      <c r="F111" s="5" t="s">
        <v>137</v>
      </c>
      <c r="G111" s="5" t="s">
        <v>132</v>
      </c>
      <c r="H111" s="21" t="n">
        <v>0.5</v>
      </c>
      <c r="I111" s="5" t="s">
        <v>133</v>
      </c>
      <c r="J111" s="5" t="n">
        <v>0</v>
      </c>
      <c r="L111" s="5" t="n">
        <v>8443910</v>
      </c>
      <c r="N111" s="5" t="n">
        <v>0</v>
      </c>
      <c r="P111" s="5" t="n">
        <v>8693455</v>
      </c>
      <c r="R111" s="10" t="n">
        <f aca="false">N111-J111</f>
        <v>0</v>
      </c>
      <c r="T111" s="10" t="n">
        <f aca="false">P111-L111</f>
        <v>249545</v>
      </c>
    </row>
    <row r="112" customFormat="false" ht="12.75" hidden="false" customHeight="false" outlineLevel="0" collapsed="false">
      <c r="A112" s="5" t="s">
        <v>187</v>
      </c>
      <c r="B112" s="5"/>
      <c r="C112" s="5" t="s">
        <v>188</v>
      </c>
      <c r="D112" s="11" t="n">
        <v>0</v>
      </c>
      <c r="E112" s="5" t="s">
        <v>21</v>
      </c>
      <c r="F112" s="5" t="s">
        <v>189</v>
      </c>
      <c r="G112" s="5" t="s">
        <v>180</v>
      </c>
      <c r="H112" s="21"/>
      <c r="I112" s="5" t="s">
        <v>181</v>
      </c>
      <c r="J112" s="5" t="n">
        <v>20100850</v>
      </c>
      <c r="N112" s="5" t="n">
        <v>20015740</v>
      </c>
      <c r="P112" s="5" t="n">
        <v>0</v>
      </c>
      <c r="R112" s="10" t="n">
        <f aca="false">N112-J112</f>
        <v>-85110</v>
      </c>
      <c r="T112" s="10" t="n">
        <f aca="false">P112-L112</f>
        <v>0</v>
      </c>
    </row>
    <row r="113" customFormat="false" ht="12.75" hidden="false" customHeight="false" outlineLevel="0" collapsed="false">
      <c r="A113" s="5" t="s">
        <v>37</v>
      </c>
      <c r="B113" s="5"/>
      <c r="C113" s="5" t="s">
        <v>38</v>
      </c>
      <c r="D113" s="11" t="s">
        <v>30</v>
      </c>
      <c r="E113" s="5" t="s">
        <v>26</v>
      </c>
      <c r="F113" s="5" t="s">
        <v>22</v>
      </c>
      <c r="G113" s="5" t="s">
        <v>17</v>
      </c>
      <c r="H113" s="21"/>
      <c r="I113" s="5" t="s">
        <v>18</v>
      </c>
      <c r="J113" s="5" t="n">
        <v>4787359</v>
      </c>
      <c r="L113" s="5" t="n">
        <v>17440900</v>
      </c>
      <c r="N113" s="5" t="n">
        <v>3865138</v>
      </c>
      <c r="P113" s="5" t="n">
        <v>9464000</v>
      </c>
      <c r="R113" s="10" t="n">
        <f aca="false">N113-J113</f>
        <v>-922221</v>
      </c>
      <c r="T113" s="10" t="n">
        <f aca="false">P113-L113</f>
        <v>-7976900</v>
      </c>
    </row>
    <row r="114" customFormat="false" ht="12.75" hidden="false" customHeight="false" outlineLevel="0" collapsed="false">
      <c r="A114" s="5" t="s">
        <v>234</v>
      </c>
      <c r="B114" s="5"/>
      <c r="C114" s="5" t="s">
        <v>24</v>
      </c>
      <c r="D114" s="11" t="s">
        <v>25</v>
      </c>
      <c r="E114" s="5" t="s">
        <v>26</v>
      </c>
      <c r="F114" s="5" t="s">
        <v>131</v>
      </c>
      <c r="G114" s="5" t="s">
        <v>224</v>
      </c>
      <c r="H114" s="21" t="n">
        <v>1</v>
      </c>
      <c r="I114" s="5" t="s">
        <v>225</v>
      </c>
      <c r="J114" s="5" t="n">
        <v>0</v>
      </c>
      <c r="L114" s="5" t="n">
        <v>130046705</v>
      </c>
      <c r="N114" s="5" t="n">
        <v>0</v>
      </c>
      <c r="P114" s="5" t="n">
        <v>123438430</v>
      </c>
      <c r="R114" s="10" t="n">
        <f aca="false">N114-J114</f>
        <v>0</v>
      </c>
      <c r="T114" s="10" t="n">
        <f aca="false">P114-L114</f>
        <v>-6608275</v>
      </c>
    </row>
    <row r="115" customFormat="false" ht="12.75" hidden="false" customHeight="false" outlineLevel="0" collapsed="false">
      <c r="A115" s="5" t="s">
        <v>235</v>
      </c>
      <c r="C115" s="5" t="s">
        <v>32</v>
      </c>
      <c r="D115" s="11" t="s">
        <v>130</v>
      </c>
      <c r="E115" s="5" t="s">
        <v>26</v>
      </c>
      <c r="F115" s="5" t="s">
        <v>131</v>
      </c>
      <c r="G115" s="5" t="s">
        <v>224</v>
      </c>
      <c r="H115" s="21" t="n">
        <v>1</v>
      </c>
      <c r="I115" s="5" t="s">
        <v>225</v>
      </c>
      <c r="J115" s="5" t="n">
        <v>363301827</v>
      </c>
      <c r="L115" s="5" t="n">
        <v>0</v>
      </c>
      <c r="N115" s="5" t="n">
        <v>363301827</v>
      </c>
      <c r="P115" s="5" t="n">
        <v>0</v>
      </c>
      <c r="Q115" s="2"/>
      <c r="R115" s="10" t="n">
        <f aca="false">N115-J115</f>
        <v>0</v>
      </c>
      <c r="S115" s="2"/>
      <c r="T115" s="10" t="n">
        <f aca="false">P115-L115</f>
        <v>0</v>
      </c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</row>
    <row r="116" customFormat="false" ht="12.75" hidden="false" customHeight="false" outlineLevel="0" collapsed="false">
      <c r="A116" s="5" t="s">
        <v>236</v>
      </c>
      <c r="B116" s="5"/>
      <c r="C116" s="5" t="s">
        <v>24</v>
      </c>
      <c r="D116" s="11" t="s">
        <v>25</v>
      </c>
      <c r="E116" s="5" t="s">
        <v>26</v>
      </c>
      <c r="F116" s="5" t="s">
        <v>131</v>
      </c>
      <c r="G116" s="5" t="s">
        <v>224</v>
      </c>
      <c r="H116" s="21" t="n">
        <v>1</v>
      </c>
      <c r="I116" s="5" t="s">
        <v>225</v>
      </c>
      <c r="J116" s="5" t="n">
        <v>0</v>
      </c>
      <c r="K116" s="18"/>
      <c r="L116" s="5" t="n">
        <v>24529462</v>
      </c>
      <c r="M116" s="18"/>
      <c r="N116" s="5" t="n">
        <v>0</v>
      </c>
      <c r="O116" s="18"/>
      <c r="P116" s="5" t="n">
        <v>24529462</v>
      </c>
      <c r="R116" s="10" t="n">
        <f aca="false">N116-J116</f>
        <v>0</v>
      </c>
      <c r="T116" s="10" t="n">
        <f aca="false">P116-L116</f>
        <v>0</v>
      </c>
    </row>
    <row r="117" customFormat="false" ht="12.75" hidden="false" customHeight="false" outlineLevel="0" collapsed="false">
      <c r="A117" s="22" t="s">
        <v>155</v>
      </c>
      <c r="B117" s="22"/>
      <c r="C117" s="22" t="s">
        <v>24</v>
      </c>
      <c r="D117" s="11" t="s">
        <v>25</v>
      </c>
      <c r="E117" s="22" t="s">
        <v>26</v>
      </c>
      <c r="F117" s="22" t="s">
        <v>27</v>
      </c>
      <c r="G117" s="22" t="s">
        <v>132</v>
      </c>
      <c r="H117" s="21" t="n">
        <v>1</v>
      </c>
      <c r="I117" s="22" t="s">
        <v>133</v>
      </c>
      <c r="J117" s="5" t="n">
        <v>0</v>
      </c>
      <c r="L117" s="5" t="n">
        <v>3896000</v>
      </c>
      <c r="N117" s="5" t="n">
        <v>0</v>
      </c>
      <c r="P117" s="5" t="n">
        <v>3896000</v>
      </c>
      <c r="R117" s="10" t="n">
        <f aca="false">N117-J117</f>
        <v>0</v>
      </c>
      <c r="T117" s="10" t="n">
        <f aca="false">P117-L117</f>
        <v>0</v>
      </c>
    </row>
    <row r="118" customFormat="false" ht="12.75" hidden="false" customHeight="false" outlineLevel="0" collapsed="false">
      <c r="A118" s="22" t="s">
        <v>237</v>
      </c>
      <c r="C118" s="22" t="s">
        <v>238</v>
      </c>
      <c r="D118" s="11" t="s">
        <v>239</v>
      </c>
      <c r="E118" s="22" t="s">
        <v>26</v>
      </c>
      <c r="F118" s="22" t="s">
        <v>227</v>
      </c>
      <c r="G118" s="22" t="s">
        <v>224</v>
      </c>
      <c r="H118" s="21" t="n">
        <v>0</v>
      </c>
      <c r="I118" s="22" t="s">
        <v>225</v>
      </c>
      <c r="J118" s="5" t="n">
        <v>0</v>
      </c>
      <c r="L118" s="5" t="n">
        <v>30270219</v>
      </c>
      <c r="N118" s="5" t="n">
        <v>0</v>
      </c>
      <c r="P118" s="5" t="n">
        <v>30270219</v>
      </c>
      <c r="R118" s="10" t="n">
        <f aca="false">N118-J118</f>
        <v>0</v>
      </c>
      <c r="T118" s="10" t="n">
        <f aca="false">P118-L118</f>
        <v>0</v>
      </c>
    </row>
    <row r="119" customFormat="false" ht="12.75" hidden="false" customHeight="false" outlineLevel="0" collapsed="false">
      <c r="A119" s="22" t="s">
        <v>190</v>
      </c>
      <c r="B119" s="22"/>
      <c r="C119" s="22" t="s">
        <v>188</v>
      </c>
      <c r="D119" s="11" t="n">
        <v>0</v>
      </c>
      <c r="E119" s="22" t="s">
        <v>26</v>
      </c>
      <c r="F119" s="22" t="s">
        <v>191</v>
      </c>
      <c r="G119" s="22" t="s">
        <v>180</v>
      </c>
      <c r="H119" s="21"/>
      <c r="I119" s="22" t="s">
        <v>192</v>
      </c>
      <c r="J119" s="5" t="n">
        <v>23912213</v>
      </c>
      <c r="K119" s="10"/>
      <c r="M119" s="10"/>
      <c r="N119" s="5" t="n">
        <v>24479586</v>
      </c>
      <c r="O119" s="10"/>
      <c r="P119" s="5" t="n">
        <v>0</v>
      </c>
      <c r="R119" s="5" t="n">
        <f aca="false">N119-J119</f>
        <v>567373</v>
      </c>
      <c r="S119" s="5"/>
      <c r="T119" s="5" t="n">
        <f aca="false">P119-L119</f>
        <v>0</v>
      </c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</row>
    <row r="120" customFormat="false" ht="12.75" hidden="false" customHeight="false" outlineLevel="0" collapsed="false">
      <c r="A120" s="22" t="s">
        <v>209</v>
      </c>
      <c r="C120" s="22" t="s">
        <v>210</v>
      </c>
      <c r="D120" s="11" t="n">
        <v>0</v>
      </c>
      <c r="E120" s="22" t="s">
        <v>26</v>
      </c>
      <c r="F120" s="22" t="s">
        <v>179</v>
      </c>
      <c r="G120" s="22" t="s">
        <v>203</v>
      </c>
      <c r="H120" s="21" t="n">
        <v>1</v>
      </c>
      <c r="I120" s="22" t="s">
        <v>204</v>
      </c>
      <c r="L120" s="5" t="n">
        <v>19122000</v>
      </c>
      <c r="N120" s="5" t="n">
        <v>0</v>
      </c>
      <c r="P120" s="5" t="n">
        <v>19122000</v>
      </c>
      <c r="R120" s="5" t="n">
        <f aca="false">N120-J120</f>
        <v>0</v>
      </c>
      <c r="S120" s="5"/>
      <c r="T120" s="5" t="n">
        <f aca="false">P120-L120</f>
        <v>0</v>
      </c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</row>
    <row r="121" customFormat="false" ht="12.75" hidden="false" customHeight="false" outlineLevel="0" collapsed="false">
      <c r="A121" s="19" t="s">
        <v>72</v>
      </c>
      <c r="C121" s="19" t="s">
        <v>73</v>
      </c>
      <c r="D121" s="20" t="n">
        <v>0</v>
      </c>
      <c r="E121" s="19" t="s">
        <v>26</v>
      </c>
      <c r="F121" s="19" t="s">
        <v>68</v>
      </c>
      <c r="G121" s="19" t="s">
        <v>66</v>
      </c>
      <c r="H121" s="21" t="n">
        <v>0</v>
      </c>
      <c r="I121" s="19" t="s">
        <v>69</v>
      </c>
      <c r="J121" s="28"/>
      <c r="L121" s="28" t="n">
        <v>59120695</v>
      </c>
      <c r="N121" s="28"/>
      <c r="P121" s="28" t="n">
        <v>59120695</v>
      </c>
      <c r="Q121" s="2" t="s">
        <v>74</v>
      </c>
      <c r="R121" s="10" t="n">
        <f aca="false">N121-J121</f>
        <v>0</v>
      </c>
      <c r="S121" s="2"/>
      <c r="T121" s="10" t="n">
        <f aca="false">P121-L121</f>
        <v>0</v>
      </c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</row>
    <row r="122" customFormat="false" ht="12.75" hidden="false" customHeight="false" outlineLevel="0" collapsed="false">
      <c r="A122" s="32" t="s">
        <v>171</v>
      </c>
      <c r="B122" s="32"/>
      <c r="C122" s="32" t="s">
        <v>24</v>
      </c>
      <c r="D122" s="8" t="s">
        <v>25</v>
      </c>
      <c r="E122" s="32" t="s">
        <v>26</v>
      </c>
      <c r="F122" s="32" t="s">
        <v>143</v>
      </c>
      <c r="G122" s="32" t="s">
        <v>159</v>
      </c>
      <c r="H122" s="21" t="n">
        <v>1</v>
      </c>
      <c r="I122" s="32" t="s">
        <v>160</v>
      </c>
      <c r="J122" s="10" t="n">
        <v>0</v>
      </c>
      <c r="L122" s="10" t="n">
        <v>6060606</v>
      </c>
      <c r="N122" s="10" t="n">
        <v>0</v>
      </c>
      <c r="P122" s="10" t="n">
        <v>6060606</v>
      </c>
      <c r="R122" s="10" t="n">
        <f aca="false">N122-J122</f>
        <v>0</v>
      </c>
      <c r="T122" s="10" t="n">
        <f aca="false">P122-L122</f>
        <v>0</v>
      </c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</row>
    <row r="123" customFormat="false" ht="12.75" hidden="false" customHeight="false" outlineLevel="0" collapsed="false">
      <c r="A123" s="19" t="s">
        <v>201</v>
      </c>
      <c r="C123" s="19" t="s">
        <v>194</v>
      </c>
      <c r="D123" s="20" t="n">
        <v>0</v>
      </c>
      <c r="E123" s="19" t="s">
        <v>21</v>
      </c>
      <c r="F123" s="19" t="s">
        <v>22</v>
      </c>
      <c r="G123" s="19" t="s">
        <v>199</v>
      </c>
      <c r="H123" s="21"/>
      <c r="I123" s="19" t="s">
        <v>200</v>
      </c>
      <c r="J123" s="20" t="n">
        <v>141540857</v>
      </c>
      <c r="L123" s="20"/>
      <c r="N123" s="20" t="n">
        <v>142971544</v>
      </c>
      <c r="P123" s="20" t="n">
        <v>0</v>
      </c>
      <c r="Q123" s="2"/>
      <c r="R123" s="5" t="n">
        <f aca="false">N123-J123</f>
        <v>1430687</v>
      </c>
      <c r="S123" s="5"/>
      <c r="T123" s="5" t="n">
        <f aca="false">P123-L123</f>
        <v>0</v>
      </c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</row>
    <row r="124" customFormat="false" ht="12.75" hidden="false" customHeight="false" outlineLevel="0" collapsed="false">
      <c r="A124" s="22" t="s">
        <v>240</v>
      </c>
      <c r="C124" s="5" t="s">
        <v>32</v>
      </c>
      <c r="D124" s="11" t="s">
        <v>241</v>
      </c>
      <c r="E124" s="5" t="s">
        <v>26</v>
      </c>
      <c r="F124" s="5" t="s">
        <v>227</v>
      </c>
      <c r="G124" s="5" t="s">
        <v>224</v>
      </c>
      <c r="H124" s="21" t="n">
        <v>1</v>
      </c>
      <c r="I124" s="5" t="s">
        <v>225</v>
      </c>
      <c r="J124" s="5" t="n">
        <v>4254500</v>
      </c>
      <c r="N124" s="5" t="n">
        <v>4254500</v>
      </c>
      <c r="Q124" s="2"/>
      <c r="R124" s="10" t="n">
        <f aca="false">N124-J124</f>
        <v>0</v>
      </c>
      <c r="S124" s="2"/>
      <c r="T124" s="10" t="n">
        <f aca="false">P124-L124</f>
        <v>0</v>
      </c>
    </row>
    <row r="125" customFormat="false" ht="12.75" hidden="false" customHeight="false" outlineLevel="0" collapsed="false">
      <c r="A125" s="22" t="s">
        <v>254</v>
      </c>
      <c r="C125" s="5" t="s">
        <v>61</v>
      </c>
      <c r="D125" s="11" t="n">
        <v>0</v>
      </c>
      <c r="E125" s="22" t="s">
        <v>26</v>
      </c>
      <c r="F125" s="22" t="s">
        <v>62</v>
      </c>
      <c r="G125" s="22" t="n">
        <v>0</v>
      </c>
      <c r="H125" s="21"/>
      <c r="I125" s="22" t="s">
        <v>64</v>
      </c>
      <c r="J125" s="5" t="n">
        <v>616000</v>
      </c>
      <c r="N125" s="5" t="n">
        <v>616000</v>
      </c>
      <c r="P125" s="5" t="n">
        <v>0</v>
      </c>
      <c r="R125" s="10" t="n">
        <f aca="false">N125-J125</f>
        <v>0</v>
      </c>
      <c r="S125" s="2"/>
      <c r="T125" s="10" t="n">
        <f aca="false">P125-L125</f>
        <v>0</v>
      </c>
    </row>
    <row r="126" customFormat="false" ht="12.75" hidden="false" customHeight="false" outlineLevel="0" collapsed="false">
      <c r="A126" s="19" t="s">
        <v>98</v>
      </c>
      <c r="C126" s="19" t="s">
        <v>61</v>
      </c>
      <c r="D126" s="20" t="n">
        <v>0</v>
      </c>
      <c r="E126" s="19" t="s">
        <v>26</v>
      </c>
      <c r="F126" s="19" t="s">
        <v>62</v>
      </c>
      <c r="G126" s="19" t="s">
        <v>93</v>
      </c>
      <c r="H126" s="21"/>
      <c r="I126" s="19" t="s">
        <v>94</v>
      </c>
      <c r="J126" s="5" t="n">
        <v>7985416</v>
      </c>
      <c r="N126" s="5" t="n">
        <v>7985416.17</v>
      </c>
      <c r="P126" s="5" t="n">
        <v>0</v>
      </c>
      <c r="Q126" s="2"/>
      <c r="R126" s="20" t="n">
        <f aca="false">N126-J126</f>
        <v>0.169999999925494</v>
      </c>
      <c r="S126" s="2"/>
      <c r="T126" s="20" t="n">
        <f aca="false">P126-L126</f>
        <v>0</v>
      </c>
    </row>
    <row r="127" customFormat="false" ht="12.75" hidden="false" customHeight="false" outlineLevel="0" collapsed="false">
      <c r="A127" s="5" t="s">
        <v>256</v>
      </c>
      <c r="B127" s="5"/>
      <c r="C127" s="5" t="s">
        <v>61</v>
      </c>
      <c r="D127" s="11" t="n">
        <v>0</v>
      </c>
      <c r="E127" s="5" t="n">
        <v>0</v>
      </c>
      <c r="F127" s="5" t="n">
        <v>0</v>
      </c>
      <c r="G127" s="5" t="n">
        <v>0</v>
      </c>
      <c r="H127" s="21"/>
      <c r="I127" s="5" t="n">
        <v>0</v>
      </c>
      <c r="J127" s="5" t="n">
        <v>500000</v>
      </c>
      <c r="N127" s="5" t="n">
        <v>1000000</v>
      </c>
      <c r="P127" s="5" t="n">
        <v>0</v>
      </c>
      <c r="R127" s="10" t="n">
        <f aca="false">N127-J127</f>
        <v>500000</v>
      </c>
      <c r="S127" s="2"/>
      <c r="T127" s="10" t="n">
        <f aca="false">P127-L127</f>
        <v>0</v>
      </c>
    </row>
    <row r="128" customFormat="false" ht="12.75" hidden="false" customHeight="false" outlineLevel="0" collapsed="false">
      <c r="A128" s="19" t="s">
        <v>88</v>
      </c>
      <c r="C128" s="19" t="s">
        <v>89</v>
      </c>
      <c r="D128" s="20" t="n">
        <v>0</v>
      </c>
      <c r="E128" s="19" t="s">
        <v>21</v>
      </c>
      <c r="F128" s="19" t="s">
        <v>48</v>
      </c>
      <c r="G128" s="19" t="s">
        <v>82</v>
      </c>
      <c r="H128" s="21"/>
      <c r="I128" s="19" t="s">
        <v>83</v>
      </c>
      <c r="J128" s="20"/>
      <c r="L128" s="20"/>
      <c r="N128" s="20" t="n">
        <v>6784610.41</v>
      </c>
      <c r="P128" s="20" t="n">
        <v>0</v>
      </c>
      <c r="Q128" s="2"/>
      <c r="R128" s="10" t="n">
        <f aca="false">N128-J128</f>
        <v>6784610.41</v>
      </c>
      <c r="S128" s="2"/>
      <c r="T128" s="10" t="n">
        <f aca="false">P128-L128</f>
        <v>0</v>
      </c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</row>
    <row r="129" customFormat="false" ht="12.75" hidden="false" customHeight="false" outlineLevel="0" collapsed="false">
      <c r="A129" s="19" t="s">
        <v>88</v>
      </c>
      <c r="C129" s="19" t="s">
        <v>54</v>
      </c>
      <c r="D129" s="20" t="n">
        <v>0</v>
      </c>
      <c r="E129" s="19" t="s">
        <v>21</v>
      </c>
      <c r="F129" s="19" t="s">
        <v>48</v>
      </c>
      <c r="G129" s="19" t="s">
        <v>82</v>
      </c>
      <c r="H129" s="21"/>
      <c r="I129" s="19" t="s">
        <v>83</v>
      </c>
      <c r="J129" s="20" t="n">
        <v>3924954</v>
      </c>
      <c r="K129" s="20"/>
      <c r="L129" s="20"/>
      <c r="M129" s="20"/>
      <c r="N129" s="20" t="n">
        <v>6604932</v>
      </c>
      <c r="O129" s="20"/>
      <c r="P129" s="20" t="n">
        <v>0</v>
      </c>
      <c r="Q129" s="2"/>
      <c r="R129" s="10" t="n">
        <f aca="false">N129-J129</f>
        <v>2679978</v>
      </c>
      <c r="S129" s="2"/>
      <c r="T129" s="10" t="n">
        <f aca="false">P129-L129</f>
        <v>0</v>
      </c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  <c r="IW129" s="2"/>
    </row>
    <row r="130" customFormat="false" ht="12.75" hidden="false" customHeight="false" outlineLevel="0" collapsed="false">
      <c r="A130" s="19" t="s">
        <v>88</v>
      </c>
      <c r="C130" s="19" t="s">
        <v>20</v>
      </c>
      <c r="D130" s="20" t="n">
        <v>0</v>
      </c>
      <c r="E130" s="19" t="s">
        <v>21</v>
      </c>
      <c r="F130" s="19" t="s">
        <v>22</v>
      </c>
      <c r="G130" s="19" t="s">
        <v>64</v>
      </c>
      <c r="H130" s="21"/>
      <c r="I130" s="19" t="s">
        <v>50</v>
      </c>
      <c r="J130" s="20" t="n">
        <v>2631055</v>
      </c>
      <c r="L130" s="20"/>
      <c r="N130" s="20" t="n">
        <v>2769668.39</v>
      </c>
      <c r="P130" s="20" t="n">
        <v>0</v>
      </c>
      <c r="Q130" s="2"/>
      <c r="R130" s="10" t="n">
        <f aca="false">N130-J130</f>
        <v>138613.39</v>
      </c>
      <c r="S130" s="2"/>
      <c r="T130" s="10" t="n">
        <f aca="false">P130-L130</f>
        <v>0</v>
      </c>
    </row>
    <row r="131" customFormat="false" ht="12.75" hidden="false" customHeight="false" outlineLevel="0" collapsed="false">
      <c r="A131" s="5" t="s">
        <v>39</v>
      </c>
      <c r="B131" s="5"/>
      <c r="C131" s="5" t="s">
        <v>16</v>
      </c>
      <c r="D131" s="11" t="s">
        <v>30</v>
      </c>
      <c r="E131" s="5"/>
      <c r="F131" s="5"/>
      <c r="G131" s="5" t="s">
        <v>17</v>
      </c>
      <c r="H131" s="21"/>
      <c r="I131" s="5" t="s">
        <v>18</v>
      </c>
      <c r="J131" s="5" t="n">
        <v>0</v>
      </c>
      <c r="L131" s="5" t="n">
        <v>7958800</v>
      </c>
      <c r="N131" s="5" t="n">
        <v>0</v>
      </c>
      <c r="P131" s="5" t="n">
        <v>0</v>
      </c>
      <c r="R131" s="10" t="n">
        <f aca="false">N131-J131</f>
        <v>0</v>
      </c>
      <c r="T131" s="10" t="n">
        <f aca="false">P131-L131</f>
        <v>-7958800</v>
      </c>
    </row>
    <row r="132" customFormat="false" ht="12.75" hidden="false" customHeight="false" outlineLevel="0" collapsed="false">
      <c r="A132" s="5" t="s">
        <v>125</v>
      </c>
      <c r="B132" s="5"/>
      <c r="C132" s="5" t="s">
        <v>121</v>
      </c>
      <c r="D132" s="11" t="n">
        <v>0</v>
      </c>
      <c r="E132" s="5" t="s">
        <v>26</v>
      </c>
      <c r="F132" s="5" t="s">
        <v>117</v>
      </c>
      <c r="G132" s="5" t="s">
        <v>118</v>
      </c>
      <c r="H132" s="21" t="n">
        <v>1</v>
      </c>
      <c r="I132" s="5" t="s">
        <v>119</v>
      </c>
      <c r="J132" s="5" t="n">
        <v>0</v>
      </c>
      <c r="L132" s="5" t="n">
        <v>0</v>
      </c>
      <c r="N132" s="5" t="n">
        <v>12132163</v>
      </c>
      <c r="P132" s="5" t="n">
        <v>0</v>
      </c>
      <c r="R132" s="10" t="n">
        <f aca="false">N132-J132</f>
        <v>12132163</v>
      </c>
      <c r="T132" s="10" t="n">
        <f aca="false">P132-L132</f>
        <v>0</v>
      </c>
    </row>
    <row r="133" customFormat="false" ht="12.75" hidden="false" customHeight="false" outlineLevel="0" collapsed="false">
      <c r="A133" s="5" t="s">
        <v>126</v>
      </c>
      <c r="B133" s="5"/>
      <c r="C133" s="5" t="s">
        <v>121</v>
      </c>
      <c r="D133" s="11" t="n">
        <v>0</v>
      </c>
      <c r="E133" s="5" t="s">
        <v>26</v>
      </c>
      <c r="F133" s="5" t="s">
        <v>117</v>
      </c>
      <c r="G133" s="5" t="s">
        <v>118</v>
      </c>
      <c r="H133" s="21" t="n">
        <v>1</v>
      </c>
      <c r="I133" s="5" t="s">
        <v>119</v>
      </c>
      <c r="J133" s="5" t="n">
        <v>0</v>
      </c>
      <c r="K133" s="20"/>
      <c r="L133" s="5" t="n">
        <v>0</v>
      </c>
      <c r="M133" s="20"/>
      <c r="N133" s="5" t="n">
        <v>12132163</v>
      </c>
      <c r="O133" s="20"/>
      <c r="P133" s="5" t="n">
        <v>0</v>
      </c>
      <c r="R133" s="10" t="n">
        <f aca="false">N133-J133</f>
        <v>12132163</v>
      </c>
      <c r="T133" s="10" t="n">
        <f aca="false">P133-L133</f>
        <v>0</v>
      </c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</row>
    <row r="134" customFormat="false" ht="12.75" hidden="false" customHeight="false" outlineLevel="0" collapsed="false">
      <c r="A134" s="22" t="s">
        <v>156</v>
      </c>
      <c r="B134" s="22"/>
      <c r="C134" s="22" t="s">
        <v>149</v>
      </c>
      <c r="D134" s="11" t="s">
        <v>146</v>
      </c>
      <c r="E134" s="22" t="s">
        <v>26</v>
      </c>
      <c r="F134" s="22" t="s">
        <v>147</v>
      </c>
      <c r="G134" s="22" t="s">
        <v>132</v>
      </c>
      <c r="H134" s="21" t="n">
        <v>0.5</v>
      </c>
      <c r="I134" s="22" t="s">
        <v>133</v>
      </c>
      <c r="J134" s="5" t="n">
        <v>0</v>
      </c>
      <c r="K134" s="20"/>
      <c r="L134" s="5" t="n">
        <v>313836</v>
      </c>
      <c r="M134" s="20"/>
      <c r="N134" s="5" t="n">
        <v>0</v>
      </c>
      <c r="O134" s="20"/>
      <c r="P134" s="5" t="n">
        <v>314428</v>
      </c>
      <c r="R134" s="10" t="n">
        <f aca="false">N134-J134</f>
        <v>0</v>
      </c>
      <c r="T134" s="10" t="n">
        <f aca="false">P134-L134</f>
        <v>592</v>
      </c>
    </row>
    <row r="135" customFormat="false" ht="12.75" hidden="false" customHeight="false" outlineLevel="0" collapsed="false">
      <c r="A135" s="22" t="s">
        <v>40</v>
      </c>
      <c r="B135" s="5"/>
      <c r="C135" s="5" t="s">
        <v>38</v>
      </c>
      <c r="D135" s="11" t="n">
        <v>0</v>
      </c>
      <c r="E135" s="5" t="s">
        <v>26</v>
      </c>
      <c r="F135" s="5" t="s">
        <v>22</v>
      </c>
      <c r="G135" s="5" t="s">
        <v>17</v>
      </c>
      <c r="H135" s="21"/>
      <c r="I135" s="5" t="s">
        <v>18</v>
      </c>
      <c r="J135" s="5" t="n">
        <v>6598438</v>
      </c>
      <c r="N135" s="5" t="n">
        <v>45087808</v>
      </c>
      <c r="R135" s="10" t="n">
        <f aca="false">N135-J135</f>
        <v>38489370</v>
      </c>
      <c r="T135" s="10" t="n">
        <f aca="false">P135-L135</f>
        <v>0</v>
      </c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</row>
    <row r="136" customFormat="false" ht="12.75" hidden="false" customHeight="false" outlineLevel="0" collapsed="false">
      <c r="A136" s="5" t="s">
        <v>41</v>
      </c>
      <c r="B136" s="5"/>
      <c r="C136" s="5" t="s">
        <v>24</v>
      </c>
      <c r="D136" s="11" t="s">
        <v>25</v>
      </c>
      <c r="E136" s="5" t="s">
        <v>26</v>
      </c>
      <c r="F136" s="5" t="s">
        <v>27</v>
      </c>
      <c r="G136" s="5" t="s">
        <v>17</v>
      </c>
      <c r="H136" s="21" t="n">
        <v>1</v>
      </c>
      <c r="I136" s="5" t="s">
        <v>18</v>
      </c>
      <c r="J136" s="5" t="n">
        <v>0</v>
      </c>
      <c r="L136" s="5" t="n">
        <v>10004500</v>
      </c>
      <c r="N136" s="5" t="n">
        <v>0</v>
      </c>
      <c r="P136" s="5" t="n">
        <v>10004500</v>
      </c>
      <c r="R136" s="10" t="n">
        <f aca="false">N136-J136</f>
        <v>0</v>
      </c>
      <c r="T136" s="10" t="n">
        <f aca="false">P136-L136</f>
        <v>0</v>
      </c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</row>
    <row r="137" customFormat="false" ht="12.75" hidden="false" customHeight="false" outlineLevel="0" collapsed="false">
      <c r="A137" s="5" t="s">
        <v>41</v>
      </c>
      <c r="C137" s="5" t="s">
        <v>33</v>
      </c>
      <c r="D137" s="11" t="s">
        <v>34</v>
      </c>
      <c r="E137" s="5" t="s">
        <v>26</v>
      </c>
      <c r="F137" s="5" t="s">
        <v>27</v>
      </c>
      <c r="G137" s="5" t="s">
        <v>17</v>
      </c>
      <c r="H137" s="21" t="n">
        <v>0.5</v>
      </c>
      <c r="I137" s="5" t="s">
        <v>18</v>
      </c>
      <c r="J137" s="5" t="n">
        <v>0</v>
      </c>
      <c r="L137" s="5" t="n">
        <v>5002250</v>
      </c>
      <c r="N137" s="5" t="n">
        <v>0</v>
      </c>
      <c r="P137" s="5" t="n">
        <v>5002250</v>
      </c>
      <c r="R137" s="10" t="n">
        <f aca="false">N137-J137</f>
        <v>0</v>
      </c>
      <c r="T137" s="10" t="n">
        <f aca="false">P137-L137</f>
        <v>0</v>
      </c>
    </row>
    <row r="138" customFormat="false" ht="12.75" hidden="false" customHeight="false" outlineLevel="0" collapsed="false">
      <c r="A138" s="5" t="s">
        <v>242</v>
      </c>
      <c r="B138" s="5"/>
      <c r="C138" s="22" t="s">
        <v>32</v>
      </c>
      <c r="D138" s="11" t="n">
        <v>0</v>
      </c>
      <c r="E138" s="22" t="s">
        <v>26</v>
      </c>
      <c r="F138" s="22" t="s">
        <v>68</v>
      </c>
      <c r="G138" s="22" t="s">
        <v>224</v>
      </c>
      <c r="H138" s="21" t="n">
        <v>1</v>
      </c>
      <c r="I138" s="22" t="s">
        <v>225</v>
      </c>
      <c r="J138" s="5" t="n">
        <v>568632</v>
      </c>
      <c r="L138" s="5" t="n">
        <v>0</v>
      </c>
      <c r="N138" s="5" t="n">
        <v>568632</v>
      </c>
      <c r="P138" s="5" t="n">
        <v>0</v>
      </c>
      <c r="R138" s="10" t="n">
        <f aca="false">N138-J138</f>
        <v>0</v>
      </c>
      <c r="T138" s="10" t="n">
        <f aca="false">P138-L138</f>
        <v>0</v>
      </c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</row>
    <row r="139" customFormat="false" ht="12.75" hidden="false" customHeight="false" outlineLevel="0" collapsed="false">
      <c r="A139" s="22" t="s">
        <v>243</v>
      </c>
      <c r="B139" s="22"/>
      <c r="C139" s="22" t="s">
        <v>32</v>
      </c>
      <c r="D139" s="11" t="n">
        <v>0</v>
      </c>
      <c r="E139" s="22" t="s">
        <v>26</v>
      </c>
      <c r="F139" s="22" t="s">
        <v>68</v>
      </c>
      <c r="G139" s="22" t="s">
        <v>224</v>
      </c>
      <c r="H139" s="21" t="n">
        <v>1</v>
      </c>
      <c r="I139" s="22" t="s">
        <v>225</v>
      </c>
      <c r="J139" s="5" t="n">
        <v>350000</v>
      </c>
      <c r="L139" s="5" t="n">
        <v>0</v>
      </c>
      <c r="N139" s="5" t="n">
        <v>350000</v>
      </c>
      <c r="P139" s="5" t="n">
        <v>0</v>
      </c>
      <c r="R139" s="10" t="n">
        <f aca="false">N139-J139</f>
        <v>0</v>
      </c>
      <c r="T139" s="10" t="n">
        <f aca="false">P139-L139</f>
        <v>0</v>
      </c>
    </row>
    <row r="140" customFormat="false" ht="12.75" hidden="false" customHeight="false" outlineLevel="0" collapsed="false">
      <c r="A140" s="19" t="s">
        <v>127</v>
      </c>
      <c r="B140" s="1"/>
      <c r="C140" s="19" t="s">
        <v>47</v>
      </c>
      <c r="D140" s="20" t="n">
        <v>0</v>
      </c>
      <c r="E140" s="19" t="s">
        <v>21</v>
      </c>
      <c r="F140" s="19" t="s">
        <v>117</v>
      </c>
      <c r="G140" s="19" t="s">
        <v>118</v>
      </c>
      <c r="H140" s="21"/>
      <c r="I140" s="5" t="s">
        <v>119</v>
      </c>
      <c r="J140" s="5" t="n">
        <v>2670886</v>
      </c>
      <c r="L140" s="5" t="n">
        <v>0</v>
      </c>
      <c r="N140" s="5" t="n">
        <v>2558245</v>
      </c>
      <c r="P140" s="5" t="n">
        <v>0</v>
      </c>
      <c r="R140" s="20" t="n">
        <f aca="false">N140-J140</f>
        <v>-112641</v>
      </c>
      <c r="S140" s="2"/>
      <c r="T140" s="20" t="n">
        <f aca="false">P140-L140</f>
        <v>0</v>
      </c>
    </row>
    <row r="141" customFormat="false" ht="12.75" hidden="false" customHeight="false" outlineLevel="0" collapsed="false">
      <c r="A141" s="5" t="s">
        <v>42</v>
      </c>
      <c r="C141" s="5" t="s">
        <v>38</v>
      </c>
      <c r="D141" s="11" t="s">
        <v>30</v>
      </c>
      <c r="E141" s="5" t="s">
        <v>26</v>
      </c>
      <c r="F141" s="5" t="s">
        <v>22</v>
      </c>
      <c r="G141" s="5" t="s">
        <v>17</v>
      </c>
      <c r="H141" s="21"/>
      <c r="I141" s="5" t="s">
        <v>18</v>
      </c>
      <c r="L141" s="5" t="n">
        <v>0</v>
      </c>
      <c r="N141" s="5" t="n">
        <v>0</v>
      </c>
      <c r="P141" s="5" t="n">
        <v>115634000</v>
      </c>
      <c r="Q141" s="2"/>
      <c r="R141" s="10" t="n">
        <f aca="false">N141-J141</f>
        <v>0</v>
      </c>
      <c r="S141" s="2"/>
      <c r="T141" s="10" t="n">
        <f aca="false">P141-L141</f>
        <v>115634000</v>
      </c>
    </row>
    <row r="142" customFormat="false" ht="12.75" hidden="false" customHeight="false" outlineLevel="0" collapsed="false">
      <c r="A142" s="5" t="s">
        <v>43</v>
      </c>
      <c r="C142" s="22" t="s">
        <v>44</v>
      </c>
      <c r="D142" s="11"/>
      <c r="E142" s="5"/>
      <c r="F142" s="5"/>
      <c r="G142" s="5" t="s">
        <v>17</v>
      </c>
      <c r="H142" s="21" t="n">
        <v>1</v>
      </c>
      <c r="I142" s="5" t="s">
        <v>18</v>
      </c>
      <c r="J142" s="5" t="n">
        <v>1267140</v>
      </c>
      <c r="Q142" s="2"/>
      <c r="R142" s="10" t="n">
        <f aca="false">N142-J142</f>
        <v>-1267140</v>
      </c>
      <c r="S142" s="2"/>
      <c r="T142" s="10" t="n">
        <f aca="false">P142-L142</f>
        <v>0</v>
      </c>
    </row>
    <row r="143" customFormat="false" ht="12.75" hidden="false" customHeight="false" outlineLevel="0" collapsed="false">
      <c r="A143" s="22" t="s">
        <v>244</v>
      </c>
      <c r="C143" s="22" t="s">
        <v>33</v>
      </c>
      <c r="D143" s="11" t="s">
        <v>34</v>
      </c>
      <c r="E143" s="22" t="s">
        <v>26</v>
      </c>
      <c r="F143" s="22" t="s">
        <v>227</v>
      </c>
      <c r="G143" s="22" t="s">
        <v>224</v>
      </c>
      <c r="H143" s="21" t="n">
        <v>0.5</v>
      </c>
      <c r="I143" s="22" t="s">
        <v>225</v>
      </c>
      <c r="J143" s="5" t="n">
        <v>0</v>
      </c>
      <c r="L143" s="5" t="n">
        <v>7273009</v>
      </c>
      <c r="N143" s="5" t="n">
        <v>0</v>
      </c>
      <c r="P143" s="5" t="n">
        <v>7260656</v>
      </c>
      <c r="R143" s="10" t="n">
        <f aca="false">N143-J143</f>
        <v>0</v>
      </c>
      <c r="T143" s="10" t="n">
        <f aca="false">P143-L143</f>
        <v>-12353</v>
      </c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</row>
    <row r="144" customFormat="false" ht="12.75" hidden="false" customHeight="false" outlineLevel="0" collapsed="false">
      <c r="A144" s="5" t="s">
        <v>244</v>
      </c>
      <c r="B144" s="5"/>
      <c r="C144" s="5" t="s">
        <v>24</v>
      </c>
      <c r="D144" s="11" t="s">
        <v>25</v>
      </c>
      <c r="E144" s="5" t="s">
        <v>26</v>
      </c>
      <c r="F144" s="5" t="s">
        <v>227</v>
      </c>
      <c r="G144" s="5" t="s">
        <v>224</v>
      </c>
      <c r="H144" s="21" t="n">
        <v>1</v>
      </c>
      <c r="I144" s="5" t="s">
        <v>225</v>
      </c>
      <c r="J144" s="5" t="n">
        <v>0</v>
      </c>
      <c r="K144" s="20"/>
      <c r="L144" s="5" t="n">
        <v>4639276</v>
      </c>
      <c r="M144" s="20"/>
      <c r="N144" s="5" t="n">
        <v>0</v>
      </c>
      <c r="O144" s="20"/>
      <c r="P144" s="5" t="n">
        <v>4639179</v>
      </c>
      <c r="R144" s="10" t="n">
        <f aca="false">N144-J144</f>
        <v>0</v>
      </c>
      <c r="T144" s="10" t="n">
        <f aca="false">P144-L144</f>
        <v>-97</v>
      </c>
    </row>
    <row r="145" customFormat="false" ht="12.75" hidden="false" customHeight="false" outlineLevel="0" collapsed="false">
      <c r="A145" s="10" t="s">
        <v>244</v>
      </c>
      <c r="B145" s="10"/>
      <c r="C145" s="10" t="s">
        <v>167</v>
      </c>
      <c r="D145" s="8" t="s">
        <v>174</v>
      </c>
      <c r="E145" s="10" t="s">
        <v>26</v>
      </c>
      <c r="F145" s="10" t="s">
        <v>227</v>
      </c>
      <c r="G145" s="10" t="s">
        <v>224</v>
      </c>
      <c r="H145" s="21" t="n">
        <v>1</v>
      </c>
      <c r="I145" s="10" t="s">
        <v>225</v>
      </c>
      <c r="J145" s="10" t="n">
        <v>209397</v>
      </c>
      <c r="L145" s="10" t="n">
        <v>0</v>
      </c>
      <c r="N145" s="10" t="n">
        <v>201259</v>
      </c>
      <c r="P145" s="10" t="n">
        <v>0</v>
      </c>
      <c r="R145" s="10" t="n">
        <f aca="false">N145-J145</f>
        <v>-8138</v>
      </c>
      <c r="T145" s="10" t="n">
        <f aca="false">P145-L145</f>
        <v>0</v>
      </c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</row>
    <row r="146" customFormat="false" ht="12.75" hidden="false" customHeight="false" outlineLevel="0" collapsed="false">
      <c r="A146" s="22" t="s">
        <v>216</v>
      </c>
      <c r="C146" s="33" t="s">
        <v>208</v>
      </c>
      <c r="D146" s="11" t="n">
        <v>0</v>
      </c>
      <c r="E146" s="22" t="s">
        <v>26</v>
      </c>
      <c r="F146" s="22" t="s">
        <v>191</v>
      </c>
      <c r="G146" s="22" t="s">
        <v>203</v>
      </c>
      <c r="H146" s="21"/>
      <c r="I146" s="22" t="s">
        <v>212</v>
      </c>
      <c r="N146" s="5" t="n">
        <v>2</v>
      </c>
      <c r="P146" s="5" t="n">
        <v>0</v>
      </c>
      <c r="R146" s="5" t="n">
        <f aca="false">N146-J146</f>
        <v>2</v>
      </c>
      <c r="S146" s="5"/>
      <c r="T146" s="5" t="n">
        <f aca="false">P146-L146</f>
        <v>0</v>
      </c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</row>
    <row r="147" customFormat="false" ht="12.75" hidden="false" customHeight="false" outlineLevel="0" collapsed="false">
      <c r="A147" s="19" t="s">
        <v>113</v>
      </c>
      <c r="B147" s="1"/>
      <c r="C147" s="19" t="s">
        <v>105</v>
      </c>
      <c r="D147" s="20" t="n">
        <v>0</v>
      </c>
      <c r="E147" s="19" t="s">
        <v>21</v>
      </c>
      <c r="F147" s="19" t="s">
        <v>106</v>
      </c>
      <c r="G147" s="19" t="s">
        <v>101</v>
      </c>
      <c r="H147" s="21"/>
      <c r="I147" s="19" t="s">
        <v>102</v>
      </c>
      <c r="J147" s="20" t="n">
        <v>634736</v>
      </c>
      <c r="L147" s="20"/>
      <c r="N147" s="20" t="n">
        <v>599628</v>
      </c>
      <c r="P147" s="20" t="n">
        <v>0</v>
      </c>
      <c r="R147" s="10" t="n">
        <f aca="false">N147-J147</f>
        <v>-35108</v>
      </c>
      <c r="T147" s="10" t="n">
        <f aca="false">P147-L147</f>
        <v>0</v>
      </c>
    </row>
    <row r="148" customFormat="false" ht="12.75" hidden="false" customHeight="false" outlineLevel="0" collapsed="false">
      <c r="A148" s="19" t="s">
        <v>114</v>
      </c>
      <c r="B148" s="1"/>
      <c r="C148" s="19" t="s">
        <v>105</v>
      </c>
      <c r="D148" s="20" t="n">
        <v>0</v>
      </c>
      <c r="E148" s="19" t="s">
        <v>21</v>
      </c>
      <c r="F148" s="19" t="s">
        <v>106</v>
      </c>
      <c r="G148" s="19" t="s">
        <v>101</v>
      </c>
      <c r="H148" s="21"/>
      <c r="I148" s="19" t="s">
        <v>102</v>
      </c>
      <c r="J148" s="20" t="n">
        <v>2328912</v>
      </c>
      <c r="L148" s="20"/>
      <c r="N148" s="20" t="n">
        <v>2340280</v>
      </c>
      <c r="P148" s="20" t="n">
        <v>0</v>
      </c>
      <c r="R148" s="10" t="n">
        <f aca="false">N148-J148</f>
        <v>11368</v>
      </c>
      <c r="T148" s="10" t="n">
        <f aca="false">P148-L148</f>
        <v>0</v>
      </c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  <c r="IW148" s="2"/>
    </row>
    <row r="149" customFormat="false" ht="12.75" hidden="false" customHeight="false" outlineLevel="0" collapsed="false">
      <c r="A149" s="19" t="s">
        <v>172</v>
      </c>
      <c r="C149" s="19" t="s">
        <v>32</v>
      </c>
      <c r="D149" s="20" t="n">
        <v>0</v>
      </c>
      <c r="E149" s="19" t="s">
        <v>26</v>
      </c>
      <c r="F149" s="19" t="s">
        <v>147</v>
      </c>
      <c r="G149" s="19" t="s">
        <v>159</v>
      </c>
      <c r="H149" s="21" t="n">
        <v>1</v>
      </c>
      <c r="I149" s="19" t="s">
        <v>160</v>
      </c>
      <c r="J149" s="28" t="n">
        <v>2500000</v>
      </c>
      <c r="L149" s="28" t="n">
        <v>0</v>
      </c>
      <c r="N149" s="28" t="n">
        <v>2500000</v>
      </c>
      <c r="P149" s="28" t="n">
        <v>0</v>
      </c>
      <c r="Q149" s="2"/>
      <c r="R149" s="10" t="n">
        <f aca="false">N149-J149</f>
        <v>0</v>
      </c>
      <c r="S149" s="2"/>
      <c r="T149" s="10" t="n">
        <f aca="false">P149-L149</f>
        <v>0</v>
      </c>
    </row>
    <row r="150" customFormat="false" ht="12.75" hidden="false" customHeight="false" outlineLevel="0" collapsed="false">
      <c r="A150" s="19" t="s">
        <v>90</v>
      </c>
      <c r="C150" s="19" t="s">
        <v>54</v>
      </c>
      <c r="D150" s="20" t="n">
        <v>0</v>
      </c>
      <c r="E150" s="19" t="s">
        <v>21</v>
      </c>
      <c r="F150" s="19" t="s">
        <v>48</v>
      </c>
      <c r="G150" s="19" t="s">
        <v>82</v>
      </c>
      <c r="H150" s="21"/>
      <c r="I150" s="19" t="s">
        <v>83</v>
      </c>
      <c r="J150" s="20" t="n">
        <v>3722693</v>
      </c>
      <c r="K150" s="20"/>
      <c r="L150" s="20"/>
      <c r="M150" s="20"/>
      <c r="N150" s="20" t="n">
        <v>3722693</v>
      </c>
      <c r="O150" s="20"/>
      <c r="P150" s="20" t="n">
        <v>0</v>
      </c>
      <c r="Q150" s="2"/>
      <c r="R150" s="10" t="n">
        <f aca="false">N150-J150</f>
        <v>0</v>
      </c>
      <c r="S150" s="2"/>
      <c r="T150" s="10" t="n">
        <f aca="false">P150-L150</f>
        <v>0</v>
      </c>
    </row>
    <row r="151" customFormat="false" ht="12.75" hidden="false" customHeight="false" outlineLevel="0" collapsed="false">
      <c r="A151" s="5" t="s">
        <v>60</v>
      </c>
      <c r="B151" s="5"/>
      <c r="C151" s="5" t="s">
        <v>61</v>
      </c>
      <c r="D151" s="11" t="n">
        <v>0</v>
      </c>
      <c r="E151" s="5" t="s">
        <v>26</v>
      </c>
      <c r="F151" s="5" t="s">
        <v>62</v>
      </c>
      <c r="G151" s="5" t="s">
        <v>63</v>
      </c>
      <c r="H151" s="21"/>
      <c r="I151" s="5" t="s">
        <v>64</v>
      </c>
      <c r="J151" s="5" t="n">
        <v>378248101</v>
      </c>
      <c r="N151" s="5" t="n">
        <v>351580739</v>
      </c>
      <c r="P151" s="5" t="n">
        <v>0</v>
      </c>
      <c r="R151" s="10" t="n">
        <f aca="false">N151-J151</f>
        <v>-26667362</v>
      </c>
      <c r="T151" s="10" t="n">
        <f aca="false">P151-L151</f>
        <v>0</v>
      </c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  <c r="IW151" s="2"/>
    </row>
    <row r="152" customFormat="false" ht="12.75" hidden="false" customHeight="false" outlineLevel="0" collapsed="false">
      <c r="A152" s="19" t="s">
        <v>91</v>
      </c>
      <c r="C152" s="19" t="s">
        <v>47</v>
      </c>
      <c r="D152" s="20" t="n">
        <v>0</v>
      </c>
      <c r="E152" s="19" t="s">
        <v>21</v>
      </c>
      <c r="F152" s="19" t="s">
        <v>48</v>
      </c>
      <c r="G152" s="19" t="s">
        <v>82</v>
      </c>
      <c r="H152" s="21"/>
      <c r="I152" s="19" t="s">
        <v>83</v>
      </c>
      <c r="J152" s="5" t="n">
        <v>2111934</v>
      </c>
      <c r="N152" s="5" t="n">
        <v>919927</v>
      </c>
      <c r="P152" s="5" t="n">
        <v>0</v>
      </c>
      <c r="Q152" s="2"/>
      <c r="R152" s="20" t="n">
        <f aca="false">N152-J152</f>
        <v>-1192007</v>
      </c>
      <c r="S152" s="2"/>
      <c r="T152" s="20" t="n">
        <f aca="false">P152-L152</f>
        <v>0</v>
      </c>
    </row>
    <row r="153" customFormat="false" ht="12.75" hidden="false" customHeight="false" outlineLevel="0" collapsed="false">
      <c r="A153" s="5" t="s">
        <v>173</v>
      </c>
      <c r="B153" s="5"/>
      <c r="C153" s="5" t="s">
        <v>167</v>
      </c>
      <c r="D153" s="11" t="s">
        <v>174</v>
      </c>
      <c r="E153" s="5" t="s">
        <v>26</v>
      </c>
      <c r="F153" s="5" t="s">
        <v>147</v>
      </c>
      <c r="G153" s="5" t="s">
        <v>159</v>
      </c>
      <c r="H153" s="21" t="n">
        <v>1</v>
      </c>
      <c r="I153" s="5" t="s">
        <v>160</v>
      </c>
      <c r="J153" s="5" t="n">
        <v>2250000</v>
      </c>
      <c r="K153" s="20"/>
      <c r="L153" s="5" t="n">
        <v>0</v>
      </c>
      <c r="M153" s="20"/>
      <c r="N153" s="5" t="n">
        <v>2250000</v>
      </c>
      <c r="O153" s="20"/>
      <c r="P153" s="5" t="n">
        <v>0</v>
      </c>
      <c r="R153" s="10" t="n">
        <f aca="false">N153-J153</f>
        <v>0</v>
      </c>
      <c r="T153" s="10" t="n">
        <f aca="false">P153-L153</f>
        <v>0</v>
      </c>
    </row>
    <row r="154" customFormat="false" ht="12.75" hidden="false" customHeight="false" outlineLevel="0" collapsed="false">
      <c r="A154" s="5" t="s">
        <v>175</v>
      </c>
      <c r="B154" s="5"/>
      <c r="C154" s="5" t="s">
        <v>24</v>
      </c>
      <c r="D154" s="11" t="s">
        <v>25</v>
      </c>
      <c r="E154" s="5" t="s">
        <v>26</v>
      </c>
      <c r="F154" s="5" t="s">
        <v>147</v>
      </c>
      <c r="G154" s="5" t="s">
        <v>159</v>
      </c>
      <c r="H154" s="21" t="n">
        <v>1</v>
      </c>
      <c r="I154" s="5" t="s">
        <v>160</v>
      </c>
      <c r="J154" s="5" t="n">
        <v>0</v>
      </c>
      <c r="K154" s="20"/>
      <c r="L154" s="5" t="n">
        <v>7488000</v>
      </c>
      <c r="M154" s="20"/>
      <c r="N154" s="5" t="n">
        <v>0</v>
      </c>
      <c r="O154" s="20"/>
      <c r="P154" s="5" t="n">
        <v>7488000</v>
      </c>
      <c r="Q154" s="2"/>
      <c r="R154" s="10" t="n">
        <f aca="false">N154-J154</f>
        <v>0</v>
      </c>
      <c r="S154" s="2"/>
      <c r="T154" s="10" t="n">
        <f aca="false">P154-L154</f>
        <v>0</v>
      </c>
    </row>
    <row r="155" customFormat="false" ht="12.75" hidden="false" customHeight="false" outlineLevel="0" collapsed="false">
      <c r="A155" s="22" t="s">
        <v>176</v>
      </c>
      <c r="B155" s="22"/>
      <c r="C155" s="22" t="s">
        <v>32</v>
      </c>
      <c r="D155" s="11" t="n">
        <v>0</v>
      </c>
      <c r="E155" s="22" t="s">
        <v>26</v>
      </c>
      <c r="F155" s="22" t="s">
        <v>147</v>
      </c>
      <c r="G155" s="22" t="s">
        <v>159</v>
      </c>
      <c r="H155" s="21" t="n">
        <v>1</v>
      </c>
      <c r="I155" s="22" t="s">
        <v>160</v>
      </c>
      <c r="J155" s="5" t="n">
        <v>4077000</v>
      </c>
      <c r="K155" s="10"/>
      <c r="L155" s="5" t="n">
        <v>0</v>
      </c>
      <c r="M155" s="10"/>
      <c r="N155" s="5" t="n">
        <v>4077000</v>
      </c>
      <c r="O155" s="10"/>
      <c r="P155" s="5" t="n">
        <v>0</v>
      </c>
      <c r="R155" s="10" t="n">
        <f aca="false">N155-J155</f>
        <v>0</v>
      </c>
      <c r="T155" s="10" t="n">
        <f aca="false">P155-L155</f>
        <v>0</v>
      </c>
    </row>
    <row r="156" customFormat="false" ht="12.75" hidden="false" customHeight="false" outlineLevel="0" collapsed="false">
      <c r="A156" s="5" t="s">
        <v>75</v>
      </c>
      <c r="B156" s="5"/>
      <c r="C156" s="5" t="s">
        <v>32</v>
      </c>
      <c r="D156" s="11" t="n">
        <v>0</v>
      </c>
      <c r="E156" s="5" t="s">
        <v>26</v>
      </c>
      <c r="F156" s="5" t="s">
        <v>68</v>
      </c>
      <c r="G156" s="5" t="s">
        <v>66</v>
      </c>
      <c r="H156" s="21" t="n">
        <v>1</v>
      </c>
      <c r="I156" s="5" t="s">
        <v>69</v>
      </c>
      <c r="J156" s="5" t="n">
        <v>3652000</v>
      </c>
      <c r="K156" s="20"/>
      <c r="L156" s="5" t="n">
        <v>0</v>
      </c>
      <c r="M156" s="20"/>
      <c r="N156" s="5" t="n">
        <v>3652000</v>
      </c>
      <c r="O156" s="20"/>
      <c r="P156" s="5" t="n">
        <v>0</v>
      </c>
      <c r="R156" s="10" t="n">
        <f aca="false">N156-J156</f>
        <v>0</v>
      </c>
      <c r="T156" s="10" t="n">
        <f aca="false">P156-L156</f>
        <v>0</v>
      </c>
    </row>
    <row r="157" customFormat="false" ht="12.75" hidden="false" customHeight="false" outlineLevel="0" collapsed="false">
      <c r="A157" s="19" t="s">
        <v>76</v>
      </c>
      <c r="C157" s="19" t="s">
        <v>73</v>
      </c>
      <c r="D157" s="20" t="n">
        <v>0</v>
      </c>
      <c r="E157" s="19" t="s">
        <v>26</v>
      </c>
      <c r="F157" s="19" t="s">
        <v>68</v>
      </c>
      <c r="G157" s="19" t="s">
        <v>66</v>
      </c>
      <c r="H157" s="21" t="n">
        <v>0</v>
      </c>
      <c r="I157" s="19" t="s">
        <v>69</v>
      </c>
      <c r="L157" s="5" t="n">
        <v>215200000</v>
      </c>
      <c r="P157" s="5" t="n">
        <v>215200000</v>
      </c>
      <c r="Q157" s="2" t="s">
        <v>74</v>
      </c>
      <c r="R157" s="10" t="n">
        <f aca="false">N157-J157</f>
        <v>0</v>
      </c>
      <c r="S157" s="2"/>
      <c r="T157" s="10" t="n">
        <f aca="false">P157-L157</f>
        <v>0</v>
      </c>
    </row>
    <row r="158" customFormat="false" ht="12.75" hidden="false" customHeight="false" outlineLevel="0" collapsed="false">
      <c r="A158" s="5" t="s">
        <v>77</v>
      </c>
      <c r="C158" s="5" t="s">
        <v>20</v>
      </c>
      <c r="D158" s="11" t="n">
        <v>0</v>
      </c>
      <c r="E158" s="5" t="s">
        <v>21</v>
      </c>
      <c r="F158" s="5" t="s">
        <v>22</v>
      </c>
      <c r="G158" s="5" t="s">
        <v>66</v>
      </c>
      <c r="H158" s="21"/>
      <c r="I158" s="5" t="s">
        <v>78</v>
      </c>
      <c r="J158" s="5" t="n">
        <v>3822187</v>
      </c>
      <c r="N158" s="5" t="n">
        <v>3815058</v>
      </c>
      <c r="P158" s="5" t="n">
        <v>0</v>
      </c>
      <c r="Q158" s="2"/>
      <c r="R158" s="20" t="n">
        <f aca="false">N158-J158</f>
        <v>-7129</v>
      </c>
      <c r="S158" s="2"/>
      <c r="T158" s="20" t="n">
        <f aca="false">P158-L158</f>
        <v>0</v>
      </c>
    </row>
    <row r="159" customFormat="false" ht="12.75" hidden="false" customHeight="false" outlineLevel="0" collapsed="false">
      <c r="A159" s="22" t="s">
        <v>245</v>
      </c>
      <c r="C159" s="22" t="s">
        <v>33</v>
      </c>
      <c r="D159" s="11" t="s">
        <v>34</v>
      </c>
      <c r="E159" s="22" t="s">
        <v>26</v>
      </c>
      <c r="F159" s="22" t="s">
        <v>183</v>
      </c>
      <c r="G159" s="22" t="s">
        <v>224</v>
      </c>
      <c r="H159" s="21" t="n">
        <v>0.5</v>
      </c>
      <c r="I159" s="22" t="s">
        <v>225</v>
      </c>
      <c r="J159" s="5" t="n">
        <v>0</v>
      </c>
      <c r="L159" s="5" t="n">
        <v>5700750</v>
      </c>
      <c r="N159" s="5" t="n">
        <v>0</v>
      </c>
      <c r="P159" s="5" t="n">
        <v>5700750</v>
      </c>
      <c r="R159" s="10" t="n">
        <f aca="false">N159-J159</f>
        <v>0</v>
      </c>
      <c r="T159" s="10" t="n">
        <f aca="false">P159-L159</f>
        <v>0</v>
      </c>
    </row>
    <row r="160" customFormat="false" ht="12.75" hidden="false" customHeight="false" outlineLevel="0" collapsed="false">
      <c r="A160" s="5" t="s">
        <v>245</v>
      </c>
      <c r="B160" s="5"/>
      <c r="C160" s="5" t="s">
        <v>24</v>
      </c>
      <c r="D160" s="11" t="s">
        <v>25</v>
      </c>
      <c r="E160" s="5" t="s">
        <v>26</v>
      </c>
      <c r="F160" s="22" t="s">
        <v>183</v>
      </c>
      <c r="G160" s="5" t="s">
        <v>224</v>
      </c>
      <c r="H160" s="21" t="n">
        <v>1</v>
      </c>
      <c r="I160" s="5" t="s">
        <v>225</v>
      </c>
      <c r="J160" s="5" t="n">
        <v>0</v>
      </c>
      <c r="L160" s="5" t="n">
        <v>3800500</v>
      </c>
      <c r="N160" s="5" t="n">
        <v>0</v>
      </c>
      <c r="P160" s="5" t="n">
        <v>3800500</v>
      </c>
      <c r="R160" s="10" t="n">
        <f aca="false">N160-J160</f>
        <v>0</v>
      </c>
      <c r="T160" s="10" t="n">
        <f aca="false">P160-L160</f>
        <v>0</v>
      </c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  <c r="IW160" s="2"/>
    </row>
    <row r="161" customFormat="false" ht="12.75" hidden="false" customHeight="false" outlineLevel="0" collapsed="false">
      <c r="A161" s="10" t="s">
        <v>177</v>
      </c>
      <c r="B161" s="10"/>
      <c r="C161" s="10" t="s">
        <v>167</v>
      </c>
      <c r="D161" s="8" t="s">
        <v>174</v>
      </c>
      <c r="E161" s="10" t="s">
        <v>26</v>
      </c>
      <c r="F161" s="10" t="s">
        <v>143</v>
      </c>
      <c r="G161" s="10" t="s">
        <v>159</v>
      </c>
      <c r="H161" s="21" t="n">
        <v>1</v>
      </c>
      <c r="I161" s="10" t="s">
        <v>160</v>
      </c>
      <c r="J161" s="10" t="n">
        <v>5000000</v>
      </c>
      <c r="L161" s="10" t="n">
        <v>0</v>
      </c>
      <c r="N161" s="10" t="n">
        <v>5000000</v>
      </c>
      <c r="P161" s="10" t="n">
        <v>0</v>
      </c>
      <c r="R161" s="10" t="n">
        <f aca="false">N161-J161</f>
        <v>0</v>
      </c>
      <c r="T161" s="10" t="n">
        <f aca="false">P161-L161</f>
        <v>0</v>
      </c>
    </row>
    <row r="162" customFormat="false" ht="12.75" hidden="false" customHeight="false" outlineLevel="0" collapsed="false">
      <c r="A162" s="19" t="s">
        <v>177</v>
      </c>
      <c r="B162" s="1"/>
      <c r="C162" s="19" t="s">
        <v>24</v>
      </c>
      <c r="D162" s="20" t="s">
        <v>25</v>
      </c>
      <c r="E162" s="19" t="s">
        <v>26</v>
      </c>
      <c r="F162" s="19" t="s">
        <v>143</v>
      </c>
      <c r="G162" s="19" t="s">
        <v>159</v>
      </c>
      <c r="H162" s="21" t="n">
        <v>1</v>
      </c>
      <c r="I162" s="19" t="s">
        <v>160</v>
      </c>
      <c r="J162" s="5" t="n">
        <v>0</v>
      </c>
      <c r="L162" s="5" t="n">
        <v>5025082</v>
      </c>
      <c r="N162" s="5" t="n">
        <v>0</v>
      </c>
      <c r="P162" s="5" t="n">
        <v>5025082</v>
      </c>
      <c r="R162" s="5" t="n">
        <f aca="false">N162-J162</f>
        <v>0</v>
      </c>
      <c r="S162" s="5"/>
      <c r="T162" s="5" t="n">
        <f aca="false">P162-L162</f>
        <v>0</v>
      </c>
    </row>
    <row r="163" customFormat="false" ht="12.75" hidden="false" customHeight="false" outlineLevel="0" collapsed="false">
      <c r="A163" s="19" t="s">
        <v>45</v>
      </c>
      <c r="C163" s="19" t="s">
        <v>20</v>
      </c>
      <c r="D163" s="20" t="n">
        <v>0</v>
      </c>
      <c r="E163" s="19" t="s">
        <v>21</v>
      </c>
      <c r="F163" s="19" t="s">
        <v>22</v>
      </c>
      <c r="G163" s="19" t="s">
        <v>17</v>
      </c>
      <c r="H163" s="21"/>
      <c r="I163" s="5" t="s">
        <v>18</v>
      </c>
      <c r="J163" s="20"/>
      <c r="L163" s="20"/>
      <c r="N163" s="20" t="n">
        <v>1242448</v>
      </c>
      <c r="P163" s="20" t="n">
        <v>0</v>
      </c>
      <c r="Q163" s="2"/>
      <c r="R163" s="20" t="n">
        <f aca="false">N163-J163</f>
        <v>1242448</v>
      </c>
      <c r="S163" s="2"/>
      <c r="T163" s="20" t="n">
        <f aca="false">P163-L163</f>
        <v>0</v>
      </c>
    </row>
    <row r="164" customFormat="false" ht="12.75" hidden="false" customHeight="false" outlineLevel="0" collapsed="false">
      <c r="A164" s="5" t="s">
        <v>246</v>
      </c>
      <c r="C164" s="5" t="s">
        <v>33</v>
      </c>
      <c r="D164" s="11" t="s">
        <v>34</v>
      </c>
      <c r="E164" s="5" t="s">
        <v>26</v>
      </c>
      <c r="F164" s="5" t="s">
        <v>227</v>
      </c>
      <c r="G164" s="5" t="s">
        <v>224</v>
      </c>
      <c r="H164" s="21" t="n">
        <v>0.5</v>
      </c>
      <c r="I164" s="5" t="s">
        <v>225</v>
      </c>
      <c r="J164" s="5" t="n">
        <v>0</v>
      </c>
      <c r="L164" s="5" t="n">
        <v>600268</v>
      </c>
      <c r="N164" s="5" t="n">
        <v>0</v>
      </c>
      <c r="P164" s="5" t="n">
        <v>387568</v>
      </c>
      <c r="R164" s="10" t="n">
        <f aca="false">N164-J164</f>
        <v>0</v>
      </c>
      <c r="T164" s="10" t="n">
        <f aca="false">P164-L164</f>
        <v>-212700</v>
      </c>
    </row>
    <row r="165" customFormat="false" ht="12.75" hidden="false" customHeight="false" outlineLevel="0" collapsed="false">
      <c r="A165" s="19" t="s">
        <v>115</v>
      </c>
      <c r="B165" s="1"/>
      <c r="C165" s="19" t="s">
        <v>105</v>
      </c>
      <c r="D165" s="20" t="n">
        <v>0</v>
      </c>
      <c r="E165" s="19" t="s">
        <v>21</v>
      </c>
      <c r="F165" s="19" t="s">
        <v>106</v>
      </c>
      <c r="G165" s="19" t="s">
        <v>101</v>
      </c>
      <c r="H165" s="21"/>
      <c r="I165" s="19" t="s">
        <v>102</v>
      </c>
      <c r="J165" s="5" t="n">
        <v>382432</v>
      </c>
      <c r="N165" s="5" t="n">
        <v>552717</v>
      </c>
      <c r="P165" s="5" t="n">
        <v>0</v>
      </c>
      <c r="R165" s="20" t="n">
        <f aca="false">N165-J165</f>
        <v>170285</v>
      </c>
      <c r="S165" s="2"/>
      <c r="T165" s="20" t="n">
        <f aca="false">P165-L165</f>
        <v>0</v>
      </c>
    </row>
    <row r="166" customFormat="false" ht="12.75" hidden="false" customHeight="false" outlineLevel="0" collapsed="false">
      <c r="A166" s="5" t="s">
        <v>157</v>
      </c>
      <c r="C166" s="5" t="s">
        <v>33</v>
      </c>
      <c r="D166" s="11" t="s">
        <v>34</v>
      </c>
      <c r="E166" s="5" t="s">
        <v>26</v>
      </c>
      <c r="F166" s="5" t="s">
        <v>137</v>
      </c>
      <c r="G166" s="5" t="s">
        <v>132</v>
      </c>
      <c r="H166" s="21" t="n">
        <v>0.5</v>
      </c>
      <c r="I166" s="5" t="s">
        <v>133</v>
      </c>
      <c r="J166" s="5" t="n">
        <v>0</v>
      </c>
      <c r="L166" s="5" t="n">
        <v>28757409</v>
      </c>
      <c r="N166" s="5" t="n">
        <v>0</v>
      </c>
      <c r="P166" s="5" t="n">
        <v>28125000</v>
      </c>
      <c r="Q166" s="2"/>
      <c r="R166" s="10" t="n">
        <f aca="false">N166-J166</f>
        <v>0</v>
      </c>
      <c r="S166" s="2"/>
      <c r="T166" s="10" t="n">
        <f aca="false">P166-L166</f>
        <v>-632409</v>
      </c>
    </row>
    <row r="167" customFormat="false" ht="12.75" hidden="false" customHeight="false" outlineLevel="0" collapsed="false">
      <c r="A167" s="19" t="s">
        <v>157</v>
      </c>
      <c r="B167" s="1"/>
      <c r="C167" s="19" t="s">
        <v>24</v>
      </c>
      <c r="D167" s="20" t="s">
        <v>25</v>
      </c>
      <c r="E167" s="19" t="s">
        <v>26</v>
      </c>
      <c r="F167" s="19" t="s">
        <v>137</v>
      </c>
      <c r="G167" s="19" t="s">
        <v>132</v>
      </c>
      <c r="H167" s="21" t="n">
        <v>1</v>
      </c>
      <c r="I167" s="19" t="s">
        <v>133</v>
      </c>
      <c r="J167" s="5" t="n">
        <v>0</v>
      </c>
      <c r="L167" s="5" t="n">
        <v>19171606</v>
      </c>
      <c r="N167" s="5" t="n">
        <v>0</v>
      </c>
      <c r="P167" s="5" t="n">
        <v>18750000</v>
      </c>
      <c r="R167" s="5" t="n">
        <f aca="false">N167-J167</f>
        <v>0</v>
      </c>
      <c r="S167" s="5"/>
      <c r="T167" s="5" t="n">
        <f aca="false">P167-L167</f>
        <v>-421606</v>
      </c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  <c r="IW167" s="2"/>
    </row>
    <row r="168" customFormat="false" ht="12.75" hidden="false" customHeight="false" outlineLevel="0" collapsed="false">
      <c r="A168" s="19" t="s">
        <v>248</v>
      </c>
      <c r="C168" s="19" t="s">
        <v>249</v>
      </c>
      <c r="D168" s="20" t="n">
        <v>0</v>
      </c>
      <c r="E168" s="22" t="s">
        <v>26</v>
      </c>
      <c r="F168" s="19" t="s">
        <v>250</v>
      </c>
      <c r="G168" s="19" t="s">
        <v>251</v>
      </c>
      <c r="H168" s="23"/>
      <c r="I168" s="19" t="s">
        <v>252</v>
      </c>
      <c r="J168" s="20" t="n">
        <v>30450587</v>
      </c>
      <c r="L168" s="20"/>
      <c r="N168" s="20" t="n">
        <v>27561494</v>
      </c>
      <c r="P168" s="20" t="n">
        <v>0</v>
      </c>
      <c r="R168" s="10" t="n">
        <f aca="false">N168-J168</f>
        <v>-2889093</v>
      </c>
      <c r="S168" s="2"/>
      <c r="T168" s="10" t="n">
        <f aca="false">P168-L168</f>
        <v>0</v>
      </c>
    </row>
    <row r="169" customFormat="false" ht="12.75" hidden="false" customHeight="false" outlineLevel="0" collapsed="false">
      <c r="A169" s="22" t="s">
        <v>253</v>
      </c>
      <c r="C169" s="22" t="s">
        <v>38</v>
      </c>
      <c r="D169" s="11" t="n">
        <v>0</v>
      </c>
      <c r="E169" s="22" t="s">
        <v>26</v>
      </c>
      <c r="F169" s="22" t="s">
        <v>22</v>
      </c>
      <c r="G169" s="22" t="s">
        <v>251</v>
      </c>
      <c r="H169" s="21"/>
      <c r="I169" s="22" t="s">
        <v>252</v>
      </c>
      <c r="J169" s="5" t="n">
        <v>27238671</v>
      </c>
      <c r="N169" s="5" t="n">
        <v>27238671</v>
      </c>
      <c r="P169" s="5" t="n">
        <v>0</v>
      </c>
      <c r="R169" s="5" t="n">
        <f aca="false">N169-J169</f>
        <v>0</v>
      </c>
      <c r="S169" s="5"/>
      <c r="T169" s="5" t="n">
        <f aca="false">P169-L169</f>
        <v>0</v>
      </c>
    </row>
    <row r="170" customFormat="false" ht="12.75" hidden="false" customHeight="false" outlineLevel="0" collapsed="false">
      <c r="A170" s="19" t="s">
        <v>55</v>
      </c>
      <c r="C170" s="19" t="s">
        <v>54</v>
      </c>
      <c r="D170" s="20" t="n">
        <v>0</v>
      </c>
      <c r="E170" s="19" t="s">
        <v>21</v>
      </c>
      <c r="F170" s="19" t="s">
        <v>48</v>
      </c>
      <c r="G170" s="19" t="s">
        <v>49</v>
      </c>
      <c r="H170" s="21"/>
      <c r="I170" s="19" t="s">
        <v>50</v>
      </c>
      <c r="J170" s="5" t="n">
        <v>4403254</v>
      </c>
      <c r="L170" s="5" t="n">
        <v>0</v>
      </c>
      <c r="N170" s="5" t="n">
        <v>4481883</v>
      </c>
      <c r="P170" s="5" t="n">
        <v>0</v>
      </c>
      <c r="Q170" s="2"/>
      <c r="R170" s="20" t="n">
        <f aca="false">N170-J170</f>
        <v>78629</v>
      </c>
      <c r="S170" s="2"/>
      <c r="T170" s="20" t="n">
        <f aca="false">P170-L170</f>
        <v>0</v>
      </c>
    </row>
    <row r="171" customFormat="false" ht="12.75" hidden="false" customHeight="false" outlineLevel="0" collapsed="false">
      <c r="A171" s="5" t="s">
        <v>247</v>
      </c>
      <c r="B171" s="5"/>
      <c r="C171" s="5" t="s">
        <v>32</v>
      </c>
      <c r="D171" s="11" t="n">
        <v>0</v>
      </c>
      <c r="E171" s="5" t="s">
        <v>26</v>
      </c>
      <c r="F171" s="5" t="s">
        <v>227</v>
      </c>
      <c r="G171" s="5" t="s">
        <v>224</v>
      </c>
      <c r="H171" s="21" t="n">
        <v>1</v>
      </c>
      <c r="I171" s="5" t="s">
        <v>225</v>
      </c>
      <c r="J171" s="5" t="n">
        <v>5003984</v>
      </c>
      <c r="L171" s="5" t="n">
        <v>0</v>
      </c>
      <c r="N171" s="5" t="n">
        <v>2313000</v>
      </c>
      <c r="P171" s="5" t="n">
        <v>0</v>
      </c>
      <c r="Q171" s="2"/>
      <c r="R171" s="10" t="n">
        <f aca="false">N171-J171</f>
        <v>-2690984</v>
      </c>
      <c r="S171" s="2"/>
      <c r="T171" s="10" t="n">
        <f aca="false">P171-L171</f>
        <v>0</v>
      </c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</row>
    <row r="172" customFormat="false" ht="12.75" hidden="false" customHeight="false" outlineLevel="0" collapsed="false">
      <c r="A172" s="22" t="s">
        <v>247</v>
      </c>
      <c r="C172" s="22" t="s">
        <v>33</v>
      </c>
      <c r="D172" s="11" t="s">
        <v>34</v>
      </c>
      <c r="E172" s="22" t="s">
        <v>26</v>
      </c>
      <c r="F172" s="22" t="s">
        <v>227</v>
      </c>
      <c r="G172" s="22" t="s">
        <v>224</v>
      </c>
      <c r="H172" s="21" t="n">
        <v>0.5</v>
      </c>
      <c r="I172" s="22" t="s">
        <v>225</v>
      </c>
      <c r="J172" s="5" t="n">
        <v>0</v>
      </c>
      <c r="L172" s="5" t="n">
        <v>2501992</v>
      </c>
      <c r="N172" s="5" t="n">
        <v>0</v>
      </c>
      <c r="P172" s="5" t="n">
        <v>1156500</v>
      </c>
      <c r="R172" s="5" t="n">
        <f aca="false">N172-J172</f>
        <v>0</v>
      </c>
      <c r="S172" s="5"/>
      <c r="T172" s="5" t="n">
        <f aca="false">P172-L172</f>
        <v>-1345492</v>
      </c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  <c r="IW172" s="2"/>
    </row>
    <row r="173" customFormat="false" ht="12.75" hidden="false" customHeight="false" outlineLevel="0" collapsed="false">
      <c r="A173" s="22" t="s">
        <v>197</v>
      </c>
      <c r="B173" s="5"/>
      <c r="C173" s="22" t="s">
        <v>194</v>
      </c>
      <c r="D173" s="11" t="n">
        <v>0</v>
      </c>
      <c r="E173" s="22" t="s">
        <v>26</v>
      </c>
      <c r="F173" s="22" t="s">
        <v>22</v>
      </c>
      <c r="G173" s="22" t="s">
        <v>64</v>
      </c>
      <c r="H173" s="21"/>
      <c r="I173" s="22" t="s">
        <v>195</v>
      </c>
      <c r="J173" s="27" t="n">
        <v>148693674</v>
      </c>
      <c r="L173" s="27"/>
      <c r="N173" s="27" t="n">
        <v>148568420</v>
      </c>
      <c r="P173" s="27" t="n">
        <v>0</v>
      </c>
      <c r="Q173" s="2"/>
      <c r="R173" s="27" t="n">
        <f aca="false">N173-J173</f>
        <v>-125254</v>
      </c>
      <c r="S173" s="5"/>
      <c r="T173" s="27" t="n">
        <f aca="false">P173-L173</f>
        <v>0</v>
      </c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</row>
    <row r="174" customFormat="false" ht="12.75" hidden="false" customHeight="false" outlineLevel="0" collapsed="false">
      <c r="A174" s="22"/>
      <c r="B174" s="5"/>
      <c r="C174" s="22"/>
      <c r="D174" s="11"/>
      <c r="E174" s="22"/>
      <c r="F174" s="22"/>
      <c r="G174" s="22"/>
      <c r="H174" s="21"/>
      <c r="I174" s="22"/>
      <c r="Q174" s="2"/>
      <c r="R174" s="5"/>
      <c r="S174" s="5"/>
      <c r="T174" s="5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  <c r="IW174" s="2"/>
    </row>
    <row r="175" customFormat="false" ht="12.75" hidden="false" customHeight="false" outlineLevel="0" collapsed="false">
      <c r="A175" s="47"/>
      <c r="B175" s="1" t="s">
        <v>304</v>
      </c>
      <c r="C175" s="47"/>
      <c r="D175" s="51"/>
      <c r="E175" s="47"/>
      <c r="F175" s="47"/>
      <c r="G175" s="47"/>
      <c r="H175" s="46"/>
      <c r="I175" s="47"/>
      <c r="J175" s="34" t="n">
        <f aca="false">SUM(J11:J173)</f>
        <v>2862525843.58</v>
      </c>
      <c r="L175" s="34" t="n">
        <f aca="false">SUM(L11:L173)</f>
        <v>1475137434.28</v>
      </c>
      <c r="N175" s="34" t="n">
        <f aca="false">SUM(N11:N173)</f>
        <v>2946724255.97</v>
      </c>
      <c r="P175" s="34" t="n">
        <f aca="false">SUM(P11:P173)</f>
        <v>1565258511</v>
      </c>
      <c r="Q175" s="2"/>
      <c r="R175" s="34" t="n">
        <f aca="false">SUM(R11:R173)</f>
        <v>84198412.39</v>
      </c>
      <c r="S175" s="2"/>
      <c r="T175" s="34" t="n">
        <f aca="false">SUM(T11:T173)</f>
        <v>90121076.72</v>
      </c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49"/>
      <c r="BN175" s="49"/>
      <c r="BO175" s="49"/>
      <c r="BP175" s="49"/>
      <c r="BQ175" s="49"/>
      <c r="BR175" s="49"/>
      <c r="BS175" s="49"/>
      <c r="BT175" s="49"/>
      <c r="BU175" s="49"/>
      <c r="BV175" s="49"/>
      <c r="BW175" s="49"/>
      <c r="BX175" s="49"/>
      <c r="BY175" s="49"/>
      <c r="BZ175" s="49"/>
      <c r="CA175" s="49"/>
      <c r="CB175" s="49"/>
      <c r="CC175" s="49"/>
      <c r="CD175" s="49"/>
      <c r="CE175" s="49"/>
      <c r="CF175" s="49"/>
      <c r="CG175" s="49"/>
      <c r="CH175" s="49"/>
      <c r="CI175" s="49"/>
      <c r="CJ175" s="49"/>
      <c r="CK175" s="49"/>
      <c r="CL175" s="49"/>
      <c r="CM175" s="49"/>
      <c r="CN175" s="49"/>
      <c r="CO175" s="49"/>
      <c r="CP175" s="49"/>
      <c r="CQ175" s="49"/>
      <c r="CR175" s="49"/>
      <c r="CS175" s="49"/>
      <c r="CT175" s="49"/>
      <c r="CU175" s="49"/>
      <c r="CV175" s="49"/>
      <c r="CW175" s="49"/>
      <c r="CX175" s="49"/>
      <c r="CY175" s="49"/>
      <c r="CZ175" s="49"/>
      <c r="DA175" s="49"/>
      <c r="DB175" s="49"/>
      <c r="DC175" s="49"/>
      <c r="DD175" s="49"/>
      <c r="DE175" s="49"/>
      <c r="DF175" s="49"/>
      <c r="DG175" s="49"/>
      <c r="DH175" s="49"/>
      <c r="DI175" s="49"/>
      <c r="DJ175" s="49"/>
      <c r="DK175" s="49"/>
      <c r="DL175" s="49"/>
      <c r="DM175" s="49"/>
      <c r="DN175" s="49"/>
      <c r="DO175" s="49"/>
      <c r="DP175" s="49"/>
      <c r="DQ175" s="49"/>
      <c r="DR175" s="49"/>
      <c r="DS175" s="49"/>
      <c r="DT175" s="49"/>
      <c r="DU175" s="49"/>
      <c r="DV175" s="49"/>
      <c r="DW175" s="49"/>
      <c r="DX175" s="49"/>
      <c r="DY175" s="49"/>
      <c r="DZ175" s="49"/>
      <c r="EA175" s="49"/>
      <c r="EB175" s="49"/>
      <c r="EC175" s="49"/>
      <c r="ED175" s="49"/>
      <c r="EE175" s="49"/>
      <c r="EF175" s="49"/>
      <c r="EG175" s="49"/>
      <c r="EH175" s="49"/>
      <c r="EI175" s="49"/>
      <c r="EJ175" s="49"/>
      <c r="EK175" s="49"/>
      <c r="EL175" s="49"/>
      <c r="EM175" s="49"/>
      <c r="EN175" s="49"/>
      <c r="EO175" s="49"/>
      <c r="EP175" s="49"/>
      <c r="EQ175" s="49"/>
      <c r="ER175" s="49"/>
      <c r="ES175" s="49"/>
      <c r="ET175" s="49"/>
      <c r="EU175" s="49"/>
      <c r="EV175" s="49"/>
      <c r="EW175" s="49"/>
      <c r="EX175" s="49"/>
      <c r="EY175" s="49"/>
      <c r="EZ175" s="49"/>
      <c r="FA175" s="49"/>
      <c r="FB175" s="49"/>
      <c r="FC175" s="49"/>
      <c r="FD175" s="49"/>
      <c r="FE175" s="49"/>
      <c r="FF175" s="49"/>
      <c r="FG175" s="49"/>
      <c r="FH175" s="49"/>
      <c r="FI175" s="49"/>
      <c r="FJ175" s="49"/>
      <c r="FK175" s="49"/>
      <c r="FL175" s="49"/>
      <c r="FM175" s="49"/>
      <c r="FN175" s="49"/>
      <c r="FO175" s="49"/>
      <c r="FP175" s="49"/>
      <c r="FQ175" s="49"/>
      <c r="FR175" s="49"/>
      <c r="FS175" s="49"/>
      <c r="FT175" s="49"/>
      <c r="FU175" s="49"/>
      <c r="FV175" s="49"/>
      <c r="FW175" s="49"/>
      <c r="FX175" s="49"/>
      <c r="FY175" s="49"/>
      <c r="FZ175" s="49"/>
      <c r="GA175" s="49"/>
      <c r="GB175" s="49"/>
      <c r="GC175" s="49"/>
      <c r="GD175" s="49"/>
      <c r="GE175" s="49"/>
      <c r="GF175" s="49"/>
      <c r="GG175" s="49"/>
      <c r="GH175" s="49"/>
      <c r="GI175" s="49"/>
      <c r="GJ175" s="49"/>
      <c r="GK175" s="49"/>
      <c r="GL175" s="49"/>
      <c r="GM175" s="49"/>
      <c r="GN175" s="49"/>
      <c r="GO175" s="49"/>
      <c r="GP175" s="49"/>
      <c r="GQ175" s="49"/>
      <c r="GR175" s="49"/>
      <c r="GS175" s="49"/>
      <c r="GT175" s="49"/>
      <c r="GU175" s="49"/>
      <c r="GV175" s="49"/>
      <c r="GW175" s="49"/>
      <c r="GX175" s="49"/>
      <c r="GY175" s="49"/>
      <c r="GZ175" s="49"/>
      <c r="HA175" s="49"/>
      <c r="HB175" s="49"/>
      <c r="HC175" s="49"/>
      <c r="HD175" s="49"/>
      <c r="HE175" s="49"/>
      <c r="HF175" s="49"/>
      <c r="HG175" s="49"/>
      <c r="HH175" s="49"/>
      <c r="HI175" s="49"/>
      <c r="HJ175" s="49"/>
      <c r="HK175" s="49"/>
      <c r="HL175" s="49"/>
      <c r="HM175" s="49"/>
      <c r="HN175" s="49"/>
      <c r="HO175" s="49"/>
      <c r="HP175" s="49"/>
      <c r="HQ175" s="49"/>
      <c r="HR175" s="49"/>
      <c r="HS175" s="49"/>
      <c r="HT175" s="49"/>
      <c r="HU175" s="49"/>
      <c r="HV175" s="49"/>
      <c r="HW175" s="49"/>
      <c r="HX175" s="49"/>
      <c r="HY175" s="49"/>
      <c r="HZ175" s="49"/>
      <c r="IA175" s="49"/>
      <c r="IB175" s="49"/>
      <c r="IC175" s="49"/>
      <c r="ID175" s="49"/>
      <c r="IE175" s="49"/>
      <c r="IF175" s="49"/>
      <c r="IG175" s="49"/>
      <c r="IH175" s="49"/>
      <c r="II175" s="49"/>
      <c r="IJ175" s="49"/>
      <c r="IK175" s="49"/>
      <c r="IL175" s="49"/>
      <c r="IM175" s="49"/>
      <c r="IN175" s="49"/>
      <c r="IO175" s="49"/>
      <c r="IP175" s="49"/>
      <c r="IQ175" s="49"/>
      <c r="IR175" s="49"/>
      <c r="IS175" s="49"/>
      <c r="IT175" s="49"/>
      <c r="IU175" s="49"/>
      <c r="IV175" s="49"/>
      <c r="IW175" s="49"/>
    </row>
    <row r="176" customFormat="false" ht="12.75" hidden="false" customHeight="false" outlineLevel="0" collapsed="false">
      <c r="A176" s="5"/>
      <c r="C176" s="5"/>
      <c r="D176" s="11"/>
      <c r="E176" s="5"/>
      <c r="F176" s="5"/>
      <c r="G176" s="5"/>
      <c r="H176" s="21"/>
      <c r="I176" s="5"/>
      <c r="Q176" s="2"/>
      <c r="R176" s="36"/>
      <c r="S176" s="2"/>
      <c r="T176" s="36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  <c r="IW176" s="2"/>
    </row>
    <row r="177" customFormat="false" ht="12.75" hidden="false" customHeight="false" outlineLevel="0" collapsed="false">
      <c r="A177" s="5"/>
      <c r="C177" s="5"/>
      <c r="D177" s="11"/>
      <c r="E177" s="5"/>
      <c r="F177" s="5"/>
      <c r="G177" s="5"/>
      <c r="H177" s="21"/>
      <c r="I177" s="5"/>
      <c r="Q177" s="2"/>
      <c r="R177" s="36"/>
      <c r="S177" s="2"/>
      <c r="T177" s="36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  <c r="IW177" s="2"/>
    </row>
    <row r="178" customFormat="false" ht="12.75" hidden="false" customHeight="false" outlineLevel="0" collapsed="false">
      <c r="A178" s="19" t="s">
        <v>258</v>
      </c>
      <c r="C178" s="19" t="s">
        <v>61</v>
      </c>
      <c r="D178" s="20" t="n">
        <v>0</v>
      </c>
      <c r="E178" s="19" t="s">
        <v>21</v>
      </c>
      <c r="F178" s="19" t="s">
        <v>179</v>
      </c>
      <c r="G178" s="19" t="s">
        <v>203</v>
      </c>
      <c r="H178" s="21"/>
      <c r="I178" s="5" t="s">
        <v>259</v>
      </c>
      <c r="J178" s="28"/>
      <c r="L178" s="28"/>
      <c r="N178" s="28" t="n">
        <v>11000000</v>
      </c>
      <c r="P178" s="28" t="n">
        <v>0</v>
      </c>
      <c r="Q178" s="2"/>
      <c r="R178" s="10" t="n">
        <f aca="false">N178-J178</f>
        <v>11000000</v>
      </c>
      <c r="S178" s="2"/>
      <c r="T178" s="10" t="n">
        <f aca="false">P178-L178</f>
        <v>0</v>
      </c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  <c r="IW178" s="2"/>
    </row>
    <row r="179" customFormat="false" ht="12.75" hidden="false" customHeight="false" outlineLevel="0" collapsed="false">
      <c r="A179" s="22" t="s">
        <v>260</v>
      </c>
      <c r="B179" s="5"/>
      <c r="C179" s="5" t="s">
        <v>261</v>
      </c>
      <c r="D179" s="11" t="n">
        <v>0</v>
      </c>
      <c r="E179" s="5" t="s">
        <v>26</v>
      </c>
      <c r="F179" s="5" t="s">
        <v>191</v>
      </c>
      <c r="G179" s="5" t="s">
        <v>203</v>
      </c>
      <c r="H179" s="21"/>
      <c r="I179" s="5" t="s">
        <v>259</v>
      </c>
      <c r="J179" s="5" t="n">
        <f aca="false">246461600+1833280+13122000+3465627</f>
        <v>264882507</v>
      </c>
      <c r="N179" s="5" t="n">
        <v>261129677</v>
      </c>
      <c r="P179" s="5" t="n">
        <v>0</v>
      </c>
      <c r="R179" s="10" t="n">
        <f aca="false">N179-J179</f>
        <v>-3752830</v>
      </c>
      <c r="S179" s="2"/>
      <c r="T179" s="10" t="n">
        <f aca="false">P179-L179</f>
        <v>0</v>
      </c>
    </row>
    <row r="180" customFormat="false" ht="12.75" hidden="false" customHeight="false" outlineLevel="0" collapsed="false">
      <c r="A180" s="5" t="s">
        <v>262</v>
      </c>
      <c r="B180" s="5"/>
      <c r="C180" s="5" t="s">
        <v>261</v>
      </c>
      <c r="D180" s="11" t="n">
        <v>0</v>
      </c>
      <c r="E180" s="5" t="s">
        <v>26</v>
      </c>
      <c r="F180" s="5" t="s">
        <v>191</v>
      </c>
      <c r="G180" s="5" t="s">
        <v>203</v>
      </c>
      <c r="H180" s="21"/>
      <c r="I180" s="5" t="s">
        <v>259</v>
      </c>
      <c r="J180" s="5" t="n">
        <v>4444200</v>
      </c>
      <c r="N180" s="5" t="n">
        <v>4478486</v>
      </c>
      <c r="P180" s="5" t="n">
        <v>0</v>
      </c>
      <c r="R180" s="10" t="n">
        <f aca="false">N180-J180</f>
        <v>34286</v>
      </c>
      <c r="S180" s="2"/>
      <c r="T180" s="10" t="n">
        <f aca="false">P180-L180</f>
        <v>0</v>
      </c>
    </row>
    <row r="181" customFormat="false" ht="12.75" hidden="false" customHeight="false" outlineLevel="0" collapsed="false">
      <c r="A181" s="5" t="s">
        <v>263</v>
      </c>
      <c r="B181" s="5"/>
      <c r="C181" s="5" t="s">
        <v>61</v>
      </c>
      <c r="D181" s="11" t="n">
        <v>0</v>
      </c>
      <c r="E181" s="5" t="s">
        <v>21</v>
      </c>
      <c r="F181" s="5" t="s">
        <v>179</v>
      </c>
      <c r="G181" s="5" t="s">
        <v>203</v>
      </c>
      <c r="H181" s="21"/>
      <c r="I181" s="5" t="s">
        <v>259</v>
      </c>
      <c r="J181" s="5" t="n">
        <v>1115115</v>
      </c>
      <c r="K181" s="20"/>
      <c r="M181" s="20"/>
      <c r="N181" s="5" t="n">
        <v>-10000000</v>
      </c>
      <c r="O181" s="20"/>
      <c r="P181" s="5" t="n">
        <v>0</v>
      </c>
      <c r="R181" s="10" t="n">
        <f aca="false">N181-J181</f>
        <v>-11115115</v>
      </c>
      <c r="S181" s="2"/>
      <c r="T181" s="10" t="n">
        <f aca="false">P181-L181</f>
        <v>0</v>
      </c>
    </row>
    <row r="182" customFormat="false" ht="12.75" hidden="false" customHeight="false" outlineLevel="0" collapsed="false">
      <c r="A182" s="32" t="s">
        <v>264</v>
      </c>
      <c r="B182" s="10"/>
      <c r="C182" s="10" t="s">
        <v>61</v>
      </c>
      <c r="D182" s="8" t="n">
        <v>0</v>
      </c>
      <c r="E182" s="10" t="s">
        <v>26</v>
      </c>
      <c r="F182" s="10" t="s">
        <v>179</v>
      </c>
      <c r="G182" s="10" t="s">
        <v>203</v>
      </c>
      <c r="H182" s="21"/>
      <c r="I182" s="5" t="s">
        <v>259</v>
      </c>
      <c r="J182" s="10" t="n">
        <v>5591312</v>
      </c>
      <c r="L182" s="10"/>
      <c r="N182" s="10" t="n">
        <v>6293460</v>
      </c>
      <c r="P182" s="10" t="n">
        <v>0</v>
      </c>
      <c r="Q182" s="2"/>
      <c r="R182" s="10" t="n">
        <f aca="false">N182-J182</f>
        <v>702148</v>
      </c>
      <c r="S182" s="2"/>
      <c r="T182" s="10" t="n">
        <f aca="false">P182-L182</f>
        <v>0</v>
      </c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</row>
    <row r="183" customFormat="false" ht="12.75" hidden="false" customHeight="false" outlineLevel="0" collapsed="false">
      <c r="A183" s="10" t="s">
        <v>265</v>
      </c>
      <c r="B183" s="10"/>
      <c r="C183" s="10" t="s">
        <v>210</v>
      </c>
      <c r="D183" s="8" t="n">
        <v>0</v>
      </c>
      <c r="E183" s="10" t="s">
        <v>26</v>
      </c>
      <c r="F183" s="10" t="s">
        <v>179</v>
      </c>
      <c r="G183" s="10" t="s">
        <v>203</v>
      </c>
      <c r="H183" s="21"/>
      <c r="I183" s="5" t="s">
        <v>259</v>
      </c>
      <c r="J183" s="10"/>
      <c r="L183" s="10" t="n">
        <v>34465858</v>
      </c>
      <c r="N183" s="10" t="n">
        <v>0</v>
      </c>
      <c r="P183" s="10" t="n">
        <v>34465858</v>
      </c>
      <c r="Q183" s="2"/>
      <c r="R183" s="10" t="n">
        <f aca="false">N183-J183</f>
        <v>0</v>
      </c>
      <c r="S183" s="2"/>
      <c r="T183" s="10" t="n">
        <f aca="false">P183-L183</f>
        <v>0</v>
      </c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</row>
    <row r="184" customFormat="false" ht="12.75" hidden="false" customHeight="false" outlineLevel="0" collapsed="false">
      <c r="A184" s="19" t="s">
        <v>266</v>
      </c>
      <c r="C184" s="19" t="s">
        <v>73</v>
      </c>
      <c r="D184" s="20" t="n">
        <v>0</v>
      </c>
      <c r="E184" s="19" t="s">
        <v>26</v>
      </c>
      <c r="F184" s="19" t="s">
        <v>179</v>
      </c>
      <c r="G184" s="19" t="s">
        <v>203</v>
      </c>
      <c r="H184" s="21"/>
      <c r="I184" s="5" t="s">
        <v>259</v>
      </c>
      <c r="J184" s="25"/>
      <c r="L184" s="25" t="n">
        <v>73828457</v>
      </c>
      <c r="N184" s="25" t="n">
        <v>0</v>
      </c>
      <c r="P184" s="25" t="n">
        <v>73828457</v>
      </c>
      <c r="Q184" s="2"/>
      <c r="R184" s="25" t="n">
        <f aca="false">N184-J184</f>
        <v>0</v>
      </c>
      <c r="S184" s="5"/>
      <c r="T184" s="25" t="n">
        <f aca="false">P184-L184</f>
        <v>0</v>
      </c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</row>
    <row r="185" customFormat="false" ht="12.75" hidden="false" customHeight="false" outlineLevel="0" collapsed="false">
      <c r="A185" s="19"/>
      <c r="C185" s="19"/>
      <c r="D185" s="20"/>
      <c r="E185" s="19"/>
      <c r="F185" s="19"/>
      <c r="G185" s="19"/>
      <c r="H185" s="21"/>
      <c r="I185" s="5"/>
      <c r="J185" s="20"/>
      <c r="L185" s="20"/>
      <c r="N185" s="20"/>
      <c r="P185" s="20"/>
      <c r="Q185" s="2"/>
      <c r="R185" s="20"/>
      <c r="S185" s="5"/>
      <c r="T185" s="20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</row>
    <row r="186" customFormat="false" ht="12.75" hidden="false" customHeight="false" outlineLevel="0" collapsed="false">
      <c r="A186" s="5"/>
      <c r="B186" s="2" t="s">
        <v>267</v>
      </c>
      <c r="C186" s="5"/>
      <c r="D186" s="11"/>
      <c r="E186" s="5"/>
      <c r="F186" s="5"/>
      <c r="G186" s="5"/>
      <c r="H186" s="21"/>
      <c r="I186" s="5"/>
      <c r="J186" s="34" t="n">
        <f aca="false">SUM(J178:J184)</f>
        <v>276033134</v>
      </c>
      <c r="L186" s="34" t="n">
        <f aca="false">SUM(L178:L184)</f>
        <v>108294315</v>
      </c>
      <c r="N186" s="34" t="n">
        <f aca="false">SUM(N178:N184)</f>
        <v>272901623</v>
      </c>
      <c r="P186" s="34" t="n">
        <f aca="false">SUM(P178:P184)</f>
        <v>108294315</v>
      </c>
      <c r="Q186" s="2"/>
      <c r="R186" s="34" t="n">
        <f aca="false">SUM(R178:R184)</f>
        <v>-3131511</v>
      </c>
      <c r="S186" s="2"/>
      <c r="T186" s="34" t="n">
        <f aca="false">SUM(T178:T184)</f>
        <v>0</v>
      </c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  <c r="IW186" s="2"/>
    </row>
    <row r="187" customFormat="false" ht="12.75" hidden="false" customHeight="false" outlineLevel="0" collapsed="false">
      <c r="A187" s="5"/>
      <c r="C187" s="5"/>
      <c r="D187" s="11"/>
      <c r="E187" s="5"/>
      <c r="F187" s="5"/>
      <c r="G187" s="5"/>
      <c r="H187" s="21"/>
      <c r="I187" s="5"/>
      <c r="Q187" s="2"/>
      <c r="R187" s="36"/>
      <c r="S187" s="2"/>
      <c r="T187" s="36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  <c r="IW187" s="2"/>
    </row>
    <row r="188" customFormat="false" ht="13.5" hidden="false" customHeight="false" outlineLevel="0" collapsed="false">
      <c r="A188" s="5"/>
      <c r="B188" s="2" t="s">
        <v>268</v>
      </c>
      <c r="C188" s="5"/>
      <c r="D188" s="11"/>
      <c r="E188" s="5"/>
      <c r="F188" s="5"/>
      <c r="G188" s="5"/>
      <c r="H188" s="21"/>
      <c r="I188" s="5"/>
      <c r="J188" s="35" t="n">
        <f aca="false">J186+J175</f>
        <v>3138558977.58</v>
      </c>
      <c r="L188" s="35" t="n">
        <f aca="false">L186+L175</f>
        <v>1583431749.28</v>
      </c>
      <c r="N188" s="35" t="n">
        <f aca="false">N186+N175</f>
        <v>3219625878.97</v>
      </c>
      <c r="P188" s="35" t="n">
        <f aca="false">P186+P175</f>
        <v>1673552826</v>
      </c>
      <c r="Q188" s="2"/>
      <c r="R188" s="35" t="n">
        <f aca="false">R186+R175</f>
        <v>81066901.39</v>
      </c>
      <c r="S188" s="2"/>
      <c r="T188" s="35" t="n">
        <f aca="false">T186+T175</f>
        <v>90121076.72</v>
      </c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</row>
    <row r="189" customFormat="false" ht="13.5" hidden="false" customHeight="false" outlineLevel="0" collapsed="false">
      <c r="A189" s="5"/>
      <c r="C189" s="5"/>
      <c r="D189" s="11"/>
      <c r="E189" s="5"/>
      <c r="F189" s="5"/>
      <c r="G189" s="5"/>
      <c r="H189" s="21"/>
      <c r="I189" s="5"/>
      <c r="Q189" s="2"/>
      <c r="R189" s="36"/>
      <c r="S189" s="2"/>
      <c r="T189" s="36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  <c r="IW189" s="2"/>
    </row>
    <row r="190" customFormat="false" ht="12.75" hidden="false" customHeight="false" outlineLevel="0" collapsed="false">
      <c r="A190" s="5"/>
      <c r="C190" s="5"/>
      <c r="D190" s="11"/>
      <c r="E190" s="5"/>
      <c r="F190" s="5"/>
      <c r="G190" s="5"/>
      <c r="H190" s="21"/>
      <c r="I190" s="5"/>
      <c r="Q190" s="2"/>
      <c r="R190" s="36"/>
      <c r="S190" s="2"/>
      <c r="T190" s="36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  <c r="IW190" s="2"/>
    </row>
    <row r="191" customFormat="false" ht="12.75" hidden="true" customHeight="false" outlineLevel="0" collapsed="false">
      <c r="A191" s="5"/>
      <c r="C191" s="5"/>
      <c r="D191" s="11"/>
      <c r="E191" s="5"/>
      <c r="F191" s="5"/>
      <c r="G191" s="5"/>
      <c r="H191" s="21"/>
      <c r="I191" s="5" t="s">
        <v>305</v>
      </c>
      <c r="J191" s="5" t="n">
        <v>3138558977.58</v>
      </c>
      <c r="L191" s="5" t="n">
        <v>1583431749.28</v>
      </c>
      <c r="N191" s="5" t="n">
        <v>3219625878.97</v>
      </c>
      <c r="P191" s="5" t="n">
        <v>1673552826</v>
      </c>
      <c r="Q191" s="2"/>
      <c r="R191" s="36" t="n">
        <v>81066901.39</v>
      </c>
      <c r="S191" s="2"/>
      <c r="T191" s="36" t="n">
        <v>90121076.72</v>
      </c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  <c r="IW191" s="2"/>
    </row>
    <row r="192" customFormat="false" ht="12.75" hidden="true" customHeight="false" outlineLevel="0" collapsed="false">
      <c r="A192" s="5"/>
      <c r="C192" s="5"/>
      <c r="D192" s="11"/>
      <c r="E192" s="5"/>
      <c r="F192" s="5"/>
      <c r="G192" s="5"/>
      <c r="H192" s="21"/>
      <c r="I192" s="5"/>
      <c r="Q192" s="2"/>
      <c r="R192" s="36"/>
      <c r="S192" s="2"/>
      <c r="T192" s="36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  <c r="IW192" s="2"/>
    </row>
    <row r="193" customFormat="false" ht="12.75" hidden="true" customHeight="false" outlineLevel="0" collapsed="false">
      <c r="A193" s="5"/>
      <c r="C193" s="5"/>
      <c r="D193" s="11"/>
      <c r="E193" s="5"/>
      <c r="F193" s="5"/>
      <c r="G193" s="5"/>
      <c r="H193" s="21"/>
      <c r="I193" s="5" t="s">
        <v>306</v>
      </c>
      <c r="J193" s="5" t="n">
        <f aca="false">J188-J191</f>
        <v>0</v>
      </c>
      <c r="L193" s="5" t="n">
        <f aca="false">L188-L191</f>
        <v>0</v>
      </c>
      <c r="N193" s="5" t="n">
        <f aca="false">N188-N191</f>
        <v>0</v>
      </c>
      <c r="P193" s="5" t="n">
        <f aca="false">P188-P191</f>
        <v>0</v>
      </c>
      <c r="Q193" s="2"/>
      <c r="R193" s="5" t="n">
        <f aca="false">R188-R191</f>
        <v>0</v>
      </c>
      <c r="S193" s="2"/>
      <c r="T193" s="5" t="n">
        <f aca="false">T188-T191</f>
        <v>0</v>
      </c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  <c r="IW193" s="2"/>
    </row>
    <row r="195" customFormat="false" ht="12.75" hidden="false" customHeight="false" outlineLevel="0" collapsed="false">
      <c r="A195" s="15" t="s">
        <v>269</v>
      </c>
    </row>
    <row r="196" customFormat="false" ht="12.75" hidden="false" customHeight="false" outlineLevel="0" collapsed="false">
      <c r="A196" s="37" t="s">
        <v>270</v>
      </c>
      <c r="B196" s="37"/>
      <c r="C196" s="38"/>
      <c r="D196" s="39" t="s">
        <v>271</v>
      </c>
      <c r="F196" s="39"/>
      <c r="G196" s="38" t="s">
        <v>224</v>
      </c>
      <c r="H196" s="21" t="n">
        <v>0</v>
      </c>
      <c r="I196" s="37" t="s">
        <v>225</v>
      </c>
      <c r="J196" s="38"/>
      <c r="K196" s="2"/>
      <c r="L196" s="38" t="n">
        <v>7956277.91</v>
      </c>
      <c r="M196" s="3"/>
      <c r="N196" s="38"/>
      <c r="O196" s="2"/>
      <c r="P196" s="38" t="n">
        <v>7956277.91</v>
      </c>
      <c r="R196" s="5"/>
      <c r="T196" s="5" t="n">
        <v>7734781.95</v>
      </c>
      <c r="U196" s="5"/>
      <c r="V196" s="5" t="n">
        <f aca="false">+R196/1000000</f>
        <v>0</v>
      </c>
      <c r="W196" s="5" t="n">
        <v>0</v>
      </c>
      <c r="X196" s="5"/>
      <c r="Y196" s="5" t="n">
        <f aca="false">ROUND(T196*H196,0)</f>
        <v>0</v>
      </c>
      <c r="Z196" s="5"/>
      <c r="AA196" s="5"/>
      <c r="AB196" s="5" t="n">
        <v>0</v>
      </c>
      <c r="AC196" s="5"/>
      <c r="AD196" s="5" t="n">
        <v>0</v>
      </c>
      <c r="AE196" s="5" t="n">
        <f aca="false">+AB196/1000000</f>
        <v>0</v>
      </c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37"/>
      <c r="AS196" s="37"/>
      <c r="AT196" s="37"/>
      <c r="AU196" s="37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  <c r="BO196" s="37"/>
      <c r="BP196" s="37"/>
      <c r="BQ196" s="37"/>
      <c r="BR196" s="37"/>
      <c r="BS196" s="37"/>
      <c r="BT196" s="37"/>
      <c r="BU196" s="37"/>
      <c r="BV196" s="37"/>
      <c r="BW196" s="37"/>
      <c r="BX196" s="37"/>
      <c r="BY196" s="37"/>
      <c r="BZ196" s="37"/>
      <c r="CA196" s="37"/>
      <c r="CB196" s="37"/>
      <c r="CC196" s="37"/>
      <c r="CD196" s="37"/>
      <c r="CE196" s="37"/>
      <c r="CF196" s="37"/>
      <c r="CG196" s="37"/>
      <c r="CH196" s="37"/>
      <c r="CI196" s="37"/>
      <c r="CJ196" s="37"/>
      <c r="CK196" s="37"/>
      <c r="CL196" s="37"/>
      <c r="CM196" s="37"/>
      <c r="CN196" s="37"/>
      <c r="CO196" s="37"/>
      <c r="CP196" s="37"/>
      <c r="CQ196" s="37"/>
      <c r="CR196" s="37"/>
      <c r="CS196" s="37"/>
      <c r="CT196" s="37"/>
      <c r="CU196" s="37"/>
      <c r="CV196" s="37"/>
      <c r="CW196" s="37"/>
      <c r="CX196" s="37"/>
      <c r="CY196" s="37"/>
      <c r="CZ196" s="37"/>
      <c r="DA196" s="37"/>
      <c r="DB196" s="37"/>
      <c r="DC196" s="37"/>
      <c r="DD196" s="37"/>
      <c r="DE196" s="37"/>
      <c r="DF196" s="37"/>
      <c r="DG196" s="37"/>
      <c r="DH196" s="37"/>
      <c r="DI196" s="37"/>
      <c r="DJ196" s="37"/>
      <c r="DK196" s="37"/>
      <c r="DL196" s="37"/>
      <c r="DM196" s="37"/>
      <c r="DN196" s="37"/>
      <c r="DO196" s="37"/>
      <c r="DP196" s="37"/>
      <c r="DQ196" s="37"/>
      <c r="DR196" s="37"/>
      <c r="DS196" s="37"/>
      <c r="DT196" s="37"/>
      <c r="DU196" s="37"/>
      <c r="DV196" s="37"/>
      <c r="DW196" s="37"/>
      <c r="DX196" s="37"/>
      <c r="DY196" s="37"/>
      <c r="DZ196" s="37"/>
      <c r="EA196" s="37"/>
      <c r="EB196" s="37"/>
      <c r="EC196" s="37"/>
      <c r="ED196" s="37"/>
      <c r="EE196" s="37"/>
      <c r="EF196" s="37"/>
      <c r="EG196" s="37"/>
      <c r="EH196" s="37"/>
      <c r="EI196" s="37"/>
      <c r="EJ196" s="37"/>
      <c r="EK196" s="37"/>
      <c r="EL196" s="37"/>
      <c r="EM196" s="37"/>
      <c r="EN196" s="37"/>
      <c r="EO196" s="37"/>
      <c r="EP196" s="37"/>
      <c r="EQ196" s="37"/>
      <c r="ER196" s="37"/>
      <c r="ES196" s="37"/>
      <c r="ET196" s="37"/>
      <c r="EU196" s="37"/>
      <c r="EV196" s="37"/>
      <c r="EW196" s="37"/>
      <c r="EX196" s="37"/>
      <c r="EY196" s="37"/>
      <c r="EZ196" s="37"/>
      <c r="FA196" s="37"/>
      <c r="FB196" s="37"/>
      <c r="FC196" s="37"/>
      <c r="FD196" s="37"/>
      <c r="FE196" s="37"/>
      <c r="FF196" s="37"/>
      <c r="FG196" s="37"/>
      <c r="FH196" s="37"/>
      <c r="FI196" s="37"/>
      <c r="FJ196" s="37"/>
      <c r="FK196" s="37"/>
      <c r="FL196" s="37"/>
      <c r="FM196" s="37"/>
      <c r="FN196" s="37"/>
      <c r="FO196" s="37"/>
      <c r="FP196" s="37"/>
      <c r="FQ196" s="37"/>
      <c r="FR196" s="37"/>
      <c r="FS196" s="37"/>
      <c r="FT196" s="37"/>
      <c r="FU196" s="37"/>
      <c r="FV196" s="37"/>
      <c r="FW196" s="37"/>
      <c r="FX196" s="37"/>
      <c r="FY196" s="37"/>
      <c r="FZ196" s="37"/>
      <c r="GA196" s="37"/>
      <c r="GB196" s="37"/>
      <c r="GC196" s="37"/>
      <c r="GD196" s="37"/>
      <c r="GE196" s="37"/>
      <c r="GF196" s="37"/>
      <c r="GG196" s="37"/>
      <c r="GH196" s="37"/>
      <c r="GI196" s="37"/>
      <c r="GJ196" s="37"/>
      <c r="GK196" s="37"/>
      <c r="GL196" s="37"/>
      <c r="GM196" s="37"/>
      <c r="GN196" s="37"/>
      <c r="GO196" s="37"/>
      <c r="GP196" s="37"/>
      <c r="GQ196" s="37"/>
      <c r="GR196" s="37"/>
      <c r="GS196" s="37"/>
      <c r="GT196" s="37"/>
      <c r="GU196" s="37"/>
      <c r="GV196" s="37"/>
      <c r="GW196" s="37"/>
      <c r="GX196" s="37"/>
      <c r="GY196" s="37"/>
      <c r="GZ196" s="37"/>
      <c r="HA196" s="37"/>
      <c r="HB196" s="37"/>
      <c r="HC196" s="37"/>
      <c r="HD196" s="37"/>
      <c r="HE196" s="37"/>
      <c r="HF196" s="37"/>
      <c r="HG196" s="37"/>
      <c r="HH196" s="37"/>
      <c r="HI196" s="37"/>
      <c r="HJ196" s="37"/>
      <c r="HK196" s="37"/>
      <c r="HL196" s="37"/>
      <c r="HM196" s="37"/>
      <c r="HN196" s="37"/>
      <c r="HO196" s="37"/>
      <c r="HP196" s="37"/>
      <c r="HQ196" s="37"/>
      <c r="HR196" s="37"/>
      <c r="HS196" s="37"/>
      <c r="HT196" s="37"/>
      <c r="HU196" s="37"/>
      <c r="HV196" s="37"/>
      <c r="HW196" s="37"/>
      <c r="HX196" s="37"/>
      <c r="HY196" s="37"/>
      <c r="HZ196" s="37"/>
      <c r="IA196" s="37"/>
      <c r="IB196" s="37"/>
      <c r="IC196" s="37"/>
      <c r="ID196" s="37"/>
      <c r="IE196" s="37"/>
      <c r="IF196" s="37"/>
      <c r="IG196" s="37"/>
      <c r="IH196" s="37"/>
      <c r="II196" s="37"/>
      <c r="IJ196" s="37"/>
      <c r="IK196" s="37"/>
      <c r="IL196" s="37"/>
      <c r="IM196" s="37"/>
      <c r="IN196" s="37"/>
      <c r="IO196" s="37"/>
      <c r="IP196" s="37"/>
      <c r="IQ196" s="37"/>
      <c r="IR196" s="37"/>
      <c r="IS196" s="37"/>
      <c r="IT196" s="37"/>
      <c r="IU196" s="37"/>
      <c r="IV196" s="37"/>
      <c r="IW196" s="37"/>
    </row>
    <row r="197" customFormat="false" ht="12.75" hidden="false" customHeight="false" outlineLevel="0" collapsed="false">
      <c r="A197" s="37" t="s">
        <v>272</v>
      </c>
      <c r="B197" s="37"/>
      <c r="C197" s="38"/>
      <c r="D197" s="39" t="s">
        <v>271</v>
      </c>
      <c r="F197" s="39"/>
      <c r="G197" s="38" t="s">
        <v>224</v>
      </c>
      <c r="H197" s="21" t="n">
        <v>0</v>
      </c>
      <c r="I197" s="37" t="s">
        <v>225</v>
      </c>
      <c r="J197" s="38"/>
      <c r="K197" s="2"/>
      <c r="L197" s="38" t="n">
        <v>40096182</v>
      </c>
      <c r="M197" s="3"/>
      <c r="N197" s="38"/>
      <c r="O197" s="2"/>
      <c r="P197" s="38" t="n">
        <v>40096182</v>
      </c>
      <c r="R197" s="5"/>
      <c r="T197" s="5" t="n">
        <v>40096181.77</v>
      </c>
      <c r="U197" s="5"/>
      <c r="V197" s="5" t="n">
        <f aca="false">+R197/1000000</f>
        <v>0</v>
      </c>
      <c r="W197" s="5" t="n">
        <v>0</v>
      </c>
      <c r="X197" s="5"/>
      <c r="Y197" s="5" t="n">
        <f aca="false">ROUND(T197*H197,0)</f>
        <v>0</v>
      </c>
      <c r="Z197" s="5"/>
      <c r="AA197" s="5"/>
      <c r="AB197" s="5" t="n">
        <v>0</v>
      </c>
      <c r="AC197" s="5"/>
      <c r="AD197" s="5" t="n">
        <v>0</v>
      </c>
      <c r="AE197" s="5" t="n">
        <f aca="false">+AB197/1000000</f>
        <v>0</v>
      </c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37"/>
      <c r="AS197" s="37"/>
      <c r="AT197" s="37"/>
      <c r="AU197" s="37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  <c r="BO197" s="37"/>
      <c r="BP197" s="37"/>
      <c r="BQ197" s="37"/>
      <c r="BR197" s="37"/>
      <c r="BS197" s="37"/>
      <c r="BT197" s="37"/>
      <c r="BU197" s="37"/>
      <c r="BV197" s="37"/>
      <c r="BW197" s="37"/>
      <c r="BX197" s="37"/>
      <c r="BY197" s="37"/>
      <c r="BZ197" s="37"/>
      <c r="CA197" s="37"/>
      <c r="CB197" s="37"/>
      <c r="CC197" s="37"/>
      <c r="CD197" s="37"/>
      <c r="CE197" s="37"/>
      <c r="CF197" s="37"/>
      <c r="CG197" s="37"/>
      <c r="CH197" s="37"/>
      <c r="CI197" s="37"/>
      <c r="CJ197" s="37"/>
      <c r="CK197" s="37"/>
      <c r="CL197" s="37"/>
      <c r="CM197" s="37"/>
      <c r="CN197" s="37"/>
      <c r="CO197" s="37"/>
      <c r="CP197" s="37"/>
      <c r="CQ197" s="37"/>
      <c r="CR197" s="37"/>
      <c r="CS197" s="37"/>
      <c r="CT197" s="37"/>
      <c r="CU197" s="37"/>
      <c r="CV197" s="37"/>
      <c r="CW197" s="37"/>
      <c r="CX197" s="37"/>
      <c r="CY197" s="37"/>
      <c r="CZ197" s="37"/>
      <c r="DA197" s="37"/>
      <c r="DB197" s="37"/>
      <c r="DC197" s="37"/>
      <c r="DD197" s="37"/>
      <c r="DE197" s="37"/>
      <c r="DF197" s="37"/>
      <c r="DG197" s="37"/>
      <c r="DH197" s="37"/>
      <c r="DI197" s="37"/>
      <c r="DJ197" s="37"/>
      <c r="DK197" s="37"/>
      <c r="DL197" s="37"/>
      <c r="DM197" s="37"/>
      <c r="DN197" s="37"/>
      <c r="DO197" s="37"/>
      <c r="DP197" s="37"/>
      <c r="DQ197" s="37"/>
      <c r="DR197" s="37"/>
      <c r="DS197" s="37"/>
      <c r="DT197" s="37"/>
      <c r="DU197" s="37"/>
      <c r="DV197" s="37"/>
      <c r="DW197" s="37"/>
      <c r="DX197" s="37"/>
      <c r="DY197" s="37"/>
      <c r="DZ197" s="37"/>
      <c r="EA197" s="37"/>
      <c r="EB197" s="37"/>
      <c r="EC197" s="37"/>
      <c r="ED197" s="37"/>
      <c r="EE197" s="37"/>
      <c r="EF197" s="37"/>
      <c r="EG197" s="37"/>
      <c r="EH197" s="37"/>
      <c r="EI197" s="37"/>
      <c r="EJ197" s="37"/>
      <c r="EK197" s="37"/>
      <c r="EL197" s="37"/>
      <c r="EM197" s="37"/>
      <c r="EN197" s="37"/>
      <c r="EO197" s="37"/>
      <c r="EP197" s="37"/>
      <c r="EQ197" s="37"/>
      <c r="ER197" s="37"/>
      <c r="ES197" s="37"/>
      <c r="ET197" s="37"/>
      <c r="EU197" s="37"/>
      <c r="EV197" s="37"/>
      <c r="EW197" s="37"/>
      <c r="EX197" s="37"/>
      <c r="EY197" s="37"/>
      <c r="EZ197" s="37"/>
      <c r="FA197" s="37"/>
      <c r="FB197" s="37"/>
      <c r="FC197" s="37"/>
      <c r="FD197" s="37"/>
      <c r="FE197" s="37"/>
      <c r="FF197" s="37"/>
      <c r="FG197" s="37"/>
      <c r="FH197" s="37"/>
      <c r="FI197" s="37"/>
      <c r="FJ197" s="37"/>
      <c r="FK197" s="37"/>
      <c r="FL197" s="37"/>
      <c r="FM197" s="37"/>
      <c r="FN197" s="37"/>
      <c r="FO197" s="37"/>
      <c r="FP197" s="37"/>
      <c r="FQ197" s="37"/>
      <c r="FR197" s="37"/>
      <c r="FS197" s="37"/>
      <c r="FT197" s="37"/>
      <c r="FU197" s="37"/>
      <c r="FV197" s="37"/>
      <c r="FW197" s="37"/>
      <c r="FX197" s="37"/>
      <c r="FY197" s="37"/>
      <c r="FZ197" s="37"/>
      <c r="GA197" s="37"/>
      <c r="GB197" s="37"/>
      <c r="GC197" s="37"/>
      <c r="GD197" s="37"/>
      <c r="GE197" s="37"/>
      <c r="GF197" s="37"/>
      <c r="GG197" s="37"/>
      <c r="GH197" s="37"/>
      <c r="GI197" s="37"/>
      <c r="GJ197" s="37"/>
      <c r="GK197" s="37"/>
      <c r="GL197" s="37"/>
      <c r="GM197" s="37"/>
      <c r="GN197" s="37"/>
      <c r="GO197" s="37"/>
      <c r="GP197" s="37"/>
      <c r="GQ197" s="37"/>
      <c r="GR197" s="37"/>
      <c r="GS197" s="37"/>
      <c r="GT197" s="37"/>
      <c r="GU197" s="37"/>
      <c r="GV197" s="37"/>
      <c r="GW197" s="37"/>
      <c r="GX197" s="37"/>
      <c r="GY197" s="37"/>
      <c r="GZ197" s="37"/>
      <c r="HA197" s="37"/>
      <c r="HB197" s="37"/>
      <c r="HC197" s="37"/>
      <c r="HD197" s="37"/>
      <c r="HE197" s="37"/>
      <c r="HF197" s="37"/>
      <c r="HG197" s="37"/>
      <c r="HH197" s="37"/>
      <c r="HI197" s="37"/>
      <c r="HJ197" s="37"/>
      <c r="HK197" s="37"/>
      <c r="HL197" s="37"/>
      <c r="HM197" s="37"/>
      <c r="HN197" s="37"/>
      <c r="HO197" s="37"/>
      <c r="HP197" s="37"/>
      <c r="HQ197" s="37"/>
      <c r="HR197" s="37"/>
      <c r="HS197" s="37"/>
      <c r="HT197" s="37"/>
      <c r="HU197" s="37"/>
      <c r="HV197" s="37"/>
      <c r="HW197" s="37"/>
      <c r="HX197" s="37"/>
      <c r="HY197" s="37"/>
      <c r="HZ197" s="37"/>
      <c r="IA197" s="37"/>
      <c r="IB197" s="37"/>
      <c r="IC197" s="37"/>
      <c r="ID197" s="37"/>
      <c r="IE197" s="37"/>
      <c r="IF197" s="37"/>
      <c r="IG197" s="37"/>
      <c r="IH197" s="37"/>
      <c r="II197" s="37"/>
      <c r="IJ197" s="37"/>
      <c r="IK197" s="37"/>
      <c r="IL197" s="37"/>
      <c r="IM197" s="37"/>
      <c r="IN197" s="37"/>
      <c r="IO197" s="37"/>
      <c r="IP197" s="37"/>
      <c r="IQ197" s="37"/>
      <c r="IR197" s="37"/>
      <c r="IS197" s="37"/>
      <c r="IT197" s="37"/>
      <c r="IU197" s="37"/>
      <c r="IV197" s="37"/>
      <c r="IW197" s="37"/>
    </row>
    <row r="198" customFormat="false" ht="12.75" hidden="false" customHeight="false" outlineLevel="0" collapsed="false">
      <c r="A198" s="37" t="s">
        <v>273</v>
      </c>
      <c r="B198" s="37"/>
      <c r="C198" s="38"/>
      <c r="D198" s="39" t="s">
        <v>271</v>
      </c>
      <c r="F198" s="39"/>
      <c r="G198" s="38" t="s">
        <v>224</v>
      </c>
      <c r="H198" s="21" t="n">
        <v>0</v>
      </c>
      <c r="I198" s="37" t="s">
        <v>225</v>
      </c>
      <c r="J198" s="38"/>
      <c r="K198" s="2"/>
      <c r="L198" s="38" t="n">
        <v>23677880</v>
      </c>
      <c r="M198" s="3"/>
      <c r="N198" s="38"/>
      <c r="O198" s="2"/>
      <c r="P198" s="38" t="n">
        <v>23677880</v>
      </c>
      <c r="R198" s="5"/>
      <c r="T198" s="5" t="n">
        <v>23677880.11</v>
      </c>
      <c r="U198" s="5"/>
      <c r="V198" s="5" t="n">
        <f aca="false">+R198/1000000</f>
        <v>0</v>
      </c>
      <c r="W198" s="5" t="n">
        <v>0</v>
      </c>
      <c r="X198" s="5"/>
      <c r="Y198" s="5" t="n">
        <f aca="false">ROUND(T198*H198,0)</f>
        <v>0</v>
      </c>
      <c r="Z198" s="5"/>
      <c r="AA198" s="5"/>
      <c r="AB198" s="5" t="n">
        <v>0</v>
      </c>
      <c r="AC198" s="5"/>
      <c r="AD198" s="5" t="n">
        <v>0</v>
      </c>
      <c r="AE198" s="5" t="n">
        <f aca="false">+AB198/1000000</f>
        <v>0</v>
      </c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37"/>
      <c r="AS198" s="37"/>
      <c r="AT198" s="37"/>
      <c r="AU198" s="37"/>
      <c r="AV198" s="37"/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  <c r="BM198" s="37"/>
      <c r="BN198" s="37"/>
      <c r="BO198" s="37"/>
      <c r="BP198" s="37"/>
      <c r="BQ198" s="37"/>
      <c r="BR198" s="37"/>
      <c r="BS198" s="37"/>
      <c r="BT198" s="37"/>
      <c r="BU198" s="37"/>
      <c r="BV198" s="37"/>
      <c r="BW198" s="37"/>
      <c r="BX198" s="37"/>
      <c r="BY198" s="37"/>
      <c r="BZ198" s="37"/>
      <c r="CA198" s="37"/>
      <c r="CB198" s="37"/>
      <c r="CC198" s="37"/>
      <c r="CD198" s="37"/>
      <c r="CE198" s="37"/>
      <c r="CF198" s="37"/>
      <c r="CG198" s="37"/>
      <c r="CH198" s="37"/>
      <c r="CI198" s="37"/>
      <c r="CJ198" s="37"/>
      <c r="CK198" s="37"/>
      <c r="CL198" s="37"/>
      <c r="CM198" s="37"/>
      <c r="CN198" s="37"/>
      <c r="CO198" s="37"/>
      <c r="CP198" s="37"/>
      <c r="CQ198" s="37"/>
      <c r="CR198" s="37"/>
      <c r="CS198" s="37"/>
      <c r="CT198" s="37"/>
      <c r="CU198" s="37"/>
      <c r="CV198" s="37"/>
      <c r="CW198" s="37"/>
      <c r="CX198" s="37"/>
      <c r="CY198" s="37"/>
      <c r="CZ198" s="37"/>
      <c r="DA198" s="37"/>
      <c r="DB198" s="37"/>
      <c r="DC198" s="37"/>
      <c r="DD198" s="37"/>
      <c r="DE198" s="37"/>
      <c r="DF198" s="37"/>
      <c r="DG198" s="37"/>
      <c r="DH198" s="37"/>
      <c r="DI198" s="37"/>
      <c r="DJ198" s="37"/>
      <c r="DK198" s="37"/>
      <c r="DL198" s="37"/>
      <c r="DM198" s="37"/>
      <c r="DN198" s="37"/>
      <c r="DO198" s="37"/>
      <c r="DP198" s="37"/>
      <c r="DQ198" s="37"/>
      <c r="DR198" s="37"/>
      <c r="DS198" s="37"/>
      <c r="DT198" s="37"/>
      <c r="DU198" s="37"/>
      <c r="DV198" s="37"/>
      <c r="DW198" s="37"/>
      <c r="DX198" s="37"/>
      <c r="DY198" s="37"/>
      <c r="DZ198" s="37"/>
      <c r="EA198" s="37"/>
      <c r="EB198" s="37"/>
      <c r="EC198" s="37"/>
      <c r="ED198" s="37"/>
      <c r="EE198" s="37"/>
      <c r="EF198" s="37"/>
      <c r="EG198" s="37"/>
      <c r="EH198" s="37"/>
      <c r="EI198" s="37"/>
      <c r="EJ198" s="37"/>
      <c r="EK198" s="37"/>
      <c r="EL198" s="37"/>
      <c r="EM198" s="37"/>
      <c r="EN198" s="37"/>
      <c r="EO198" s="37"/>
      <c r="EP198" s="37"/>
      <c r="EQ198" s="37"/>
      <c r="ER198" s="37"/>
      <c r="ES198" s="37"/>
      <c r="ET198" s="37"/>
      <c r="EU198" s="37"/>
      <c r="EV198" s="37"/>
      <c r="EW198" s="37"/>
      <c r="EX198" s="37"/>
      <c r="EY198" s="37"/>
      <c r="EZ198" s="37"/>
      <c r="FA198" s="37"/>
      <c r="FB198" s="37"/>
      <c r="FC198" s="37"/>
      <c r="FD198" s="37"/>
      <c r="FE198" s="37"/>
      <c r="FF198" s="37"/>
      <c r="FG198" s="37"/>
      <c r="FH198" s="37"/>
      <c r="FI198" s="37"/>
      <c r="FJ198" s="37"/>
      <c r="FK198" s="37"/>
      <c r="FL198" s="37"/>
      <c r="FM198" s="37"/>
      <c r="FN198" s="37"/>
      <c r="FO198" s="37"/>
      <c r="FP198" s="37"/>
      <c r="FQ198" s="37"/>
      <c r="FR198" s="37"/>
      <c r="FS198" s="37"/>
      <c r="FT198" s="37"/>
      <c r="FU198" s="37"/>
      <c r="FV198" s="37"/>
      <c r="FW198" s="37"/>
      <c r="FX198" s="37"/>
      <c r="FY198" s="37"/>
      <c r="FZ198" s="37"/>
      <c r="GA198" s="37"/>
      <c r="GB198" s="37"/>
      <c r="GC198" s="37"/>
      <c r="GD198" s="37"/>
      <c r="GE198" s="37"/>
      <c r="GF198" s="37"/>
      <c r="GG198" s="37"/>
      <c r="GH198" s="37"/>
      <c r="GI198" s="37"/>
      <c r="GJ198" s="37"/>
      <c r="GK198" s="37"/>
      <c r="GL198" s="37"/>
      <c r="GM198" s="37"/>
      <c r="GN198" s="37"/>
      <c r="GO198" s="37"/>
      <c r="GP198" s="37"/>
      <c r="GQ198" s="37"/>
      <c r="GR198" s="37"/>
      <c r="GS198" s="37"/>
      <c r="GT198" s="37"/>
      <c r="GU198" s="37"/>
      <c r="GV198" s="37"/>
      <c r="GW198" s="37"/>
      <c r="GX198" s="37"/>
      <c r="GY198" s="37"/>
      <c r="GZ198" s="37"/>
      <c r="HA198" s="37"/>
      <c r="HB198" s="37"/>
      <c r="HC198" s="37"/>
      <c r="HD198" s="37"/>
      <c r="HE198" s="37"/>
      <c r="HF198" s="37"/>
      <c r="HG198" s="37"/>
      <c r="HH198" s="37"/>
      <c r="HI198" s="37"/>
      <c r="HJ198" s="37"/>
      <c r="HK198" s="37"/>
      <c r="HL198" s="37"/>
      <c r="HM198" s="37"/>
      <c r="HN198" s="37"/>
      <c r="HO198" s="37"/>
      <c r="HP198" s="37"/>
      <c r="HQ198" s="37"/>
      <c r="HR198" s="37"/>
      <c r="HS198" s="37"/>
      <c r="HT198" s="37"/>
      <c r="HU198" s="37"/>
      <c r="HV198" s="37"/>
      <c r="HW198" s="37"/>
      <c r="HX198" s="37"/>
      <c r="HY198" s="37"/>
      <c r="HZ198" s="37"/>
      <c r="IA198" s="37"/>
      <c r="IB198" s="37"/>
      <c r="IC198" s="37"/>
      <c r="ID198" s="37"/>
      <c r="IE198" s="37"/>
      <c r="IF198" s="37"/>
      <c r="IG198" s="37"/>
      <c r="IH198" s="37"/>
      <c r="II198" s="37"/>
      <c r="IJ198" s="37"/>
      <c r="IK198" s="37"/>
      <c r="IL198" s="37"/>
      <c r="IM198" s="37"/>
      <c r="IN198" s="37"/>
      <c r="IO198" s="37"/>
      <c r="IP198" s="37"/>
      <c r="IQ198" s="37"/>
      <c r="IR198" s="37"/>
      <c r="IS198" s="37"/>
      <c r="IT198" s="37"/>
      <c r="IU198" s="37"/>
      <c r="IV198" s="37"/>
      <c r="IW198" s="37"/>
    </row>
    <row r="199" customFormat="false" ht="12.75" hidden="false" customHeight="false" outlineLevel="0" collapsed="false">
      <c r="A199" s="37" t="s">
        <v>274</v>
      </c>
      <c r="B199" s="37"/>
      <c r="C199" s="38"/>
      <c r="D199" s="39" t="s">
        <v>275</v>
      </c>
      <c r="F199" s="39"/>
      <c r="G199" s="38" t="s">
        <v>224</v>
      </c>
      <c r="H199" s="21" t="n">
        <v>0</v>
      </c>
      <c r="I199" s="37" t="s">
        <v>225</v>
      </c>
      <c r="J199" s="38"/>
      <c r="K199" s="2"/>
      <c r="L199" s="38" t="n">
        <v>569786.12</v>
      </c>
      <c r="M199" s="3"/>
      <c r="N199" s="38"/>
      <c r="O199" s="2"/>
      <c r="P199" s="38" t="n">
        <v>569786.12</v>
      </c>
      <c r="R199" s="5"/>
      <c r="T199" s="5" t="n">
        <v>543049.59</v>
      </c>
      <c r="U199" s="5"/>
      <c r="V199" s="5" t="n">
        <f aca="false">+R199/1000000</f>
        <v>0</v>
      </c>
      <c r="W199" s="5" t="n">
        <v>0</v>
      </c>
      <c r="X199" s="5"/>
      <c r="Y199" s="5" t="n">
        <f aca="false">ROUND(T199*H199,0)</f>
        <v>0</v>
      </c>
      <c r="Z199" s="5"/>
      <c r="AA199" s="5"/>
      <c r="AB199" s="5" t="n">
        <v>0</v>
      </c>
      <c r="AC199" s="5"/>
      <c r="AD199" s="5" t="n">
        <v>0</v>
      </c>
      <c r="AE199" s="5" t="n">
        <f aca="false">+AB199/1000000</f>
        <v>0</v>
      </c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37"/>
      <c r="AS199" s="37"/>
      <c r="AT199" s="37"/>
      <c r="AU199" s="37"/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  <c r="BM199" s="37"/>
      <c r="BN199" s="37"/>
      <c r="BO199" s="37"/>
      <c r="BP199" s="37"/>
      <c r="BQ199" s="37"/>
      <c r="BR199" s="37"/>
      <c r="BS199" s="37"/>
      <c r="BT199" s="37"/>
      <c r="BU199" s="37"/>
      <c r="BV199" s="37"/>
      <c r="BW199" s="37"/>
      <c r="BX199" s="37"/>
      <c r="BY199" s="37"/>
      <c r="BZ199" s="37"/>
      <c r="CA199" s="37"/>
      <c r="CB199" s="37"/>
      <c r="CC199" s="37"/>
      <c r="CD199" s="37"/>
      <c r="CE199" s="37"/>
      <c r="CF199" s="37"/>
      <c r="CG199" s="37"/>
      <c r="CH199" s="37"/>
      <c r="CI199" s="37"/>
      <c r="CJ199" s="37"/>
      <c r="CK199" s="37"/>
      <c r="CL199" s="37"/>
      <c r="CM199" s="37"/>
      <c r="CN199" s="37"/>
      <c r="CO199" s="37"/>
      <c r="CP199" s="37"/>
      <c r="CQ199" s="37"/>
      <c r="CR199" s="37"/>
      <c r="CS199" s="37"/>
      <c r="CT199" s="37"/>
      <c r="CU199" s="37"/>
      <c r="CV199" s="37"/>
      <c r="CW199" s="37"/>
      <c r="CX199" s="37"/>
      <c r="CY199" s="37"/>
      <c r="CZ199" s="37"/>
      <c r="DA199" s="37"/>
      <c r="DB199" s="37"/>
      <c r="DC199" s="37"/>
      <c r="DD199" s="37"/>
      <c r="DE199" s="37"/>
      <c r="DF199" s="37"/>
      <c r="DG199" s="37"/>
      <c r="DH199" s="37"/>
      <c r="DI199" s="37"/>
      <c r="DJ199" s="37"/>
      <c r="DK199" s="37"/>
      <c r="DL199" s="37"/>
      <c r="DM199" s="37"/>
      <c r="DN199" s="37"/>
      <c r="DO199" s="37"/>
      <c r="DP199" s="37"/>
      <c r="DQ199" s="37"/>
      <c r="DR199" s="37"/>
      <c r="DS199" s="37"/>
      <c r="DT199" s="37"/>
      <c r="DU199" s="37"/>
      <c r="DV199" s="37"/>
      <c r="DW199" s="37"/>
      <c r="DX199" s="37"/>
      <c r="DY199" s="37"/>
      <c r="DZ199" s="37"/>
      <c r="EA199" s="37"/>
      <c r="EB199" s="37"/>
      <c r="EC199" s="37"/>
      <c r="ED199" s="37"/>
      <c r="EE199" s="37"/>
      <c r="EF199" s="37"/>
      <c r="EG199" s="37"/>
      <c r="EH199" s="37"/>
      <c r="EI199" s="37"/>
      <c r="EJ199" s="37"/>
      <c r="EK199" s="37"/>
      <c r="EL199" s="37"/>
      <c r="EM199" s="37"/>
      <c r="EN199" s="37"/>
      <c r="EO199" s="37"/>
      <c r="EP199" s="37"/>
      <c r="EQ199" s="37"/>
      <c r="ER199" s="37"/>
      <c r="ES199" s="37"/>
      <c r="ET199" s="37"/>
      <c r="EU199" s="37"/>
      <c r="EV199" s="37"/>
      <c r="EW199" s="37"/>
      <c r="EX199" s="37"/>
      <c r="EY199" s="37"/>
      <c r="EZ199" s="37"/>
      <c r="FA199" s="37"/>
      <c r="FB199" s="37"/>
      <c r="FC199" s="37"/>
      <c r="FD199" s="37"/>
      <c r="FE199" s="37"/>
      <c r="FF199" s="37"/>
      <c r="FG199" s="37"/>
      <c r="FH199" s="37"/>
      <c r="FI199" s="37"/>
      <c r="FJ199" s="37"/>
      <c r="FK199" s="37"/>
      <c r="FL199" s="37"/>
      <c r="FM199" s="37"/>
      <c r="FN199" s="37"/>
      <c r="FO199" s="37"/>
      <c r="FP199" s="37"/>
      <c r="FQ199" s="37"/>
      <c r="FR199" s="37"/>
      <c r="FS199" s="37"/>
      <c r="FT199" s="37"/>
      <c r="FU199" s="37"/>
      <c r="FV199" s="37"/>
      <c r="FW199" s="37"/>
      <c r="FX199" s="37"/>
      <c r="FY199" s="37"/>
      <c r="FZ199" s="37"/>
      <c r="GA199" s="37"/>
      <c r="GB199" s="37"/>
      <c r="GC199" s="37"/>
      <c r="GD199" s="37"/>
      <c r="GE199" s="37"/>
      <c r="GF199" s="37"/>
      <c r="GG199" s="37"/>
      <c r="GH199" s="37"/>
      <c r="GI199" s="37"/>
      <c r="GJ199" s="37"/>
      <c r="GK199" s="37"/>
      <c r="GL199" s="37"/>
      <c r="GM199" s="37"/>
      <c r="GN199" s="37"/>
      <c r="GO199" s="37"/>
      <c r="GP199" s="37"/>
      <c r="GQ199" s="37"/>
      <c r="GR199" s="37"/>
      <c r="GS199" s="37"/>
      <c r="GT199" s="37"/>
      <c r="GU199" s="37"/>
      <c r="GV199" s="37"/>
      <c r="GW199" s="37"/>
      <c r="GX199" s="37"/>
      <c r="GY199" s="37"/>
      <c r="GZ199" s="37"/>
      <c r="HA199" s="37"/>
      <c r="HB199" s="37"/>
      <c r="HC199" s="37"/>
      <c r="HD199" s="37"/>
      <c r="HE199" s="37"/>
      <c r="HF199" s="37"/>
      <c r="HG199" s="37"/>
      <c r="HH199" s="37"/>
      <c r="HI199" s="37"/>
      <c r="HJ199" s="37"/>
      <c r="HK199" s="37"/>
      <c r="HL199" s="37"/>
      <c r="HM199" s="37"/>
      <c r="HN199" s="37"/>
      <c r="HO199" s="37"/>
      <c r="HP199" s="37"/>
      <c r="HQ199" s="37"/>
      <c r="HR199" s="37"/>
      <c r="HS199" s="37"/>
      <c r="HT199" s="37"/>
      <c r="HU199" s="37"/>
      <c r="HV199" s="37"/>
      <c r="HW199" s="37"/>
      <c r="HX199" s="37"/>
      <c r="HY199" s="37"/>
      <c r="HZ199" s="37"/>
      <c r="IA199" s="37"/>
      <c r="IB199" s="37"/>
      <c r="IC199" s="37"/>
      <c r="ID199" s="37"/>
      <c r="IE199" s="37"/>
      <c r="IF199" s="37"/>
      <c r="IG199" s="37"/>
      <c r="IH199" s="37"/>
      <c r="II199" s="37"/>
      <c r="IJ199" s="37"/>
      <c r="IK199" s="37"/>
      <c r="IL199" s="37"/>
      <c r="IM199" s="37"/>
      <c r="IN199" s="37"/>
      <c r="IO199" s="37"/>
      <c r="IP199" s="37"/>
      <c r="IQ199" s="37"/>
      <c r="IR199" s="37"/>
      <c r="IS199" s="37"/>
      <c r="IT199" s="37"/>
      <c r="IU199" s="37"/>
      <c r="IV199" s="37"/>
      <c r="IW199" s="37"/>
    </row>
    <row r="200" customFormat="false" ht="12.75" hidden="false" customHeight="false" outlineLevel="0" collapsed="false">
      <c r="A200" s="2"/>
      <c r="C200" s="5"/>
      <c r="D200" s="7"/>
      <c r="G200" s="5"/>
      <c r="H200" s="7"/>
      <c r="I200" s="5"/>
    </row>
    <row r="201" customFormat="false" ht="12.75" hidden="false" customHeight="false" outlineLevel="0" collapsed="false">
      <c r="A201" s="37" t="s">
        <v>276</v>
      </c>
      <c r="B201" s="37"/>
      <c r="C201" s="38"/>
      <c r="D201" s="39" t="s">
        <v>277</v>
      </c>
      <c r="F201" s="39"/>
      <c r="G201" s="38" t="s">
        <v>278</v>
      </c>
      <c r="H201" s="21" t="n">
        <v>0</v>
      </c>
      <c r="I201" s="37" t="s">
        <v>80</v>
      </c>
      <c r="J201" s="38"/>
      <c r="K201" s="2"/>
      <c r="L201" s="38" t="n">
        <v>0</v>
      </c>
      <c r="M201" s="3"/>
      <c r="N201" s="38"/>
      <c r="O201" s="2"/>
      <c r="P201" s="38" t="n">
        <v>0</v>
      </c>
      <c r="R201" s="5"/>
      <c r="T201" s="5" t="n">
        <v>0</v>
      </c>
      <c r="U201" s="5"/>
      <c r="V201" s="5" t="n">
        <f aca="false">+R201/1000000</f>
        <v>0</v>
      </c>
      <c r="W201" s="5" t="n">
        <v>11920000</v>
      </c>
      <c r="X201" s="5"/>
      <c r="Y201" s="5" t="n">
        <f aca="false">ROUND(T201*H201,0)</f>
        <v>0</v>
      </c>
      <c r="Z201" s="5"/>
      <c r="AA201" s="5"/>
      <c r="AB201" s="5" t="n">
        <f aca="false">+Y201</f>
        <v>0</v>
      </c>
      <c r="AC201" s="5"/>
      <c r="AD201" s="5" t="n">
        <v>0</v>
      </c>
      <c r="AE201" s="5" t="n">
        <f aca="false">+AB201/1000000</f>
        <v>0</v>
      </c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  <c r="BM201" s="37"/>
      <c r="BN201" s="37"/>
      <c r="BO201" s="37"/>
      <c r="BP201" s="37"/>
      <c r="BQ201" s="37"/>
      <c r="BR201" s="37"/>
      <c r="BS201" s="37"/>
      <c r="BT201" s="37"/>
      <c r="BU201" s="37"/>
      <c r="BV201" s="37"/>
      <c r="BW201" s="37"/>
      <c r="BX201" s="37"/>
      <c r="BY201" s="37"/>
      <c r="BZ201" s="37"/>
      <c r="CA201" s="37"/>
      <c r="CB201" s="37"/>
      <c r="CC201" s="37"/>
      <c r="CD201" s="37"/>
      <c r="CE201" s="37"/>
      <c r="CF201" s="37"/>
      <c r="CG201" s="37"/>
      <c r="CH201" s="37"/>
      <c r="CI201" s="37"/>
      <c r="CJ201" s="37"/>
      <c r="CK201" s="37"/>
      <c r="CL201" s="37"/>
      <c r="CM201" s="37"/>
      <c r="CN201" s="37"/>
      <c r="CO201" s="37"/>
      <c r="CP201" s="37"/>
      <c r="CQ201" s="37"/>
      <c r="CR201" s="37"/>
      <c r="CS201" s="37"/>
      <c r="CT201" s="37"/>
      <c r="CU201" s="37"/>
      <c r="CV201" s="37"/>
      <c r="CW201" s="37"/>
      <c r="CX201" s="37"/>
      <c r="CY201" s="37"/>
      <c r="CZ201" s="37"/>
      <c r="DA201" s="37"/>
      <c r="DB201" s="37"/>
      <c r="DC201" s="37"/>
      <c r="DD201" s="37"/>
      <c r="DE201" s="37"/>
      <c r="DF201" s="37"/>
      <c r="DG201" s="37"/>
      <c r="DH201" s="37"/>
      <c r="DI201" s="37"/>
      <c r="DJ201" s="37"/>
      <c r="DK201" s="37"/>
      <c r="DL201" s="37"/>
      <c r="DM201" s="37"/>
      <c r="DN201" s="37"/>
      <c r="DO201" s="37"/>
      <c r="DP201" s="37"/>
      <c r="DQ201" s="37"/>
      <c r="DR201" s="37"/>
      <c r="DS201" s="37"/>
      <c r="DT201" s="37"/>
      <c r="DU201" s="37"/>
      <c r="DV201" s="37"/>
      <c r="DW201" s="37"/>
      <c r="DX201" s="37"/>
      <c r="DY201" s="37"/>
      <c r="DZ201" s="37"/>
      <c r="EA201" s="37"/>
      <c r="EB201" s="37"/>
      <c r="EC201" s="37"/>
      <c r="ED201" s="37"/>
      <c r="EE201" s="37"/>
      <c r="EF201" s="37"/>
      <c r="EG201" s="37"/>
      <c r="EH201" s="37"/>
      <c r="EI201" s="37"/>
      <c r="EJ201" s="37"/>
      <c r="EK201" s="37"/>
      <c r="EL201" s="37"/>
      <c r="EM201" s="37"/>
      <c r="EN201" s="37"/>
      <c r="EO201" s="37"/>
      <c r="EP201" s="37"/>
      <c r="EQ201" s="37"/>
      <c r="ER201" s="37"/>
      <c r="ES201" s="37"/>
      <c r="ET201" s="37"/>
      <c r="EU201" s="37"/>
      <c r="EV201" s="37"/>
      <c r="EW201" s="37"/>
      <c r="EX201" s="37"/>
      <c r="EY201" s="37"/>
      <c r="EZ201" s="37"/>
      <c r="FA201" s="37"/>
      <c r="FB201" s="37"/>
      <c r="FC201" s="37"/>
      <c r="FD201" s="37"/>
      <c r="FE201" s="37"/>
      <c r="FF201" s="37"/>
      <c r="FG201" s="37"/>
      <c r="FH201" s="37"/>
      <c r="FI201" s="37"/>
      <c r="FJ201" s="37"/>
      <c r="FK201" s="37"/>
      <c r="FL201" s="37"/>
      <c r="FM201" s="37"/>
      <c r="FN201" s="37"/>
      <c r="FO201" s="37"/>
      <c r="FP201" s="37"/>
      <c r="FQ201" s="37"/>
      <c r="FR201" s="37"/>
      <c r="FS201" s="37"/>
      <c r="FT201" s="37"/>
      <c r="FU201" s="37"/>
      <c r="FV201" s="37"/>
      <c r="FW201" s="37"/>
      <c r="FX201" s="37"/>
      <c r="FY201" s="37"/>
      <c r="FZ201" s="37"/>
      <c r="GA201" s="37"/>
      <c r="GB201" s="37"/>
      <c r="GC201" s="37"/>
      <c r="GD201" s="37"/>
      <c r="GE201" s="37"/>
      <c r="GF201" s="37"/>
      <c r="GG201" s="37"/>
      <c r="GH201" s="37"/>
      <c r="GI201" s="37"/>
      <c r="GJ201" s="37"/>
      <c r="GK201" s="37"/>
      <c r="GL201" s="37"/>
      <c r="GM201" s="37"/>
      <c r="GN201" s="37"/>
      <c r="GO201" s="37"/>
      <c r="GP201" s="37"/>
      <c r="GQ201" s="37"/>
      <c r="GR201" s="37"/>
      <c r="GS201" s="37"/>
      <c r="GT201" s="37"/>
      <c r="GU201" s="37"/>
      <c r="GV201" s="37"/>
      <c r="GW201" s="37"/>
      <c r="GX201" s="37"/>
      <c r="GY201" s="37"/>
      <c r="GZ201" s="37"/>
      <c r="HA201" s="37"/>
      <c r="HB201" s="37"/>
      <c r="HC201" s="37"/>
      <c r="HD201" s="37"/>
      <c r="HE201" s="37"/>
      <c r="HF201" s="37"/>
      <c r="HG201" s="37"/>
      <c r="HH201" s="37"/>
      <c r="HI201" s="37"/>
      <c r="HJ201" s="37"/>
      <c r="HK201" s="37"/>
      <c r="HL201" s="37"/>
      <c r="HM201" s="37"/>
      <c r="HN201" s="37"/>
      <c r="HO201" s="37"/>
      <c r="HP201" s="37"/>
      <c r="HQ201" s="37"/>
      <c r="HR201" s="37"/>
      <c r="HS201" s="37"/>
      <c r="HT201" s="37"/>
      <c r="HU201" s="37"/>
      <c r="HV201" s="37"/>
      <c r="HW201" s="37"/>
      <c r="HX201" s="37"/>
      <c r="HY201" s="37"/>
      <c r="HZ201" s="37"/>
      <c r="IA201" s="37"/>
      <c r="IB201" s="37"/>
      <c r="IC201" s="37"/>
      <c r="ID201" s="37"/>
      <c r="IE201" s="37"/>
      <c r="IF201" s="37"/>
      <c r="IG201" s="37"/>
      <c r="IH201" s="37"/>
      <c r="II201" s="37"/>
      <c r="IJ201" s="37"/>
      <c r="IK201" s="37"/>
      <c r="IL201" s="37"/>
      <c r="IM201" s="37"/>
      <c r="IN201" s="37"/>
      <c r="IO201" s="37"/>
      <c r="IP201" s="37"/>
      <c r="IQ201" s="37"/>
      <c r="IR201" s="37"/>
      <c r="IS201" s="37"/>
      <c r="IT201" s="37"/>
      <c r="IU201" s="37"/>
      <c r="IV201" s="37"/>
      <c r="IW201" s="37"/>
    </row>
    <row r="202" customFormat="false" ht="12.75" hidden="false" customHeight="false" outlineLevel="0" collapsed="false">
      <c r="A202" s="37"/>
      <c r="B202" s="37"/>
      <c r="C202" s="38"/>
      <c r="D202" s="39"/>
      <c r="F202" s="39"/>
      <c r="G202" s="38"/>
      <c r="H202" s="21"/>
      <c r="I202" s="37"/>
      <c r="J202" s="38"/>
      <c r="K202" s="2"/>
      <c r="L202" s="38"/>
      <c r="M202" s="3"/>
      <c r="N202" s="38"/>
      <c r="O202" s="2"/>
      <c r="P202" s="38"/>
      <c r="R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  <c r="BJ202" s="37"/>
      <c r="BK202" s="37"/>
      <c r="BL202" s="37"/>
      <c r="BM202" s="37"/>
      <c r="BN202" s="37"/>
      <c r="BO202" s="37"/>
      <c r="BP202" s="37"/>
      <c r="BQ202" s="37"/>
      <c r="BR202" s="37"/>
      <c r="BS202" s="37"/>
      <c r="BT202" s="37"/>
      <c r="BU202" s="37"/>
      <c r="BV202" s="37"/>
      <c r="BW202" s="37"/>
      <c r="BX202" s="37"/>
      <c r="BY202" s="37"/>
      <c r="BZ202" s="37"/>
      <c r="CA202" s="37"/>
      <c r="CB202" s="37"/>
      <c r="CC202" s="37"/>
      <c r="CD202" s="37"/>
      <c r="CE202" s="37"/>
      <c r="CF202" s="37"/>
      <c r="CG202" s="37"/>
      <c r="CH202" s="37"/>
      <c r="CI202" s="37"/>
      <c r="CJ202" s="37"/>
      <c r="CK202" s="37"/>
      <c r="CL202" s="37"/>
      <c r="CM202" s="37"/>
      <c r="CN202" s="37"/>
      <c r="CO202" s="37"/>
      <c r="CP202" s="37"/>
      <c r="CQ202" s="37"/>
      <c r="CR202" s="37"/>
      <c r="CS202" s="37"/>
      <c r="CT202" s="37"/>
      <c r="CU202" s="37"/>
      <c r="CV202" s="37"/>
      <c r="CW202" s="37"/>
      <c r="CX202" s="37"/>
      <c r="CY202" s="37"/>
      <c r="CZ202" s="37"/>
      <c r="DA202" s="37"/>
      <c r="DB202" s="37"/>
      <c r="DC202" s="37"/>
      <c r="DD202" s="37"/>
      <c r="DE202" s="37"/>
      <c r="DF202" s="37"/>
      <c r="DG202" s="37"/>
      <c r="DH202" s="37"/>
      <c r="DI202" s="37"/>
      <c r="DJ202" s="37"/>
      <c r="DK202" s="37"/>
      <c r="DL202" s="37"/>
      <c r="DM202" s="37"/>
      <c r="DN202" s="37"/>
      <c r="DO202" s="37"/>
      <c r="DP202" s="37"/>
      <c r="DQ202" s="37"/>
      <c r="DR202" s="37"/>
      <c r="DS202" s="37"/>
      <c r="DT202" s="37"/>
      <c r="DU202" s="37"/>
      <c r="DV202" s="37"/>
      <c r="DW202" s="37"/>
      <c r="DX202" s="37"/>
      <c r="DY202" s="37"/>
      <c r="DZ202" s="37"/>
      <c r="EA202" s="37"/>
      <c r="EB202" s="37"/>
      <c r="EC202" s="37"/>
      <c r="ED202" s="37"/>
      <c r="EE202" s="37"/>
      <c r="EF202" s="37"/>
      <c r="EG202" s="37"/>
      <c r="EH202" s="37"/>
      <c r="EI202" s="37"/>
      <c r="EJ202" s="37"/>
      <c r="EK202" s="37"/>
      <c r="EL202" s="37"/>
      <c r="EM202" s="37"/>
      <c r="EN202" s="37"/>
      <c r="EO202" s="37"/>
      <c r="EP202" s="37"/>
      <c r="EQ202" s="37"/>
      <c r="ER202" s="37"/>
      <c r="ES202" s="37"/>
      <c r="ET202" s="37"/>
      <c r="EU202" s="37"/>
      <c r="EV202" s="37"/>
      <c r="EW202" s="37"/>
      <c r="EX202" s="37"/>
      <c r="EY202" s="37"/>
      <c r="EZ202" s="37"/>
      <c r="FA202" s="37"/>
      <c r="FB202" s="37"/>
      <c r="FC202" s="37"/>
      <c r="FD202" s="37"/>
      <c r="FE202" s="37"/>
      <c r="FF202" s="37"/>
      <c r="FG202" s="37"/>
      <c r="FH202" s="37"/>
      <c r="FI202" s="37"/>
      <c r="FJ202" s="37"/>
      <c r="FK202" s="37"/>
      <c r="FL202" s="37"/>
      <c r="FM202" s="37"/>
      <c r="FN202" s="37"/>
      <c r="FO202" s="37"/>
      <c r="FP202" s="37"/>
      <c r="FQ202" s="37"/>
      <c r="FR202" s="37"/>
      <c r="FS202" s="37"/>
      <c r="FT202" s="37"/>
      <c r="FU202" s="37"/>
      <c r="FV202" s="37"/>
      <c r="FW202" s="37"/>
      <c r="FX202" s="37"/>
      <c r="FY202" s="37"/>
      <c r="FZ202" s="37"/>
      <c r="GA202" s="37"/>
      <c r="GB202" s="37"/>
      <c r="GC202" s="37"/>
      <c r="GD202" s="37"/>
      <c r="GE202" s="37"/>
      <c r="GF202" s="37"/>
      <c r="GG202" s="37"/>
      <c r="GH202" s="37"/>
      <c r="GI202" s="37"/>
      <c r="GJ202" s="37"/>
      <c r="GK202" s="37"/>
      <c r="GL202" s="37"/>
      <c r="GM202" s="37"/>
      <c r="GN202" s="37"/>
      <c r="GO202" s="37"/>
      <c r="GP202" s="37"/>
      <c r="GQ202" s="37"/>
      <c r="GR202" s="37"/>
      <c r="GS202" s="37"/>
      <c r="GT202" s="37"/>
      <c r="GU202" s="37"/>
      <c r="GV202" s="37"/>
      <c r="GW202" s="37"/>
      <c r="GX202" s="37"/>
      <c r="GY202" s="37"/>
      <c r="GZ202" s="37"/>
      <c r="HA202" s="37"/>
      <c r="HB202" s="37"/>
      <c r="HC202" s="37"/>
      <c r="HD202" s="37"/>
      <c r="HE202" s="37"/>
      <c r="HF202" s="37"/>
      <c r="HG202" s="37"/>
      <c r="HH202" s="37"/>
      <c r="HI202" s="37"/>
      <c r="HJ202" s="37"/>
      <c r="HK202" s="37"/>
      <c r="HL202" s="37"/>
      <c r="HM202" s="37"/>
      <c r="HN202" s="37"/>
      <c r="HO202" s="37"/>
      <c r="HP202" s="37"/>
      <c r="HQ202" s="37"/>
      <c r="HR202" s="37"/>
      <c r="HS202" s="37"/>
      <c r="HT202" s="37"/>
      <c r="HU202" s="37"/>
      <c r="HV202" s="37"/>
      <c r="HW202" s="37"/>
      <c r="HX202" s="37"/>
      <c r="HY202" s="37"/>
      <c r="HZ202" s="37"/>
      <c r="IA202" s="37"/>
      <c r="IB202" s="37"/>
      <c r="IC202" s="37"/>
      <c r="ID202" s="37"/>
      <c r="IE202" s="37"/>
      <c r="IF202" s="37"/>
      <c r="IG202" s="37"/>
      <c r="IH202" s="37"/>
      <c r="II202" s="37"/>
      <c r="IJ202" s="37"/>
      <c r="IK202" s="37"/>
      <c r="IL202" s="37"/>
      <c r="IM202" s="37"/>
      <c r="IN202" s="37"/>
      <c r="IO202" s="37"/>
      <c r="IP202" s="37"/>
      <c r="IQ202" s="37"/>
      <c r="IR202" s="37"/>
      <c r="IS202" s="37"/>
      <c r="IT202" s="37"/>
      <c r="IU202" s="37"/>
      <c r="IV202" s="37"/>
      <c r="IW202" s="37"/>
    </row>
    <row r="203" customFormat="false" ht="12.75" hidden="false" customHeight="false" outlineLevel="0" collapsed="false">
      <c r="A203" s="37" t="s">
        <v>279</v>
      </c>
      <c r="B203" s="37"/>
      <c r="C203" s="38"/>
      <c r="D203" s="39" t="s">
        <v>277</v>
      </c>
      <c r="F203" s="39"/>
      <c r="G203" s="38" t="s">
        <v>66</v>
      </c>
      <c r="H203" s="21" t="n">
        <v>0</v>
      </c>
      <c r="I203" s="37" t="s">
        <v>69</v>
      </c>
      <c r="J203" s="38"/>
      <c r="K203" s="2"/>
      <c r="L203" s="38" t="n">
        <v>30000000</v>
      </c>
      <c r="M203" s="3"/>
      <c r="N203" s="38"/>
      <c r="O203" s="2"/>
      <c r="P203" s="38" t="n">
        <v>30000000</v>
      </c>
      <c r="R203" s="5"/>
      <c r="T203" s="5" t="n">
        <v>30000000</v>
      </c>
      <c r="U203" s="5"/>
      <c r="V203" s="5" t="n">
        <f aca="false">+R203/1000000</f>
        <v>0</v>
      </c>
      <c r="W203" s="5" t="n">
        <v>157900000</v>
      </c>
      <c r="X203" s="5"/>
      <c r="Y203" s="5" t="n">
        <f aca="false">ROUND(T203*H203,0)</f>
        <v>0</v>
      </c>
      <c r="Z203" s="5"/>
      <c r="AA203" s="5"/>
      <c r="AB203" s="5" t="n">
        <v>0</v>
      </c>
      <c r="AC203" s="5"/>
      <c r="AD203" s="5" t="n">
        <v>110000</v>
      </c>
      <c r="AE203" s="5" t="n">
        <f aca="false">+AB203/1000000</f>
        <v>0</v>
      </c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  <c r="BO203" s="37"/>
      <c r="BP203" s="37"/>
      <c r="BQ203" s="37"/>
      <c r="BR203" s="37"/>
      <c r="BS203" s="37"/>
      <c r="BT203" s="37"/>
      <c r="BU203" s="37"/>
      <c r="BV203" s="37"/>
      <c r="BW203" s="37"/>
      <c r="BX203" s="37"/>
      <c r="BY203" s="37"/>
      <c r="BZ203" s="37"/>
      <c r="CA203" s="37"/>
      <c r="CB203" s="37"/>
      <c r="CC203" s="37"/>
      <c r="CD203" s="37"/>
      <c r="CE203" s="37"/>
      <c r="CF203" s="37"/>
      <c r="CG203" s="37"/>
      <c r="CH203" s="37"/>
      <c r="CI203" s="37"/>
      <c r="CJ203" s="37"/>
      <c r="CK203" s="37"/>
      <c r="CL203" s="37"/>
      <c r="CM203" s="37"/>
      <c r="CN203" s="37"/>
      <c r="CO203" s="37"/>
      <c r="CP203" s="37"/>
      <c r="CQ203" s="37"/>
      <c r="CR203" s="37"/>
      <c r="CS203" s="37"/>
      <c r="CT203" s="37"/>
      <c r="CU203" s="37"/>
      <c r="CV203" s="37"/>
      <c r="CW203" s="37"/>
      <c r="CX203" s="37"/>
      <c r="CY203" s="37"/>
      <c r="CZ203" s="37"/>
      <c r="DA203" s="37"/>
      <c r="DB203" s="37"/>
      <c r="DC203" s="37"/>
      <c r="DD203" s="37"/>
      <c r="DE203" s="37"/>
      <c r="DF203" s="37"/>
      <c r="DG203" s="37"/>
      <c r="DH203" s="37"/>
      <c r="DI203" s="37"/>
      <c r="DJ203" s="37"/>
      <c r="DK203" s="37"/>
      <c r="DL203" s="37"/>
      <c r="DM203" s="37"/>
      <c r="DN203" s="37"/>
      <c r="DO203" s="37"/>
      <c r="DP203" s="37"/>
      <c r="DQ203" s="37"/>
      <c r="DR203" s="37"/>
      <c r="DS203" s="37"/>
      <c r="DT203" s="37"/>
      <c r="DU203" s="37"/>
      <c r="DV203" s="37"/>
      <c r="DW203" s="37"/>
      <c r="DX203" s="37"/>
      <c r="DY203" s="37"/>
      <c r="DZ203" s="37"/>
      <c r="EA203" s="37"/>
      <c r="EB203" s="37"/>
      <c r="EC203" s="37"/>
      <c r="ED203" s="37"/>
      <c r="EE203" s="37"/>
      <c r="EF203" s="37"/>
      <c r="EG203" s="37"/>
      <c r="EH203" s="37"/>
      <c r="EI203" s="37"/>
      <c r="EJ203" s="37"/>
      <c r="EK203" s="37"/>
      <c r="EL203" s="37"/>
      <c r="EM203" s="37"/>
      <c r="EN203" s="37"/>
      <c r="EO203" s="37"/>
      <c r="EP203" s="37"/>
      <c r="EQ203" s="37"/>
      <c r="ER203" s="37"/>
      <c r="ES203" s="37"/>
      <c r="ET203" s="37"/>
      <c r="EU203" s="37"/>
      <c r="EV203" s="37"/>
      <c r="EW203" s="37"/>
      <c r="EX203" s="37"/>
      <c r="EY203" s="37"/>
      <c r="EZ203" s="37"/>
      <c r="FA203" s="37"/>
      <c r="FB203" s="37"/>
      <c r="FC203" s="37"/>
      <c r="FD203" s="37"/>
      <c r="FE203" s="37"/>
      <c r="FF203" s="37"/>
      <c r="FG203" s="37"/>
      <c r="FH203" s="37"/>
      <c r="FI203" s="37"/>
      <c r="FJ203" s="37"/>
      <c r="FK203" s="37"/>
      <c r="FL203" s="37"/>
      <c r="FM203" s="37"/>
      <c r="FN203" s="37"/>
      <c r="FO203" s="37"/>
      <c r="FP203" s="37"/>
      <c r="FQ203" s="37"/>
      <c r="FR203" s="37"/>
      <c r="FS203" s="37"/>
      <c r="FT203" s="37"/>
      <c r="FU203" s="37"/>
      <c r="FV203" s="37"/>
      <c r="FW203" s="37"/>
      <c r="FX203" s="37"/>
      <c r="FY203" s="37"/>
      <c r="FZ203" s="37"/>
      <c r="GA203" s="37"/>
      <c r="GB203" s="37"/>
      <c r="GC203" s="37"/>
      <c r="GD203" s="37"/>
      <c r="GE203" s="37"/>
      <c r="GF203" s="37"/>
      <c r="GG203" s="37"/>
      <c r="GH203" s="37"/>
      <c r="GI203" s="37"/>
      <c r="GJ203" s="37"/>
      <c r="GK203" s="37"/>
      <c r="GL203" s="37"/>
      <c r="GM203" s="37"/>
      <c r="GN203" s="37"/>
      <c r="GO203" s="37"/>
      <c r="GP203" s="37"/>
      <c r="GQ203" s="37"/>
      <c r="GR203" s="37"/>
      <c r="GS203" s="37"/>
      <c r="GT203" s="37"/>
      <c r="GU203" s="37"/>
      <c r="GV203" s="37"/>
      <c r="GW203" s="37"/>
      <c r="GX203" s="37"/>
      <c r="GY203" s="37"/>
      <c r="GZ203" s="37"/>
      <c r="HA203" s="37"/>
      <c r="HB203" s="37"/>
      <c r="HC203" s="37"/>
      <c r="HD203" s="37"/>
      <c r="HE203" s="37"/>
      <c r="HF203" s="37"/>
      <c r="HG203" s="37"/>
      <c r="HH203" s="37"/>
      <c r="HI203" s="37"/>
      <c r="HJ203" s="37"/>
      <c r="HK203" s="37"/>
      <c r="HL203" s="37"/>
      <c r="HM203" s="37"/>
      <c r="HN203" s="37"/>
      <c r="HO203" s="37"/>
      <c r="HP203" s="37"/>
      <c r="HQ203" s="37"/>
      <c r="HR203" s="37"/>
      <c r="HS203" s="37"/>
      <c r="HT203" s="37"/>
      <c r="HU203" s="37"/>
      <c r="HV203" s="37"/>
      <c r="HW203" s="37"/>
      <c r="HX203" s="37"/>
      <c r="HY203" s="37"/>
      <c r="HZ203" s="37"/>
      <c r="IA203" s="37"/>
      <c r="IB203" s="37"/>
      <c r="IC203" s="37"/>
      <c r="ID203" s="37"/>
      <c r="IE203" s="37"/>
      <c r="IF203" s="37"/>
      <c r="IG203" s="37"/>
      <c r="IH203" s="37"/>
      <c r="II203" s="37"/>
      <c r="IJ203" s="37"/>
      <c r="IK203" s="37"/>
      <c r="IL203" s="37"/>
      <c r="IM203" s="37"/>
      <c r="IN203" s="37"/>
      <c r="IO203" s="37"/>
      <c r="IP203" s="37"/>
      <c r="IQ203" s="37"/>
      <c r="IR203" s="37"/>
      <c r="IS203" s="37"/>
      <c r="IT203" s="37"/>
      <c r="IU203" s="37"/>
      <c r="IV203" s="37"/>
      <c r="IW203" s="37"/>
    </row>
    <row r="204" customFormat="false" ht="12.75" hidden="false" customHeight="false" outlineLevel="0" collapsed="false">
      <c r="A204" s="37"/>
      <c r="B204" s="37"/>
      <c r="C204" s="38"/>
      <c r="D204" s="39"/>
      <c r="F204" s="39"/>
      <c r="G204" s="38"/>
      <c r="H204" s="21"/>
      <c r="I204" s="37"/>
      <c r="J204" s="38"/>
      <c r="K204" s="2"/>
      <c r="L204" s="38"/>
      <c r="M204" s="3"/>
      <c r="N204" s="38"/>
      <c r="O204" s="2"/>
      <c r="P204" s="38"/>
      <c r="R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  <c r="BO204" s="37"/>
      <c r="BP204" s="37"/>
      <c r="BQ204" s="37"/>
      <c r="BR204" s="37"/>
      <c r="BS204" s="37"/>
      <c r="BT204" s="37"/>
      <c r="BU204" s="37"/>
      <c r="BV204" s="37"/>
      <c r="BW204" s="37"/>
      <c r="BX204" s="37"/>
      <c r="BY204" s="37"/>
      <c r="BZ204" s="37"/>
      <c r="CA204" s="37"/>
      <c r="CB204" s="37"/>
      <c r="CC204" s="37"/>
      <c r="CD204" s="37"/>
      <c r="CE204" s="37"/>
      <c r="CF204" s="37"/>
      <c r="CG204" s="37"/>
      <c r="CH204" s="37"/>
      <c r="CI204" s="37"/>
      <c r="CJ204" s="37"/>
      <c r="CK204" s="37"/>
      <c r="CL204" s="37"/>
      <c r="CM204" s="37"/>
      <c r="CN204" s="37"/>
      <c r="CO204" s="37"/>
      <c r="CP204" s="37"/>
      <c r="CQ204" s="37"/>
      <c r="CR204" s="37"/>
      <c r="CS204" s="37"/>
      <c r="CT204" s="37"/>
      <c r="CU204" s="37"/>
      <c r="CV204" s="37"/>
      <c r="CW204" s="37"/>
      <c r="CX204" s="37"/>
      <c r="CY204" s="37"/>
      <c r="CZ204" s="37"/>
      <c r="DA204" s="37"/>
      <c r="DB204" s="37"/>
      <c r="DC204" s="37"/>
      <c r="DD204" s="37"/>
      <c r="DE204" s="37"/>
      <c r="DF204" s="37"/>
      <c r="DG204" s="37"/>
      <c r="DH204" s="37"/>
      <c r="DI204" s="37"/>
      <c r="DJ204" s="37"/>
      <c r="DK204" s="37"/>
      <c r="DL204" s="37"/>
      <c r="DM204" s="37"/>
      <c r="DN204" s="37"/>
      <c r="DO204" s="37"/>
      <c r="DP204" s="37"/>
      <c r="DQ204" s="37"/>
      <c r="DR204" s="37"/>
      <c r="DS204" s="37"/>
      <c r="DT204" s="37"/>
      <c r="DU204" s="37"/>
      <c r="DV204" s="37"/>
      <c r="DW204" s="37"/>
      <c r="DX204" s="37"/>
      <c r="DY204" s="37"/>
      <c r="DZ204" s="37"/>
      <c r="EA204" s="37"/>
      <c r="EB204" s="37"/>
      <c r="EC204" s="37"/>
      <c r="ED204" s="37"/>
      <c r="EE204" s="37"/>
      <c r="EF204" s="37"/>
      <c r="EG204" s="37"/>
      <c r="EH204" s="37"/>
      <c r="EI204" s="37"/>
      <c r="EJ204" s="37"/>
      <c r="EK204" s="37"/>
      <c r="EL204" s="37"/>
      <c r="EM204" s="37"/>
      <c r="EN204" s="37"/>
      <c r="EO204" s="37"/>
      <c r="EP204" s="37"/>
      <c r="EQ204" s="37"/>
      <c r="ER204" s="37"/>
      <c r="ES204" s="37"/>
      <c r="ET204" s="37"/>
      <c r="EU204" s="37"/>
      <c r="EV204" s="37"/>
      <c r="EW204" s="37"/>
      <c r="EX204" s="37"/>
      <c r="EY204" s="37"/>
      <c r="EZ204" s="37"/>
      <c r="FA204" s="37"/>
      <c r="FB204" s="37"/>
      <c r="FC204" s="37"/>
      <c r="FD204" s="37"/>
      <c r="FE204" s="37"/>
      <c r="FF204" s="37"/>
      <c r="FG204" s="37"/>
      <c r="FH204" s="37"/>
      <c r="FI204" s="37"/>
      <c r="FJ204" s="37"/>
      <c r="FK204" s="37"/>
      <c r="FL204" s="37"/>
      <c r="FM204" s="37"/>
      <c r="FN204" s="37"/>
      <c r="FO204" s="37"/>
      <c r="FP204" s="37"/>
      <c r="FQ204" s="37"/>
      <c r="FR204" s="37"/>
      <c r="FS204" s="37"/>
      <c r="FT204" s="37"/>
      <c r="FU204" s="37"/>
      <c r="FV204" s="37"/>
      <c r="FW204" s="37"/>
      <c r="FX204" s="37"/>
      <c r="FY204" s="37"/>
      <c r="FZ204" s="37"/>
      <c r="GA204" s="37"/>
      <c r="GB204" s="37"/>
      <c r="GC204" s="37"/>
      <c r="GD204" s="37"/>
      <c r="GE204" s="37"/>
      <c r="GF204" s="37"/>
      <c r="GG204" s="37"/>
      <c r="GH204" s="37"/>
      <c r="GI204" s="37"/>
      <c r="GJ204" s="37"/>
      <c r="GK204" s="37"/>
      <c r="GL204" s="37"/>
      <c r="GM204" s="37"/>
      <c r="GN204" s="37"/>
      <c r="GO204" s="37"/>
      <c r="GP204" s="37"/>
      <c r="GQ204" s="37"/>
      <c r="GR204" s="37"/>
      <c r="GS204" s="37"/>
      <c r="GT204" s="37"/>
      <c r="GU204" s="37"/>
      <c r="GV204" s="37"/>
      <c r="GW204" s="37"/>
      <c r="GX204" s="37"/>
      <c r="GY204" s="37"/>
      <c r="GZ204" s="37"/>
      <c r="HA204" s="37"/>
      <c r="HB204" s="37"/>
      <c r="HC204" s="37"/>
      <c r="HD204" s="37"/>
      <c r="HE204" s="37"/>
      <c r="HF204" s="37"/>
      <c r="HG204" s="37"/>
      <c r="HH204" s="37"/>
      <c r="HI204" s="37"/>
      <c r="HJ204" s="37"/>
      <c r="HK204" s="37"/>
      <c r="HL204" s="37"/>
      <c r="HM204" s="37"/>
      <c r="HN204" s="37"/>
      <c r="HO204" s="37"/>
      <c r="HP204" s="37"/>
      <c r="HQ204" s="37"/>
      <c r="HR204" s="37"/>
      <c r="HS204" s="37"/>
      <c r="HT204" s="37"/>
      <c r="HU204" s="37"/>
      <c r="HV204" s="37"/>
      <c r="HW204" s="37"/>
      <c r="HX204" s="37"/>
      <c r="HY204" s="37"/>
      <c r="HZ204" s="37"/>
      <c r="IA204" s="37"/>
      <c r="IB204" s="37"/>
      <c r="IC204" s="37"/>
      <c r="ID204" s="37"/>
      <c r="IE204" s="37"/>
      <c r="IF204" s="37"/>
      <c r="IG204" s="37"/>
      <c r="IH204" s="37"/>
      <c r="II204" s="37"/>
      <c r="IJ204" s="37"/>
      <c r="IK204" s="37"/>
      <c r="IL204" s="37"/>
      <c r="IM204" s="37"/>
      <c r="IN204" s="37"/>
      <c r="IO204" s="37"/>
      <c r="IP204" s="37"/>
      <c r="IQ204" s="37"/>
      <c r="IR204" s="37"/>
      <c r="IS204" s="37"/>
      <c r="IT204" s="37"/>
      <c r="IU204" s="37"/>
      <c r="IV204" s="37"/>
      <c r="IW204" s="37"/>
    </row>
    <row r="205" customFormat="false" ht="15" hidden="false" customHeight="false" outlineLevel="0" collapsed="false">
      <c r="A205" s="37" t="s">
        <v>280</v>
      </c>
      <c r="B205" s="37"/>
      <c r="C205" s="38"/>
      <c r="D205" s="39" t="s">
        <v>277</v>
      </c>
      <c r="F205" s="39"/>
      <c r="G205" s="38" t="s">
        <v>132</v>
      </c>
      <c r="H205" s="21" t="n">
        <v>0</v>
      </c>
      <c r="I205" s="37" t="s">
        <v>133</v>
      </c>
      <c r="J205" s="38"/>
      <c r="K205" s="2"/>
      <c r="L205" s="38" t="n">
        <v>12500000</v>
      </c>
      <c r="M205" s="3"/>
      <c r="N205" s="38"/>
      <c r="O205" s="2"/>
      <c r="P205" s="38" t="n">
        <v>12500000</v>
      </c>
      <c r="R205" s="5"/>
      <c r="T205" s="5" t="n">
        <v>12500000</v>
      </c>
      <c r="U205" s="5"/>
      <c r="V205" s="5" t="n">
        <f aca="false">+R205/1000000</f>
        <v>0</v>
      </c>
      <c r="W205" s="5" t="n">
        <v>1300000</v>
      </c>
      <c r="X205" s="5"/>
      <c r="Y205" s="5" t="n">
        <f aca="false">ROUND(T205*H205,0)</f>
        <v>0</v>
      </c>
      <c r="Z205" s="5"/>
      <c r="AA205" s="5"/>
      <c r="AB205" s="5" t="n">
        <v>0</v>
      </c>
      <c r="AC205" s="5"/>
      <c r="AD205" s="40"/>
      <c r="AE205" s="5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  <c r="BO205" s="37"/>
      <c r="BP205" s="37"/>
      <c r="BQ205" s="37"/>
      <c r="BR205" s="37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  <c r="CC205" s="37"/>
      <c r="CD205" s="37"/>
      <c r="CE205" s="37"/>
      <c r="CF205" s="37"/>
      <c r="CG205" s="37"/>
      <c r="CH205" s="37"/>
      <c r="CI205" s="37"/>
      <c r="CJ205" s="37"/>
      <c r="CK205" s="37"/>
      <c r="CL205" s="37"/>
      <c r="CM205" s="37"/>
      <c r="CN205" s="37"/>
      <c r="CO205" s="37"/>
      <c r="CP205" s="37"/>
      <c r="CQ205" s="37"/>
      <c r="CR205" s="37"/>
      <c r="CS205" s="37"/>
      <c r="CT205" s="37"/>
      <c r="CU205" s="37"/>
      <c r="CV205" s="37"/>
      <c r="CW205" s="37"/>
      <c r="CX205" s="37"/>
      <c r="CY205" s="37"/>
      <c r="CZ205" s="37"/>
      <c r="DA205" s="37"/>
      <c r="DB205" s="37"/>
      <c r="DC205" s="37"/>
      <c r="DD205" s="37"/>
      <c r="DE205" s="37"/>
      <c r="DF205" s="37"/>
      <c r="DG205" s="37"/>
      <c r="DH205" s="37"/>
      <c r="DI205" s="37"/>
      <c r="DJ205" s="37"/>
      <c r="DK205" s="37"/>
      <c r="DL205" s="37"/>
      <c r="DM205" s="37"/>
      <c r="DN205" s="37"/>
      <c r="DO205" s="37"/>
      <c r="DP205" s="37"/>
      <c r="DQ205" s="37"/>
      <c r="DR205" s="37"/>
      <c r="DS205" s="37"/>
      <c r="DT205" s="37"/>
      <c r="DU205" s="37"/>
      <c r="DV205" s="37"/>
      <c r="DW205" s="37"/>
      <c r="DX205" s="37"/>
      <c r="DY205" s="37"/>
      <c r="DZ205" s="37"/>
      <c r="EA205" s="37"/>
      <c r="EB205" s="37"/>
      <c r="EC205" s="37"/>
      <c r="ED205" s="37"/>
      <c r="EE205" s="37"/>
      <c r="EF205" s="37"/>
      <c r="EG205" s="37"/>
      <c r="EH205" s="37"/>
      <c r="EI205" s="37"/>
      <c r="EJ205" s="37"/>
      <c r="EK205" s="37"/>
      <c r="EL205" s="37"/>
      <c r="EM205" s="37"/>
      <c r="EN205" s="37"/>
      <c r="EO205" s="37"/>
      <c r="EP205" s="37"/>
      <c r="EQ205" s="37"/>
      <c r="ER205" s="37"/>
      <c r="ES205" s="37"/>
      <c r="ET205" s="37"/>
      <c r="EU205" s="37"/>
      <c r="EV205" s="37"/>
      <c r="EW205" s="37"/>
      <c r="EX205" s="37"/>
      <c r="EY205" s="37"/>
      <c r="EZ205" s="37"/>
      <c r="FA205" s="37"/>
      <c r="FB205" s="37"/>
      <c r="FC205" s="37"/>
      <c r="FD205" s="37"/>
      <c r="FE205" s="37"/>
      <c r="FF205" s="37"/>
      <c r="FG205" s="37"/>
      <c r="FH205" s="37"/>
      <c r="FI205" s="37"/>
      <c r="FJ205" s="37"/>
      <c r="FK205" s="37"/>
      <c r="FL205" s="37"/>
      <c r="FM205" s="37"/>
      <c r="FN205" s="37"/>
      <c r="FO205" s="37"/>
      <c r="FP205" s="37"/>
      <c r="FQ205" s="37"/>
      <c r="FR205" s="37"/>
      <c r="FS205" s="37"/>
      <c r="FT205" s="37"/>
      <c r="FU205" s="37"/>
      <c r="FV205" s="37"/>
      <c r="FW205" s="37"/>
      <c r="FX205" s="37"/>
      <c r="FY205" s="37"/>
      <c r="FZ205" s="37"/>
      <c r="GA205" s="37"/>
      <c r="GB205" s="37"/>
      <c r="GC205" s="37"/>
      <c r="GD205" s="37"/>
      <c r="GE205" s="37"/>
      <c r="GF205" s="37"/>
      <c r="GG205" s="37"/>
      <c r="GH205" s="37"/>
      <c r="GI205" s="37"/>
      <c r="GJ205" s="37"/>
      <c r="GK205" s="37"/>
      <c r="GL205" s="37"/>
      <c r="GM205" s="37"/>
      <c r="GN205" s="37"/>
      <c r="GO205" s="37"/>
      <c r="GP205" s="37"/>
      <c r="GQ205" s="37"/>
      <c r="GR205" s="37"/>
      <c r="GS205" s="37"/>
      <c r="GT205" s="37"/>
      <c r="GU205" s="37"/>
      <c r="GV205" s="37"/>
      <c r="GW205" s="37"/>
      <c r="GX205" s="37"/>
      <c r="GY205" s="37"/>
      <c r="GZ205" s="37"/>
      <c r="HA205" s="37"/>
      <c r="HB205" s="37"/>
      <c r="HC205" s="37"/>
      <c r="HD205" s="37"/>
      <c r="HE205" s="37"/>
      <c r="HF205" s="37"/>
      <c r="HG205" s="37"/>
      <c r="HH205" s="37"/>
      <c r="HI205" s="37"/>
      <c r="HJ205" s="37"/>
      <c r="HK205" s="37"/>
      <c r="HL205" s="37"/>
      <c r="HM205" s="37"/>
      <c r="HN205" s="37"/>
      <c r="HO205" s="37"/>
      <c r="HP205" s="37"/>
      <c r="HQ205" s="37"/>
      <c r="HR205" s="37"/>
      <c r="HS205" s="37"/>
      <c r="HT205" s="37"/>
      <c r="HU205" s="37"/>
      <c r="HV205" s="37"/>
      <c r="HW205" s="37"/>
      <c r="HX205" s="37"/>
      <c r="HY205" s="37"/>
      <c r="HZ205" s="37"/>
      <c r="IA205" s="37"/>
      <c r="IB205" s="37"/>
      <c r="IC205" s="37"/>
      <c r="ID205" s="37"/>
      <c r="IE205" s="37"/>
      <c r="IF205" s="37"/>
      <c r="IG205" s="37"/>
      <c r="IH205" s="37"/>
      <c r="II205" s="37"/>
      <c r="IJ205" s="37"/>
      <c r="IK205" s="37"/>
      <c r="IL205" s="37"/>
      <c r="IM205" s="37"/>
      <c r="IN205" s="37"/>
      <c r="IO205" s="37"/>
      <c r="IP205" s="37"/>
      <c r="IQ205" s="37"/>
      <c r="IR205" s="37"/>
      <c r="IS205" s="37"/>
      <c r="IT205" s="37"/>
      <c r="IU205" s="37"/>
      <c r="IV205" s="37"/>
      <c r="IW205" s="37"/>
    </row>
    <row r="206" customFormat="false" ht="15" hidden="false" customHeight="false" outlineLevel="0" collapsed="false">
      <c r="A206" s="37" t="s">
        <v>281</v>
      </c>
      <c r="B206" s="37"/>
      <c r="C206" s="38"/>
      <c r="D206" s="39" t="s">
        <v>277</v>
      </c>
      <c r="F206" s="39"/>
      <c r="G206" s="38" t="s">
        <v>132</v>
      </c>
      <c r="H206" s="21" t="n">
        <v>0</v>
      </c>
      <c r="I206" s="37" t="s">
        <v>133</v>
      </c>
      <c r="J206" s="38"/>
      <c r="K206" s="2"/>
      <c r="L206" s="38" t="n">
        <v>25000000</v>
      </c>
      <c r="M206" s="3"/>
      <c r="N206" s="38"/>
      <c r="O206" s="2"/>
      <c r="P206" s="38" t="n">
        <v>25000000</v>
      </c>
      <c r="R206" s="5"/>
      <c r="T206" s="5" t="n">
        <v>25000000</v>
      </c>
      <c r="U206" s="5"/>
      <c r="V206" s="5" t="n">
        <f aca="false">+R206/1000000</f>
        <v>0</v>
      </c>
      <c r="W206" s="5" t="n">
        <v>1300000</v>
      </c>
      <c r="X206" s="5"/>
      <c r="Y206" s="5" t="n">
        <f aca="false">ROUND(T206*H206,0)</f>
        <v>0</v>
      </c>
      <c r="Z206" s="5"/>
      <c r="AA206" s="5"/>
      <c r="AB206" s="5" t="n">
        <v>0</v>
      </c>
      <c r="AC206" s="5"/>
      <c r="AD206" s="40"/>
      <c r="AE206" s="2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  <c r="BO206" s="37"/>
      <c r="BP206" s="37"/>
      <c r="BQ206" s="37"/>
      <c r="BR206" s="37"/>
      <c r="BS206" s="37"/>
      <c r="BT206" s="37"/>
      <c r="BU206" s="37"/>
      <c r="BV206" s="37"/>
      <c r="BW206" s="37"/>
      <c r="BX206" s="37"/>
      <c r="BY206" s="37"/>
      <c r="BZ206" s="37"/>
      <c r="CA206" s="37"/>
      <c r="CB206" s="37"/>
      <c r="CC206" s="37"/>
      <c r="CD206" s="37"/>
      <c r="CE206" s="37"/>
      <c r="CF206" s="37"/>
      <c r="CG206" s="37"/>
      <c r="CH206" s="37"/>
      <c r="CI206" s="37"/>
      <c r="CJ206" s="37"/>
      <c r="CK206" s="37"/>
      <c r="CL206" s="37"/>
      <c r="CM206" s="37"/>
      <c r="CN206" s="37"/>
      <c r="CO206" s="37"/>
      <c r="CP206" s="37"/>
      <c r="CQ206" s="37"/>
      <c r="CR206" s="37"/>
      <c r="CS206" s="37"/>
      <c r="CT206" s="37"/>
      <c r="CU206" s="37"/>
      <c r="CV206" s="37"/>
      <c r="CW206" s="37"/>
      <c r="CX206" s="37"/>
      <c r="CY206" s="37"/>
      <c r="CZ206" s="37"/>
      <c r="DA206" s="37"/>
      <c r="DB206" s="37"/>
      <c r="DC206" s="37"/>
      <c r="DD206" s="37"/>
      <c r="DE206" s="37"/>
      <c r="DF206" s="37"/>
      <c r="DG206" s="37"/>
      <c r="DH206" s="37"/>
      <c r="DI206" s="37"/>
      <c r="DJ206" s="37"/>
      <c r="DK206" s="37"/>
      <c r="DL206" s="37"/>
      <c r="DM206" s="37"/>
      <c r="DN206" s="37"/>
      <c r="DO206" s="37"/>
      <c r="DP206" s="37"/>
      <c r="DQ206" s="37"/>
      <c r="DR206" s="37"/>
      <c r="DS206" s="37"/>
      <c r="DT206" s="37"/>
      <c r="DU206" s="37"/>
      <c r="DV206" s="37"/>
      <c r="DW206" s="37"/>
      <c r="DX206" s="37"/>
      <c r="DY206" s="37"/>
      <c r="DZ206" s="37"/>
      <c r="EA206" s="37"/>
      <c r="EB206" s="37"/>
      <c r="EC206" s="37"/>
      <c r="ED206" s="37"/>
      <c r="EE206" s="37"/>
      <c r="EF206" s="37"/>
      <c r="EG206" s="37"/>
      <c r="EH206" s="37"/>
      <c r="EI206" s="37"/>
      <c r="EJ206" s="37"/>
      <c r="EK206" s="37"/>
      <c r="EL206" s="37"/>
      <c r="EM206" s="37"/>
      <c r="EN206" s="37"/>
      <c r="EO206" s="37"/>
      <c r="EP206" s="37"/>
      <c r="EQ206" s="37"/>
      <c r="ER206" s="37"/>
      <c r="ES206" s="37"/>
      <c r="ET206" s="37"/>
      <c r="EU206" s="37"/>
      <c r="EV206" s="37"/>
      <c r="EW206" s="37"/>
      <c r="EX206" s="37"/>
      <c r="EY206" s="37"/>
      <c r="EZ206" s="37"/>
      <c r="FA206" s="37"/>
      <c r="FB206" s="37"/>
      <c r="FC206" s="37"/>
      <c r="FD206" s="37"/>
      <c r="FE206" s="37"/>
      <c r="FF206" s="37"/>
      <c r="FG206" s="37"/>
      <c r="FH206" s="37"/>
      <c r="FI206" s="37"/>
      <c r="FJ206" s="37"/>
      <c r="FK206" s="37"/>
      <c r="FL206" s="37"/>
      <c r="FM206" s="37"/>
      <c r="FN206" s="37"/>
      <c r="FO206" s="37"/>
      <c r="FP206" s="37"/>
      <c r="FQ206" s="37"/>
      <c r="FR206" s="37"/>
      <c r="FS206" s="37"/>
      <c r="FT206" s="37"/>
      <c r="FU206" s="37"/>
      <c r="FV206" s="37"/>
      <c r="FW206" s="37"/>
      <c r="FX206" s="37"/>
      <c r="FY206" s="37"/>
      <c r="FZ206" s="37"/>
      <c r="GA206" s="37"/>
      <c r="GB206" s="37"/>
      <c r="GC206" s="37"/>
      <c r="GD206" s="37"/>
      <c r="GE206" s="37"/>
      <c r="GF206" s="37"/>
      <c r="GG206" s="37"/>
      <c r="GH206" s="37"/>
      <c r="GI206" s="37"/>
      <c r="GJ206" s="37"/>
      <c r="GK206" s="37"/>
      <c r="GL206" s="37"/>
      <c r="GM206" s="37"/>
      <c r="GN206" s="37"/>
      <c r="GO206" s="37"/>
      <c r="GP206" s="37"/>
      <c r="GQ206" s="37"/>
      <c r="GR206" s="37"/>
      <c r="GS206" s="37"/>
      <c r="GT206" s="37"/>
      <c r="GU206" s="37"/>
      <c r="GV206" s="37"/>
      <c r="GW206" s="37"/>
      <c r="GX206" s="37"/>
      <c r="GY206" s="37"/>
      <c r="GZ206" s="37"/>
      <c r="HA206" s="37"/>
      <c r="HB206" s="37"/>
      <c r="HC206" s="37"/>
      <c r="HD206" s="37"/>
      <c r="HE206" s="37"/>
      <c r="HF206" s="37"/>
      <c r="HG206" s="37"/>
      <c r="HH206" s="37"/>
      <c r="HI206" s="37"/>
      <c r="HJ206" s="37"/>
      <c r="HK206" s="37"/>
      <c r="HL206" s="37"/>
      <c r="HM206" s="37"/>
      <c r="HN206" s="37"/>
      <c r="HO206" s="37"/>
      <c r="HP206" s="37"/>
      <c r="HQ206" s="37"/>
      <c r="HR206" s="37"/>
      <c r="HS206" s="37"/>
      <c r="HT206" s="37"/>
      <c r="HU206" s="37"/>
      <c r="HV206" s="37"/>
      <c r="HW206" s="37"/>
      <c r="HX206" s="37"/>
      <c r="HY206" s="37"/>
      <c r="HZ206" s="37"/>
      <c r="IA206" s="37"/>
      <c r="IB206" s="37"/>
      <c r="IC206" s="37"/>
      <c r="ID206" s="37"/>
      <c r="IE206" s="37"/>
      <c r="IF206" s="37"/>
      <c r="IG206" s="37"/>
      <c r="IH206" s="37"/>
      <c r="II206" s="37"/>
      <c r="IJ206" s="37"/>
      <c r="IK206" s="37"/>
      <c r="IL206" s="37"/>
      <c r="IM206" s="37"/>
      <c r="IN206" s="37"/>
      <c r="IO206" s="37"/>
      <c r="IP206" s="37"/>
      <c r="IQ206" s="37"/>
      <c r="IR206" s="37"/>
      <c r="IS206" s="37"/>
      <c r="IT206" s="37"/>
      <c r="IU206" s="37"/>
      <c r="IV206" s="37"/>
      <c r="IW206" s="37"/>
    </row>
    <row r="207" customFormat="false" ht="15" hidden="false" customHeight="false" outlineLevel="0" collapsed="false">
      <c r="A207" s="37" t="s">
        <v>282</v>
      </c>
      <c r="B207" s="37"/>
      <c r="C207" s="38"/>
      <c r="D207" s="39" t="s">
        <v>277</v>
      </c>
      <c r="F207" s="39"/>
      <c r="G207" s="38" t="s">
        <v>132</v>
      </c>
      <c r="H207" s="21" t="n">
        <v>0</v>
      </c>
      <c r="I207" s="37" t="s">
        <v>133</v>
      </c>
      <c r="J207" s="38"/>
      <c r="K207" s="2"/>
      <c r="L207" s="38" t="n">
        <v>0</v>
      </c>
      <c r="M207" s="3"/>
      <c r="N207" s="38"/>
      <c r="O207" s="2"/>
      <c r="P207" s="38" t="n">
        <v>0</v>
      </c>
      <c r="R207" s="5"/>
      <c r="T207" s="5" t="n">
        <v>0</v>
      </c>
      <c r="U207" s="5"/>
      <c r="V207" s="5" t="n">
        <f aca="false">+R207/1000000</f>
        <v>0</v>
      </c>
      <c r="W207" s="5" t="n">
        <v>1300000</v>
      </c>
      <c r="X207" s="5"/>
      <c r="Y207" s="5" t="n">
        <f aca="false">ROUND(T207*H207,0)</f>
        <v>0</v>
      </c>
      <c r="Z207" s="5"/>
      <c r="AA207" s="5"/>
      <c r="AB207" s="5" t="n">
        <v>0</v>
      </c>
      <c r="AC207" s="5"/>
      <c r="AD207" s="40"/>
      <c r="AE207" s="5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  <c r="BO207" s="37"/>
      <c r="BP207" s="37"/>
      <c r="BQ207" s="37"/>
      <c r="BR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  <c r="CC207" s="37"/>
      <c r="CD207" s="37"/>
      <c r="CE207" s="37"/>
      <c r="CF207" s="37"/>
      <c r="CG207" s="37"/>
      <c r="CH207" s="37"/>
      <c r="CI207" s="37"/>
      <c r="CJ207" s="37"/>
      <c r="CK207" s="37"/>
      <c r="CL207" s="37"/>
      <c r="CM207" s="37"/>
      <c r="CN207" s="37"/>
      <c r="CO207" s="37"/>
      <c r="CP207" s="37"/>
      <c r="CQ207" s="37"/>
      <c r="CR207" s="37"/>
      <c r="CS207" s="37"/>
      <c r="CT207" s="37"/>
      <c r="CU207" s="37"/>
      <c r="CV207" s="37"/>
      <c r="CW207" s="37"/>
      <c r="CX207" s="37"/>
      <c r="CY207" s="37"/>
      <c r="CZ207" s="37"/>
      <c r="DA207" s="37"/>
      <c r="DB207" s="37"/>
      <c r="DC207" s="37"/>
      <c r="DD207" s="37"/>
      <c r="DE207" s="37"/>
      <c r="DF207" s="37"/>
      <c r="DG207" s="37"/>
      <c r="DH207" s="37"/>
      <c r="DI207" s="37"/>
      <c r="DJ207" s="37"/>
      <c r="DK207" s="37"/>
      <c r="DL207" s="37"/>
      <c r="DM207" s="37"/>
      <c r="DN207" s="37"/>
      <c r="DO207" s="37"/>
      <c r="DP207" s="37"/>
      <c r="DQ207" s="37"/>
      <c r="DR207" s="37"/>
      <c r="DS207" s="37"/>
      <c r="DT207" s="37"/>
      <c r="DU207" s="37"/>
      <c r="DV207" s="37"/>
      <c r="DW207" s="37"/>
      <c r="DX207" s="37"/>
      <c r="DY207" s="37"/>
      <c r="DZ207" s="37"/>
      <c r="EA207" s="37"/>
      <c r="EB207" s="37"/>
      <c r="EC207" s="37"/>
      <c r="ED207" s="37"/>
      <c r="EE207" s="37"/>
      <c r="EF207" s="37"/>
      <c r="EG207" s="37"/>
      <c r="EH207" s="37"/>
      <c r="EI207" s="37"/>
      <c r="EJ207" s="37"/>
      <c r="EK207" s="37"/>
      <c r="EL207" s="37"/>
      <c r="EM207" s="37"/>
      <c r="EN207" s="37"/>
      <c r="EO207" s="37"/>
      <c r="EP207" s="37"/>
      <c r="EQ207" s="37"/>
      <c r="ER207" s="37"/>
      <c r="ES207" s="37"/>
      <c r="ET207" s="37"/>
      <c r="EU207" s="37"/>
      <c r="EV207" s="37"/>
      <c r="EW207" s="37"/>
      <c r="EX207" s="37"/>
      <c r="EY207" s="37"/>
      <c r="EZ207" s="37"/>
      <c r="FA207" s="37"/>
      <c r="FB207" s="37"/>
      <c r="FC207" s="37"/>
      <c r="FD207" s="37"/>
      <c r="FE207" s="37"/>
      <c r="FF207" s="37"/>
      <c r="FG207" s="37"/>
      <c r="FH207" s="37"/>
      <c r="FI207" s="37"/>
      <c r="FJ207" s="37"/>
      <c r="FK207" s="37"/>
      <c r="FL207" s="37"/>
      <c r="FM207" s="37"/>
      <c r="FN207" s="37"/>
      <c r="FO207" s="37"/>
      <c r="FP207" s="37"/>
      <c r="FQ207" s="37"/>
      <c r="FR207" s="37"/>
      <c r="FS207" s="37"/>
      <c r="FT207" s="37"/>
      <c r="FU207" s="37"/>
      <c r="FV207" s="37"/>
      <c r="FW207" s="37"/>
      <c r="FX207" s="37"/>
      <c r="FY207" s="37"/>
      <c r="FZ207" s="37"/>
      <c r="GA207" s="37"/>
      <c r="GB207" s="37"/>
      <c r="GC207" s="37"/>
      <c r="GD207" s="37"/>
      <c r="GE207" s="37"/>
      <c r="GF207" s="37"/>
      <c r="GG207" s="37"/>
      <c r="GH207" s="37"/>
      <c r="GI207" s="37"/>
      <c r="GJ207" s="37"/>
      <c r="GK207" s="37"/>
      <c r="GL207" s="37"/>
      <c r="GM207" s="37"/>
      <c r="GN207" s="37"/>
      <c r="GO207" s="37"/>
      <c r="GP207" s="37"/>
      <c r="GQ207" s="37"/>
      <c r="GR207" s="37"/>
      <c r="GS207" s="37"/>
      <c r="GT207" s="37"/>
      <c r="GU207" s="37"/>
      <c r="GV207" s="37"/>
      <c r="GW207" s="37"/>
      <c r="GX207" s="37"/>
      <c r="GY207" s="37"/>
      <c r="GZ207" s="37"/>
      <c r="HA207" s="37"/>
      <c r="HB207" s="37"/>
      <c r="HC207" s="37"/>
      <c r="HD207" s="37"/>
      <c r="HE207" s="37"/>
      <c r="HF207" s="37"/>
      <c r="HG207" s="37"/>
      <c r="HH207" s="37"/>
      <c r="HI207" s="37"/>
      <c r="HJ207" s="37"/>
      <c r="HK207" s="37"/>
      <c r="HL207" s="37"/>
      <c r="HM207" s="37"/>
      <c r="HN207" s="37"/>
      <c r="HO207" s="37"/>
      <c r="HP207" s="37"/>
      <c r="HQ207" s="37"/>
      <c r="HR207" s="37"/>
      <c r="HS207" s="37"/>
      <c r="HT207" s="37"/>
      <c r="HU207" s="37"/>
      <c r="HV207" s="37"/>
      <c r="HW207" s="37"/>
      <c r="HX207" s="37"/>
      <c r="HY207" s="37"/>
      <c r="HZ207" s="37"/>
      <c r="IA207" s="37"/>
      <c r="IB207" s="37"/>
      <c r="IC207" s="37"/>
      <c r="ID207" s="37"/>
      <c r="IE207" s="37"/>
      <c r="IF207" s="37"/>
      <c r="IG207" s="37"/>
      <c r="IH207" s="37"/>
      <c r="II207" s="37"/>
      <c r="IJ207" s="37"/>
      <c r="IK207" s="37"/>
      <c r="IL207" s="37"/>
      <c r="IM207" s="37"/>
      <c r="IN207" s="37"/>
      <c r="IO207" s="37"/>
      <c r="IP207" s="37"/>
      <c r="IQ207" s="37"/>
      <c r="IR207" s="37"/>
      <c r="IS207" s="37"/>
      <c r="IT207" s="37"/>
      <c r="IU207" s="37"/>
      <c r="IV207" s="37"/>
      <c r="IW207" s="37"/>
    </row>
    <row r="208" customFormat="false" ht="15" hidden="false" customHeight="false" outlineLevel="0" collapsed="false">
      <c r="A208" s="37" t="s">
        <v>283</v>
      </c>
      <c r="B208" s="37"/>
      <c r="C208" s="38"/>
      <c r="D208" s="39" t="s">
        <v>277</v>
      </c>
      <c r="F208" s="39"/>
      <c r="G208" s="38" t="s">
        <v>132</v>
      </c>
      <c r="H208" s="21" t="n">
        <v>0</v>
      </c>
      <c r="I208" s="37" t="s">
        <v>133</v>
      </c>
      <c r="J208" s="38"/>
      <c r="K208" s="2"/>
      <c r="L208" s="38" t="n">
        <v>10000000</v>
      </c>
      <c r="M208" s="3"/>
      <c r="N208" s="38"/>
      <c r="O208" s="2"/>
      <c r="P208" s="38" t="n">
        <v>10000000</v>
      </c>
      <c r="R208" s="5"/>
      <c r="T208" s="5" t="n">
        <v>10000000</v>
      </c>
      <c r="U208" s="5"/>
      <c r="V208" s="5" t="n">
        <f aca="false">+R208/1000000</f>
        <v>0</v>
      </c>
      <c r="W208" s="5" t="n">
        <v>1300000</v>
      </c>
      <c r="X208" s="5"/>
      <c r="Y208" s="5" t="n">
        <f aca="false">ROUND(T208*H208,0)</f>
        <v>0</v>
      </c>
      <c r="Z208" s="5"/>
      <c r="AA208" s="5"/>
      <c r="AB208" s="5" t="n">
        <v>0</v>
      </c>
      <c r="AC208" s="5"/>
      <c r="AD208" s="40"/>
      <c r="AE208" s="5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  <c r="BO208" s="37"/>
      <c r="BP208" s="37"/>
      <c r="BQ208" s="37"/>
      <c r="BR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  <c r="CC208" s="37"/>
      <c r="CD208" s="37"/>
      <c r="CE208" s="37"/>
      <c r="CF208" s="37"/>
      <c r="CG208" s="37"/>
      <c r="CH208" s="37"/>
      <c r="CI208" s="37"/>
      <c r="CJ208" s="37"/>
      <c r="CK208" s="37"/>
      <c r="CL208" s="37"/>
      <c r="CM208" s="37"/>
      <c r="CN208" s="37"/>
      <c r="CO208" s="37"/>
      <c r="CP208" s="37"/>
      <c r="CQ208" s="37"/>
      <c r="CR208" s="37"/>
      <c r="CS208" s="37"/>
      <c r="CT208" s="37"/>
      <c r="CU208" s="37"/>
      <c r="CV208" s="37"/>
      <c r="CW208" s="37"/>
      <c r="CX208" s="37"/>
      <c r="CY208" s="37"/>
      <c r="CZ208" s="37"/>
      <c r="DA208" s="37"/>
      <c r="DB208" s="37"/>
      <c r="DC208" s="37"/>
      <c r="DD208" s="37"/>
      <c r="DE208" s="37"/>
      <c r="DF208" s="37"/>
      <c r="DG208" s="37"/>
      <c r="DH208" s="37"/>
      <c r="DI208" s="37"/>
      <c r="DJ208" s="37"/>
      <c r="DK208" s="37"/>
      <c r="DL208" s="37"/>
      <c r="DM208" s="37"/>
      <c r="DN208" s="37"/>
      <c r="DO208" s="37"/>
      <c r="DP208" s="37"/>
      <c r="DQ208" s="37"/>
      <c r="DR208" s="37"/>
      <c r="DS208" s="37"/>
      <c r="DT208" s="37"/>
      <c r="DU208" s="37"/>
      <c r="DV208" s="37"/>
      <c r="DW208" s="37"/>
      <c r="DX208" s="37"/>
      <c r="DY208" s="37"/>
      <c r="DZ208" s="37"/>
      <c r="EA208" s="37"/>
      <c r="EB208" s="37"/>
      <c r="EC208" s="37"/>
      <c r="ED208" s="37"/>
      <c r="EE208" s="37"/>
      <c r="EF208" s="37"/>
      <c r="EG208" s="37"/>
      <c r="EH208" s="37"/>
      <c r="EI208" s="37"/>
      <c r="EJ208" s="37"/>
      <c r="EK208" s="37"/>
      <c r="EL208" s="37"/>
      <c r="EM208" s="37"/>
      <c r="EN208" s="37"/>
      <c r="EO208" s="37"/>
      <c r="EP208" s="37"/>
      <c r="EQ208" s="37"/>
      <c r="ER208" s="37"/>
      <c r="ES208" s="37"/>
      <c r="ET208" s="37"/>
      <c r="EU208" s="37"/>
      <c r="EV208" s="37"/>
      <c r="EW208" s="37"/>
      <c r="EX208" s="37"/>
      <c r="EY208" s="37"/>
      <c r="EZ208" s="37"/>
      <c r="FA208" s="37"/>
      <c r="FB208" s="37"/>
      <c r="FC208" s="37"/>
      <c r="FD208" s="37"/>
      <c r="FE208" s="37"/>
      <c r="FF208" s="37"/>
      <c r="FG208" s="37"/>
      <c r="FH208" s="37"/>
      <c r="FI208" s="37"/>
      <c r="FJ208" s="37"/>
      <c r="FK208" s="37"/>
      <c r="FL208" s="37"/>
      <c r="FM208" s="37"/>
      <c r="FN208" s="37"/>
      <c r="FO208" s="37"/>
      <c r="FP208" s="37"/>
      <c r="FQ208" s="37"/>
      <c r="FR208" s="37"/>
      <c r="FS208" s="37"/>
      <c r="FT208" s="37"/>
      <c r="FU208" s="37"/>
      <c r="FV208" s="37"/>
      <c r="FW208" s="37"/>
      <c r="FX208" s="37"/>
      <c r="FY208" s="37"/>
      <c r="FZ208" s="37"/>
      <c r="GA208" s="37"/>
      <c r="GB208" s="37"/>
      <c r="GC208" s="37"/>
      <c r="GD208" s="37"/>
      <c r="GE208" s="37"/>
      <c r="GF208" s="37"/>
      <c r="GG208" s="37"/>
      <c r="GH208" s="37"/>
      <c r="GI208" s="37"/>
      <c r="GJ208" s="37"/>
      <c r="GK208" s="37"/>
      <c r="GL208" s="37"/>
      <c r="GM208" s="37"/>
      <c r="GN208" s="37"/>
      <c r="GO208" s="37"/>
      <c r="GP208" s="37"/>
      <c r="GQ208" s="37"/>
      <c r="GR208" s="37"/>
      <c r="GS208" s="37"/>
      <c r="GT208" s="37"/>
      <c r="GU208" s="37"/>
      <c r="GV208" s="37"/>
      <c r="GW208" s="37"/>
      <c r="GX208" s="37"/>
      <c r="GY208" s="37"/>
      <c r="GZ208" s="37"/>
      <c r="HA208" s="37"/>
      <c r="HB208" s="37"/>
      <c r="HC208" s="37"/>
      <c r="HD208" s="37"/>
      <c r="HE208" s="37"/>
      <c r="HF208" s="37"/>
      <c r="HG208" s="37"/>
      <c r="HH208" s="37"/>
      <c r="HI208" s="37"/>
      <c r="HJ208" s="37"/>
      <c r="HK208" s="37"/>
      <c r="HL208" s="37"/>
      <c r="HM208" s="37"/>
      <c r="HN208" s="37"/>
      <c r="HO208" s="37"/>
      <c r="HP208" s="37"/>
      <c r="HQ208" s="37"/>
      <c r="HR208" s="37"/>
      <c r="HS208" s="37"/>
      <c r="HT208" s="37"/>
      <c r="HU208" s="37"/>
      <c r="HV208" s="37"/>
      <c r="HW208" s="37"/>
      <c r="HX208" s="37"/>
      <c r="HY208" s="37"/>
      <c r="HZ208" s="37"/>
      <c r="IA208" s="37"/>
      <c r="IB208" s="37"/>
      <c r="IC208" s="37"/>
      <c r="ID208" s="37"/>
      <c r="IE208" s="37"/>
      <c r="IF208" s="37"/>
      <c r="IG208" s="37"/>
      <c r="IH208" s="37"/>
      <c r="II208" s="37"/>
      <c r="IJ208" s="37"/>
      <c r="IK208" s="37"/>
      <c r="IL208" s="37"/>
      <c r="IM208" s="37"/>
      <c r="IN208" s="37"/>
      <c r="IO208" s="37"/>
      <c r="IP208" s="37"/>
      <c r="IQ208" s="37"/>
      <c r="IR208" s="37"/>
      <c r="IS208" s="37"/>
      <c r="IT208" s="37"/>
      <c r="IU208" s="37"/>
      <c r="IV208" s="37"/>
      <c r="IW208" s="37"/>
    </row>
    <row r="209" customFormat="false" ht="15" hidden="false" customHeight="false" outlineLevel="0" collapsed="false">
      <c r="A209" s="37" t="s">
        <v>284</v>
      </c>
      <c r="B209" s="37"/>
      <c r="C209" s="38"/>
      <c r="D209" s="39" t="s">
        <v>277</v>
      </c>
      <c r="F209" s="39"/>
      <c r="G209" s="38" t="s">
        <v>132</v>
      </c>
      <c r="H209" s="21" t="n">
        <v>0</v>
      </c>
      <c r="I209" s="37" t="s">
        <v>133</v>
      </c>
      <c r="J209" s="38"/>
      <c r="K209" s="2"/>
      <c r="L209" s="38" t="n">
        <v>19610000</v>
      </c>
      <c r="M209" s="3"/>
      <c r="N209" s="38"/>
      <c r="O209" s="2"/>
      <c r="P209" s="38" t="n">
        <v>19610000</v>
      </c>
      <c r="R209" s="5"/>
      <c r="T209" s="5" t="n">
        <v>19610000</v>
      </c>
      <c r="U209" s="5"/>
      <c r="V209" s="5" t="n">
        <f aca="false">+R209/1000000</f>
        <v>0</v>
      </c>
      <c r="W209" s="5" t="n">
        <v>1300000</v>
      </c>
      <c r="X209" s="5"/>
      <c r="Y209" s="5" t="n">
        <f aca="false">ROUND(T209*H209,0)</f>
        <v>0</v>
      </c>
      <c r="Z209" s="5"/>
      <c r="AA209" s="5"/>
      <c r="AB209" s="5" t="n">
        <v>0</v>
      </c>
      <c r="AC209" s="5"/>
      <c r="AD209" s="40"/>
      <c r="AE209" s="5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  <c r="BO209" s="37"/>
      <c r="BP209" s="37"/>
      <c r="BQ209" s="37"/>
      <c r="BR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7"/>
      <c r="CE209" s="37"/>
      <c r="CF209" s="37"/>
      <c r="CG209" s="37"/>
      <c r="CH209" s="37"/>
      <c r="CI209" s="37"/>
      <c r="CJ209" s="37"/>
      <c r="CK209" s="37"/>
      <c r="CL209" s="37"/>
      <c r="CM209" s="37"/>
      <c r="CN209" s="37"/>
      <c r="CO209" s="37"/>
      <c r="CP209" s="37"/>
      <c r="CQ209" s="37"/>
      <c r="CR209" s="37"/>
      <c r="CS209" s="37"/>
      <c r="CT209" s="37"/>
      <c r="CU209" s="37"/>
      <c r="CV209" s="37"/>
      <c r="CW209" s="37"/>
      <c r="CX209" s="37"/>
      <c r="CY209" s="37"/>
      <c r="CZ209" s="37"/>
      <c r="DA209" s="37"/>
      <c r="DB209" s="37"/>
      <c r="DC209" s="37"/>
      <c r="DD209" s="37"/>
      <c r="DE209" s="37"/>
      <c r="DF209" s="37"/>
      <c r="DG209" s="37"/>
      <c r="DH209" s="37"/>
      <c r="DI209" s="37"/>
      <c r="DJ209" s="37"/>
      <c r="DK209" s="37"/>
      <c r="DL209" s="37"/>
      <c r="DM209" s="37"/>
      <c r="DN209" s="37"/>
      <c r="DO209" s="37"/>
      <c r="DP209" s="37"/>
      <c r="DQ209" s="37"/>
      <c r="DR209" s="37"/>
      <c r="DS209" s="37"/>
      <c r="DT209" s="37"/>
      <c r="DU209" s="37"/>
      <c r="DV209" s="37"/>
      <c r="DW209" s="37"/>
      <c r="DX209" s="37"/>
      <c r="DY209" s="37"/>
      <c r="DZ209" s="37"/>
      <c r="EA209" s="37"/>
      <c r="EB209" s="37"/>
      <c r="EC209" s="37"/>
      <c r="ED209" s="37"/>
      <c r="EE209" s="37"/>
      <c r="EF209" s="37"/>
      <c r="EG209" s="37"/>
      <c r="EH209" s="37"/>
      <c r="EI209" s="37"/>
      <c r="EJ209" s="37"/>
      <c r="EK209" s="37"/>
      <c r="EL209" s="37"/>
      <c r="EM209" s="37"/>
      <c r="EN209" s="37"/>
      <c r="EO209" s="37"/>
      <c r="EP209" s="37"/>
      <c r="EQ209" s="37"/>
      <c r="ER209" s="37"/>
      <c r="ES209" s="37"/>
      <c r="ET209" s="37"/>
      <c r="EU209" s="37"/>
      <c r="EV209" s="37"/>
      <c r="EW209" s="37"/>
      <c r="EX209" s="37"/>
      <c r="EY209" s="37"/>
      <c r="EZ209" s="37"/>
      <c r="FA209" s="37"/>
      <c r="FB209" s="37"/>
      <c r="FC209" s="37"/>
      <c r="FD209" s="37"/>
      <c r="FE209" s="37"/>
      <c r="FF209" s="37"/>
      <c r="FG209" s="37"/>
      <c r="FH209" s="37"/>
      <c r="FI209" s="37"/>
      <c r="FJ209" s="37"/>
      <c r="FK209" s="37"/>
      <c r="FL209" s="37"/>
      <c r="FM209" s="37"/>
      <c r="FN209" s="37"/>
      <c r="FO209" s="37"/>
      <c r="FP209" s="37"/>
      <c r="FQ209" s="37"/>
      <c r="FR209" s="37"/>
      <c r="FS209" s="37"/>
      <c r="FT209" s="37"/>
      <c r="FU209" s="37"/>
      <c r="FV209" s="37"/>
      <c r="FW209" s="37"/>
      <c r="FX209" s="37"/>
      <c r="FY209" s="37"/>
      <c r="FZ209" s="37"/>
      <c r="GA209" s="37"/>
      <c r="GB209" s="37"/>
      <c r="GC209" s="37"/>
      <c r="GD209" s="37"/>
      <c r="GE209" s="37"/>
      <c r="GF209" s="37"/>
      <c r="GG209" s="37"/>
      <c r="GH209" s="37"/>
      <c r="GI209" s="37"/>
      <c r="GJ209" s="37"/>
      <c r="GK209" s="37"/>
      <c r="GL209" s="37"/>
      <c r="GM209" s="37"/>
      <c r="GN209" s="37"/>
      <c r="GO209" s="37"/>
      <c r="GP209" s="37"/>
      <c r="GQ209" s="37"/>
      <c r="GR209" s="37"/>
      <c r="GS209" s="37"/>
      <c r="GT209" s="37"/>
      <c r="GU209" s="37"/>
      <c r="GV209" s="37"/>
      <c r="GW209" s="37"/>
      <c r="GX209" s="37"/>
      <c r="GY209" s="37"/>
      <c r="GZ209" s="37"/>
      <c r="HA209" s="37"/>
      <c r="HB209" s="37"/>
      <c r="HC209" s="37"/>
      <c r="HD209" s="37"/>
      <c r="HE209" s="37"/>
      <c r="HF209" s="37"/>
      <c r="HG209" s="37"/>
      <c r="HH209" s="37"/>
      <c r="HI209" s="37"/>
      <c r="HJ209" s="37"/>
      <c r="HK209" s="37"/>
      <c r="HL209" s="37"/>
      <c r="HM209" s="37"/>
      <c r="HN209" s="37"/>
      <c r="HO209" s="37"/>
      <c r="HP209" s="37"/>
      <c r="HQ209" s="37"/>
      <c r="HR209" s="37"/>
      <c r="HS209" s="37"/>
      <c r="HT209" s="37"/>
      <c r="HU209" s="37"/>
      <c r="HV209" s="37"/>
      <c r="HW209" s="37"/>
      <c r="HX209" s="37"/>
      <c r="HY209" s="37"/>
      <c r="HZ209" s="37"/>
      <c r="IA209" s="37"/>
      <c r="IB209" s="37"/>
      <c r="IC209" s="37"/>
      <c r="ID209" s="37"/>
      <c r="IE209" s="37"/>
      <c r="IF209" s="37"/>
      <c r="IG209" s="37"/>
      <c r="IH209" s="37"/>
      <c r="II209" s="37"/>
      <c r="IJ209" s="37"/>
      <c r="IK209" s="37"/>
      <c r="IL209" s="37"/>
      <c r="IM209" s="37"/>
      <c r="IN209" s="37"/>
      <c r="IO209" s="37"/>
      <c r="IP209" s="37"/>
      <c r="IQ209" s="37"/>
      <c r="IR209" s="37"/>
      <c r="IS209" s="37"/>
      <c r="IT209" s="37"/>
      <c r="IU209" s="37"/>
      <c r="IV209" s="37"/>
      <c r="IW209" s="37"/>
    </row>
    <row r="210" customFormat="false" ht="15" hidden="false" customHeight="false" outlineLevel="0" collapsed="false">
      <c r="A210" s="37" t="s">
        <v>285</v>
      </c>
      <c r="B210" s="37"/>
      <c r="C210" s="38"/>
      <c r="D210" s="39" t="s">
        <v>277</v>
      </c>
      <c r="F210" s="39"/>
      <c r="G210" s="38" t="s">
        <v>132</v>
      </c>
      <c r="H210" s="21" t="n">
        <v>0</v>
      </c>
      <c r="I210" s="37" t="s">
        <v>133</v>
      </c>
      <c r="J210" s="38"/>
      <c r="K210" s="2"/>
      <c r="L210" s="38" t="n">
        <v>15000000</v>
      </c>
      <c r="M210" s="3"/>
      <c r="N210" s="38"/>
      <c r="O210" s="2"/>
      <c r="P210" s="38" t="n">
        <v>15000000</v>
      </c>
      <c r="R210" s="5"/>
      <c r="T210" s="5" t="n">
        <v>15000000</v>
      </c>
      <c r="U210" s="5"/>
      <c r="V210" s="5" t="n">
        <f aca="false">+R210/1000000</f>
        <v>0</v>
      </c>
      <c r="W210" s="5" t="n">
        <v>1300000</v>
      </c>
      <c r="X210" s="5"/>
      <c r="Y210" s="5" t="n">
        <f aca="false">ROUND(T210*H210,0)</f>
        <v>0</v>
      </c>
      <c r="Z210" s="5"/>
      <c r="AA210" s="5"/>
      <c r="AB210" s="5" t="n">
        <v>0</v>
      </c>
      <c r="AC210" s="5"/>
      <c r="AD210" s="40"/>
      <c r="AE210" s="5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  <c r="BO210" s="37"/>
      <c r="BP210" s="37"/>
      <c r="BQ210" s="37"/>
      <c r="BR210" s="37"/>
      <c r="BS210" s="37"/>
      <c r="BT210" s="37"/>
      <c r="BU210" s="37"/>
      <c r="BV210" s="37"/>
      <c r="BW210" s="37"/>
      <c r="BX210" s="37"/>
      <c r="BY210" s="37"/>
      <c r="BZ210" s="37"/>
      <c r="CA210" s="37"/>
      <c r="CB210" s="37"/>
      <c r="CC210" s="37"/>
      <c r="CD210" s="37"/>
      <c r="CE210" s="37"/>
      <c r="CF210" s="37"/>
      <c r="CG210" s="37"/>
      <c r="CH210" s="37"/>
      <c r="CI210" s="37"/>
      <c r="CJ210" s="37"/>
      <c r="CK210" s="37"/>
      <c r="CL210" s="37"/>
      <c r="CM210" s="37"/>
      <c r="CN210" s="37"/>
      <c r="CO210" s="37"/>
      <c r="CP210" s="37"/>
      <c r="CQ210" s="37"/>
      <c r="CR210" s="37"/>
      <c r="CS210" s="37"/>
      <c r="CT210" s="37"/>
      <c r="CU210" s="37"/>
      <c r="CV210" s="37"/>
      <c r="CW210" s="37"/>
      <c r="CX210" s="37"/>
      <c r="CY210" s="37"/>
      <c r="CZ210" s="37"/>
      <c r="DA210" s="37"/>
      <c r="DB210" s="37"/>
      <c r="DC210" s="37"/>
      <c r="DD210" s="37"/>
      <c r="DE210" s="37"/>
      <c r="DF210" s="37"/>
      <c r="DG210" s="37"/>
      <c r="DH210" s="37"/>
      <c r="DI210" s="37"/>
      <c r="DJ210" s="37"/>
      <c r="DK210" s="37"/>
      <c r="DL210" s="37"/>
      <c r="DM210" s="37"/>
      <c r="DN210" s="37"/>
      <c r="DO210" s="37"/>
      <c r="DP210" s="37"/>
      <c r="DQ210" s="37"/>
      <c r="DR210" s="37"/>
      <c r="DS210" s="37"/>
      <c r="DT210" s="37"/>
      <c r="DU210" s="37"/>
      <c r="DV210" s="37"/>
      <c r="DW210" s="37"/>
      <c r="DX210" s="37"/>
      <c r="DY210" s="37"/>
      <c r="DZ210" s="37"/>
      <c r="EA210" s="37"/>
      <c r="EB210" s="37"/>
      <c r="EC210" s="37"/>
      <c r="ED210" s="37"/>
      <c r="EE210" s="37"/>
      <c r="EF210" s="37"/>
      <c r="EG210" s="37"/>
      <c r="EH210" s="37"/>
      <c r="EI210" s="37"/>
      <c r="EJ210" s="37"/>
      <c r="EK210" s="37"/>
      <c r="EL210" s="37"/>
      <c r="EM210" s="37"/>
      <c r="EN210" s="37"/>
      <c r="EO210" s="37"/>
      <c r="EP210" s="37"/>
      <c r="EQ210" s="37"/>
      <c r="ER210" s="37"/>
      <c r="ES210" s="37"/>
      <c r="ET210" s="37"/>
      <c r="EU210" s="37"/>
      <c r="EV210" s="37"/>
      <c r="EW210" s="37"/>
      <c r="EX210" s="37"/>
      <c r="EY210" s="37"/>
      <c r="EZ210" s="37"/>
      <c r="FA210" s="37"/>
      <c r="FB210" s="37"/>
      <c r="FC210" s="37"/>
      <c r="FD210" s="37"/>
      <c r="FE210" s="37"/>
      <c r="FF210" s="37"/>
      <c r="FG210" s="37"/>
      <c r="FH210" s="37"/>
      <c r="FI210" s="37"/>
      <c r="FJ210" s="37"/>
      <c r="FK210" s="37"/>
      <c r="FL210" s="37"/>
      <c r="FM210" s="37"/>
      <c r="FN210" s="37"/>
      <c r="FO210" s="37"/>
      <c r="FP210" s="37"/>
      <c r="FQ210" s="37"/>
      <c r="FR210" s="37"/>
      <c r="FS210" s="37"/>
      <c r="FT210" s="37"/>
      <c r="FU210" s="37"/>
      <c r="FV210" s="37"/>
      <c r="FW210" s="37"/>
      <c r="FX210" s="37"/>
      <c r="FY210" s="37"/>
      <c r="FZ210" s="37"/>
      <c r="GA210" s="37"/>
      <c r="GB210" s="37"/>
      <c r="GC210" s="37"/>
      <c r="GD210" s="37"/>
      <c r="GE210" s="37"/>
      <c r="GF210" s="37"/>
      <c r="GG210" s="37"/>
      <c r="GH210" s="37"/>
      <c r="GI210" s="37"/>
      <c r="GJ210" s="37"/>
      <c r="GK210" s="37"/>
      <c r="GL210" s="37"/>
      <c r="GM210" s="37"/>
      <c r="GN210" s="37"/>
      <c r="GO210" s="37"/>
      <c r="GP210" s="37"/>
      <c r="GQ210" s="37"/>
      <c r="GR210" s="37"/>
      <c r="GS210" s="37"/>
      <c r="GT210" s="37"/>
      <c r="GU210" s="37"/>
      <c r="GV210" s="37"/>
      <c r="GW210" s="37"/>
      <c r="GX210" s="37"/>
      <c r="GY210" s="37"/>
      <c r="GZ210" s="37"/>
      <c r="HA210" s="37"/>
      <c r="HB210" s="37"/>
      <c r="HC210" s="37"/>
      <c r="HD210" s="37"/>
      <c r="HE210" s="37"/>
      <c r="HF210" s="37"/>
      <c r="HG210" s="37"/>
      <c r="HH210" s="37"/>
      <c r="HI210" s="37"/>
      <c r="HJ210" s="37"/>
      <c r="HK210" s="37"/>
      <c r="HL210" s="37"/>
      <c r="HM210" s="37"/>
      <c r="HN210" s="37"/>
      <c r="HO210" s="37"/>
      <c r="HP210" s="37"/>
      <c r="HQ210" s="37"/>
      <c r="HR210" s="37"/>
      <c r="HS210" s="37"/>
      <c r="HT210" s="37"/>
      <c r="HU210" s="37"/>
      <c r="HV210" s="37"/>
      <c r="HW210" s="37"/>
      <c r="HX210" s="37"/>
      <c r="HY210" s="37"/>
      <c r="HZ210" s="37"/>
      <c r="IA210" s="37"/>
      <c r="IB210" s="37"/>
      <c r="IC210" s="37"/>
      <c r="ID210" s="37"/>
      <c r="IE210" s="37"/>
      <c r="IF210" s="37"/>
      <c r="IG210" s="37"/>
      <c r="IH210" s="37"/>
      <c r="II210" s="37"/>
      <c r="IJ210" s="37"/>
      <c r="IK210" s="37"/>
      <c r="IL210" s="37"/>
      <c r="IM210" s="37"/>
      <c r="IN210" s="37"/>
      <c r="IO210" s="37"/>
      <c r="IP210" s="37"/>
      <c r="IQ210" s="37"/>
      <c r="IR210" s="37"/>
      <c r="IS210" s="37"/>
      <c r="IT210" s="37"/>
      <c r="IU210" s="37"/>
      <c r="IV210" s="37"/>
      <c r="IW210" s="37"/>
    </row>
    <row r="211" customFormat="false" ht="12.75" hidden="false" customHeight="false" outlineLevel="0" collapsed="false">
      <c r="A211" s="1" t="s">
        <v>286</v>
      </c>
      <c r="B211" s="1"/>
      <c r="C211" s="38"/>
      <c r="D211" s="39" t="s">
        <v>277</v>
      </c>
      <c r="F211" s="39"/>
      <c r="G211" s="38" t="s">
        <v>132</v>
      </c>
      <c r="H211" s="21" t="n">
        <v>0</v>
      </c>
      <c r="I211" s="37" t="s">
        <v>133</v>
      </c>
      <c r="J211" s="38"/>
      <c r="K211" s="2"/>
      <c r="L211" s="38" t="n">
        <v>23542485.26</v>
      </c>
      <c r="M211" s="3"/>
      <c r="N211" s="38"/>
      <c r="O211" s="2"/>
      <c r="P211" s="38" t="n">
        <v>23542485.26</v>
      </c>
      <c r="R211" s="5"/>
      <c r="T211" s="5" t="n">
        <v>23542485.26</v>
      </c>
      <c r="U211" s="5"/>
      <c r="V211" s="5" t="n">
        <f aca="false">+R211/1000000</f>
        <v>0</v>
      </c>
      <c r="W211" s="5" t="n">
        <v>0</v>
      </c>
      <c r="X211" s="5"/>
      <c r="Y211" s="5" t="n">
        <f aca="false">ROUND(T211*H211,0)</f>
        <v>0</v>
      </c>
      <c r="Z211" s="5"/>
      <c r="AA211" s="5"/>
      <c r="AB211" s="5" t="n">
        <v>0</v>
      </c>
      <c r="AC211" s="5"/>
      <c r="AD211" s="5" t="n">
        <v>0</v>
      </c>
      <c r="AE211" s="5" t="n">
        <f aca="false">+AB211/1000000</f>
        <v>0</v>
      </c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  <c r="BO211" s="37"/>
      <c r="BP211" s="37"/>
      <c r="BQ211" s="37"/>
      <c r="BR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37"/>
      <c r="CC211" s="37"/>
      <c r="CD211" s="37"/>
      <c r="CE211" s="37"/>
      <c r="CF211" s="37"/>
      <c r="CG211" s="37"/>
      <c r="CH211" s="37"/>
      <c r="CI211" s="37"/>
      <c r="CJ211" s="37"/>
      <c r="CK211" s="37"/>
      <c r="CL211" s="37"/>
      <c r="CM211" s="37"/>
      <c r="CN211" s="37"/>
      <c r="CO211" s="37"/>
      <c r="CP211" s="37"/>
      <c r="CQ211" s="37"/>
      <c r="CR211" s="37"/>
      <c r="CS211" s="37"/>
      <c r="CT211" s="37"/>
      <c r="CU211" s="37"/>
      <c r="CV211" s="37"/>
      <c r="CW211" s="37"/>
      <c r="CX211" s="37"/>
      <c r="CY211" s="37"/>
      <c r="CZ211" s="37"/>
      <c r="DA211" s="37"/>
      <c r="DB211" s="37"/>
      <c r="DC211" s="37"/>
      <c r="DD211" s="37"/>
      <c r="DE211" s="37"/>
      <c r="DF211" s="37"/>
      <c r="DG211" s="37"/>
      <c r="DH211" s="37"/>
      <c r="DI211" s="37"/>
      <c r="DJ211" s="37"/>
      <c r="DK211" s="37"/>
      <c r="DL211" s="37"/>
      <c r="DM211" s="37"/>
      <c r="DN211" s="37"/>
      <c r="DO211" s="37"/>
      <c r="DP211" s="37"/>
      <c r="DQ211" s="37"/>
      <c r="DR211" s="37"/>
      <c r="DS211" s="37"/>
      <c r="DT211" s="37"/>
      <c r="DU211" s="37"/>
      <c r="DV211" s="37"/>
      <c r="DW211" s="37"/>
      <c r="DX211" s="37"/>
      <c r="DY211" s="37"/>
      <c r="DZ211" s="37"/>
      <c r="EA211" s="37"/>
      <c r="EB211" s="37"/>
      <c r="EC211" s="37"/>
      <c r="ED211" s="37"/>
      <c r="EE211" s="37"/>
      <c r="EF211" s="37"/>
      <c r="EG211" s="37"/>
      <c r="EH211" s="37"/>
      <c r="EI211" s="37"/>
      <c r="EJ211" s="37"/>
      <c r="EK211" s="37"/>
      <c r="EL211" s="37"/>
      <c r="EM211" s="37"/>
      <c r="EN211" s="37"/>
      <c r="EO211" s="37"/>
      <c r="EP211" s="37"/>
      <c r="EQ211" s="37"/>
      <c r="ER211" s="37"/>
      <c r="ES211" s="37"/>
      <c r="ET211" s="37"/>
      <c r="EU211" s="37"/>
      <c r="EV211" s="37"/>
      <c r="EW211" s="37"/>
      <c r="EX211" s="37"/>
      <c r="EY211" s="37"/>
      <c r="EZ211" s="37"/>
      <c r="FA211" s="37"/>
      <c r="FB211" s="37"/>
      <c r="FC211" s="37"/>
      <c r="FD211" s="37"/>
      <c r="FE211" s="37"/>
      <c r="FF211" s="37"/>
      <c r="FG211" s="37"/>
      <c r="FH211" s="37"/>
      <c r="FI211" s="37"/>
      <c r="FJ211" s="37"/>
      <c r="FK211" s="37"/>
      <c r="FL211" s="37"/>
      <c r="FM211" s="37"/>
      <c r="FN211" s="37"/>
      <c r="FO211" s="37"/>
      <c r="FP211" s="37"/>
      <c r="FQ211" s="37"/>
      <c r="FR211" s="37"/>
      <c r="FS211" s="37"/>
      <c r="FT211" s="37"/>
      <c r="FU211" s="37"/>
      <c r="FV211" s="37"/>
      <c r="FW211" s="37"/>
      <c r="FX211" s="37"/>
      <c r="FY211" s="37"/>
      <c r="FZ211" s="37"/>
      <c r="GA211" s="37"/>
      <c r="GB211" s="37"/>
      <c r="GC211" s="37"/>
      <c r="GD211" s="37"/>
      <c r="GE211" s="37"/>
      <c r="GF211" s="37"/>
      <c r="GG211" s="37"/>
      <c r="GH211" s="37"/>
      <c r="GI211" s="37"/>
      <c r="GJ211" s="37"/>
      <c r="GK211" s="37"/>
      <c r="GL211" s="37"/>
      <c r="GM211" s="37"/>
      <c r="GN211" s="37"/>
      <c r="GO211" s="37"/>
      <c r="GP211" s="37"/>
      <c r="GQ211" s="37"/>
      <c r="GR211" s="37"/>
      <c r="GS211" s="37"/>
      <c r="GT211" s="37"/>
      <c r="GU211" s="37"/>
      <c r="GV211" s="37"/>
      <c r="GW211" s="37"/>
      <c r="GX211" s="37"/>
      <c r="GY211" s="37"/>
      <c r="GZ211" s="37"/>
      <c r="HA211" s="37"/>
      <c r="HB211" s="37"/>
      <c r="HC211" s="37"/>
      <c r="HD211" s="37"/>
      <c r="HE211" s="37"/>
      <c r="HF211" s="37"/>
      <c r="HG211" s="37"/>
      <c r="HH211" s="37"/>
      <c r="HI211" s="37"/>
      <c r="HJ211" s="37"/>
      <c r="HK211" s="37"/>
      <c r="HL211" s="37"/>
      <c r="HM211" s="37"/>
      <c r="HN211" s="37"/>
      <c r="HO211" s="37"/>
      <c r="HP211" s="37"/>
      <c r="HQ211" s="37"/>
      <c r="HR211" s="37"/>
      <c r="HS211" s="37"/>
      <c r="HT211" s="37"/>
      <c r="HU211" s="37"/>
      <c r="HV211" s="37"/>
      <c r="HW211" s="37"/>
      <c r="HX211" s="37"/>
      <c r="HY211" s="37"/>
      <c r="HZ211" s="37"/>
      <c r="IA211" s="37"/>
      <c r="IB211" s="37"/>
      <c r="IC211" s="37"/>
      <c r="ID211" s="37"/>
      <c r="IE211" s="37"/>
      <c r="IF211" s="37"/>
      <c r="IG211" s="37"/>
      <c r="IH211" s="37"/>
      <c r="II211" s="37"/>
      <c r="IJ211" s="37"/>
      <c r="IK211" s="37"/>
      <c r="IL211" s="37"/>
      <c r="IM211" s="37"/>
      <c r="IN211" s="37"/>
      <c r="IO211" s="37"/>
      <c r="IP211" s="37"/>
      <c r="IQ211" s="37"/>
      <c r="IR211" s="37"/>
      <c r="IS211" s="37"/>
      <c r="IT211" s="37"/>
      <c r="IU211" s="37"/>
      <c r="IV211" s="37"/>
      <c r="IW211" s="37"/>
    </row>
    <row r="212" customFormat="false" ht="12.75" hidden="false" customHeight="false" outlineLevel="0" collapsed="false">
      <c r="A212" s="1" t="s">
        <v>287</v>
      </c>
      <c r="B212" s="1"/>
      <c r="C212" s="38"/>
      <c r="D212" s="39" t="s">
        <v>277</v>
      </c>
      <c r="F212" s="39"/>
      <c r="G212" s="38" t="s">
        <v>132</v>
      </c>
      <c r="H212" s="21" t="n">
        <v>0</v>
      </c>
      <c r="I212" s="37" t="s">
        <v>133</v>
      </c>
      <c r="J212" s="38"/>
      <c r="K212" s="2"/>
      <c r="L212" s="38" t="n">
        <v>20000000</v>
      </c>
      <c r="M212" s="3"/>
      <c r="N212" s="38"/>
      <c r="O212" s="2"/>
      <c r="P212" s="38" t="n">
        <v>20000000</v>
      </c>
      <c r="R212" s="5"/>
      <c r="T212" s="5" t="n">
        <v>20000000</v>
      </c>
      <c r="U212" s="5"/>
      <c r="V212" s="5" t="n">
        <f aca="false">+R212/1000000</f>
        <v>0</v>
      </c>
      <c r="W212" s="5" t="n">
        <v>0</v>
      </c>
      <c r="X212" s="5"/>
      <c r="Y212" s="5" t="n">
        <f aca="false">ROUND(T212*H212,0)</f>
        <v>0</v>
      </c>
      <c r="Z212" s="5"/>
      <c r="AA212" s="5"/>
      <c r="AB212" s="5" t="n">
        <v>0</v>
      </c>
      <c r="AC212" s="5"/>
      <c r="AD212" s="5" t="n">
        <v>0</v>
      </c>
      <c r="AE212" s="5" t="n">
        <f aca="false">+AB212/1000000</f>
        <v>0</v>
      </c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  <c r="BO212" s="37"/>
      <c r="BP212" s="37"/>
      <c r="BQ212" s="37"/>
      <c r="BR212" s="37"/>
      <c r="BS212" s="37"/>
      <c r="BT212" s="37"/>
      <c r="BU212" s="37"/>
      <c r="BV212" s="37"/>
      <c r="BW212" s="37"/>
      <c r="BX212" s="37"/>
      <c r="BY212" s="37"/>
      <c r="BZ212" s="37"/>
      <c r="CA212" s="37"/>
      <c r="CB212" s="37"/>
      <c r="CC212" s="37"/>
      <c r="CD212" s="37"/>
      <c r="CE212" s="37"/>
      <c r="CF212" s="37"/>
      <c r="CG212" s="37"/>
      <c r="CH212" s="37"/>
      <c r="CI212" s="37"/>
      <c r="CJ212" s="37"/>
      <c r="CK212" s="37"/>
      <c r="CL212" s="37"/>
      <c r="CM212" s="37"/>
      <c r="CN212" s="37"/>
      <c r="CO212" s="37"/>
      <c r="CP212" s="37"/>
      <c r="CQ212" s="37"/>
      <c r="CR212" s="37"/>
      <c r="CS212" s="37"/>
      <c r="CT212" s="37"/>
      <c r="CU212" s="37"/>
      <c r="CV212" s="37"/>
      <c r="CW212" s="37"/>
      <c r="CX212" s="37"/>
      <c r="CY212" s="37"/>
      <c r="CZ212" s="37"/>
      <c r="DA212" s="37"/>
      <c r="DB212" s="37"/>
      <c r="DC212" s="37"/>
      <c r="DD212" s="37"/>
      <c r="DE212" s="37"/>
      <c r="DF212" s="37"/>
      <c r="DG212" s="37"/>
      <c r="DH212" s="37"/>
      <c r="DI212" s="37"/>
      <c r="DJ212" s="37"/>
      <c r="DK212" s="37"/>
      <c r="DL212" s="37"/>
      <c r="DM212" s="37"/>
      <c r="DN212" s="37"/>
      <c r="DO212" s="37"/>
      <c r="DP212" s="37"/>
      <c r="DQ212" s="37"/>
      <c r="DR212" s="37"/>
      <c r="DS212" s="37"/>
      <c r="DT212" s="37"/>
      <c r="DU212" s="37"/>
      <c r="DV212" s="37"/>
      <c r="DW212" s="37"/>
      <c r="DX212" s="37"/>
      <c r="DY212" s="37"/>
      <c r="DZ212" s="37"/>
      <c r="EA212" s="37"/>
      <c r="EB212" s="37"/>
      <c r="EC212" s="37"/>
      <c r="ED212" s="37"/>
      <c r="EE212" s="37"/>
      <c r="EF212" s="37"/>
      <c r="EG212" s="37"/>
      <c r="EH212" s="37"/>
      <c r="EI212" s="37"/>
      <c r="EJ212" s="37"/>
      <c r="EK212" s="37"/>
      <c r="EL212" s="37"/>
      <c r="EM212" s="37"/>
      <c r="EN212" s="37"/>
      <c r="EO212" s="37"/>
      <c r="EP212" s="37"/>
      <c r="EQ212" s="37"/>
      <c r="ER212" s="37"/>
      <c r="ES212" s="37"/>
      <c r="ET212" s="37"/>
      <c r="EU212" s="37"/>
      <c r="EV212" s="37"/>
      <c r="EW212" s="37"/>
      <c r="EX212" s="37"/>
      <c r="EY212" s="37"/>
      <c r="EZ212" s="37"/>
      <c r="FA212" s="37"/>
      <c r="FB212" s="37"/>
      <c r="FC212" s="37"/>
      <c r="FD212" s="37"/>
      <c r="FE212" s="37"/>
      <c r="FF212" s="37"/>
      <c r="FG212" s="37"/>
      <c r="FH212" s="37"/>
      <c r="FI212" s="37"/>
      <c r="FJ212" s="37"/>
      <c r="FK212" s="37"/>
      <c r="FL212" s="37"/>
      <c r="FM212" s="37"/>
      <c r="FN212" s="37"/>
      <c r="FO212" s="37"/>
      <c r="FP212" s="37"/>
      <c r="FQ212" s="37"/>
      <c r="FR212" s="37"/>
      <c r="FS212" s="37"/>
      <c r="FT212" s="37"/>
      <c r="FU212" s="37"/>
      <c r="FV212" s="37"/>
      <c r="FW212" s="37"/>
      <c r="FX212" s="37"/>
      <c r="FY212" s="37"/>
      <c r="FZ212" s="37"/>
      <c r="GA212" s="37"/>
      <c r="GB212" s="37"/>
      <c r="GC212" s="37"/>
      <c r="GD212" s="37"/>
      <c r="GE212" s="37"/>
      <c r="GF212" s="37"/>
      <c r="GG212" s="37"/>
      <c r="GH212" s="37"/>
      <c r="GI212" s="37"/>
      <c r="GJ212" s="37"/>
      <c r="GK212" s="37"/>
      <c r="GL212" s="37"/>
      <c r="GM212" s="37"/>
      <c r="GN212" s="37"/>
      <c r="GO212" s="37"/>
      <c r="GP212" s="37"/>
      <c r="GQ212" s="37"/>
      <c r="GR212" s="37"/>
      <c r="GS212" s="37"/>
      <c r="GT212" s="37"/>
      <c r="GU212" s="37"/>
      <c r="GV212" s="37"/>
      <c r="GW212" s="37"/>
      <c r="GX212" s="37"/>
      <c r="GY212" s="37"/>
      <c r="GZ212" s="37"/>
      <c r="HA212" s="37"/>
      <c r="HB212" s="37"/>
      <c r="HC212" s="37"/>
      <c r="HD212" s="37"/>
      <c r="HE212" s="37"/>
      <c r="HF212" s="37"/>
      <c r="HG212" s="37"/>
      <c r="HH212" s="37"/>
      <c r="HI212" s="37"/>
      <c r="HJ212" s="37"/>
      <c r="HK212" s="37"/>
      <c r="HL212" s="37"/>
      <c r="HM212" s="37"/>
      <c r="HN212" s="37"/>
      <c r="HO212" s="37"/>
      <c r="HP212" s="37"/>
      <c r="HQ212" s="37"/>
      <c r="HR212" s="37"/>
      <c r="HS212" s="37"/>
      <c r="HT212" s="37"/>
      <c r="HU212" s="37"/>
      <c r="HV212" s="37"/>
      <c r="HW212" s="37"/>
      <c r="HX212" s="37"/>
      <c r="HY212" s="37"/>
      <c r="HZ212" s="37"/>
      <c r="IA212" s="37"/>
      <c r="IB212" s="37"/>
      <c r="IC212" s="37"/>
      <c r="ID212" s="37"/>
      <c r="IE212" s="37"/>
      <c r="IF212" s="37"/>
      <c r="IG212" s="37"/>
      <c r="IH212" s="37"/>
      <c r="II212" s="37"/>
      <c r="IJ212" s="37"/>
      <c r="IK212" s="37"/>
      <c r="IL212" s="37"/>
      <c r="IM212" s="37"/>
      <c r="IN212" s="37"/>
      <c r="IO212" s="37"/>
      <c r="IP212" s="37"/>
      <c r="IQ212" s="37"/>
      <c r="IR212" s="37"/>
      <c r="IS212" s="37"/>
      <c r="IT212" s="37"/>
      <c r="IU212" s="37"/>
      <c r="IV212" s="37"/>
      <c r="IW212" s="37"/>
    </row>
    <row r="213" customFormat="false" ht="12.75" hidden="false" customHeight="false" outlineLevel="0" collapsed="false">
      <c r="A213" s="37" t="s">
        <v>288</v>
      </c>
      <c r="B213" s="37"/>
      <c r="C213" s="38"/>
      <c r="D213" s="39" t="s">
        <v>277</v>
      </c>
      <c r="F213" s="39"/>
      <c r="G213" s="38" t="s">
        <v>132</v>
      </c>
      <c r="H213" s="21" t="n">
        <v>0</v>
      </c>
      <c r="I213" s="37" t="s">
        <v>133</v>
      </c>
      <c r="J213" s="38"/>
      <c r="K213" s="2"/>
      <c r="L213" s="38" t="n">
        <v>28149.76</v>
      </c>
      <c r="M213" s="3"/>
      <c r="N213" s="38"/>
      <c r="O213" s="2"/>
      <c r="P213" s="38" t="n">
        <v>28149.76</v>
      </c>
      <c r="R213" s="5"/>
      <c r="T213" s="5" t="n">
        <v>28149.76</v>
      </c>
      <c r="U213" s="5"/>
      <c r="V213" s="5" t="n">
        <f aca="false">+R213/1000000</f>
        <v>0</v>
      </c>
      <c r="W213" s="5" t="n">
        <v>0</v>
      </c>
      <c r="X213" s="5"/>
      <c r="Y213" s="5" t="n">
        <f aca="false">ROUND(T213*H213,0)</f>
        <v>0</v>
      </c>
      <c r="Z213" s="5"/>
      <c r="AA213" s="5"/>
      <c r="AB213" s="5" t="n">
        <v>0</v>
      </c>
      <c r="AC213" s="5"/>
      <c r="AD213" s="5" t="n">
        <v>0</v>
      </c>
      <c r="AE213" s="5" t="n">
        <f aca="false">+AB213/1000000</f>
        <v>0</v>
      </c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7"/>
      <c r="CE213" s="37"/>
      <c r="CF213" s="37"/>
      <c r="CG213" s="37"/>
      <c r="CH213" s="37"/>
      <c r="CI213" s="37"/>
      <c r="CJ213" s="37"/>
      <c r="CK213" s="37"/>
      <c r="CL213" s="37"/>
      <c r="CM213" s="37"/>
      <c r="CN213" s="37"/>
      <c r="CO213" s="37"/>
      <c r="CP213" s="37"/>
      <c r="CQ213" s="37"/>
      <c r="CR213" s="37"/>
      <c r="CS213" s="37"/>
      <c r="CT213" s="37"/>
      <c r="CU213" s="37"/>
      <c r="CV213" s="37"/>
      <c r="CW213" s="37"/>
      <c r="CX213" s="37"/>
      <c r="CY213" s="37"/>
      <c r="CZ213" s="37"/>
      <c r="DA213" s="37"/>
      <c r="DB213" s="37"/>
      <c r="DC213" s="37"/>
      <c r="DD213" s="37"/>
      <c r="DE213" s="37"/>
      <c r="DF213" s="37"/>
      <c r="DG213" s="37"/>
      <c r="DH213" s="37"/>
      <c r="DI213" s="37"/>
      <c r="DJ213" s="37"/>
      <c r="DK213" s="37"/>
      <c r="DL213" s="37"/>
      <c r="DM213" s="37"/>
      <c r="DN213" s="37"/>
      <c r="DO213" s="37"/>
      <c r="DP213" s="37"/>
      <c r="DQ213" s="37"/>
      <c r="DR213" s="37"/>
      <c r="DS213" s="37"/>
      <c r="DT213" s="37"/>
      <c r="DU213" s="37"/>
      <c r="DV213" s="37"/>
      <c r="DW213" s="37"/>
      <c r="DX213" s="37"/>
      <c r="DY213" s="37"/>
      <c r="DZ213" s="37"/>
      <c r="EA213" s="37"/>
      <c r="EB213" s="37"/>
      <c r="EC213" s="37"/>
      <c r="ED213" s="37"/>
      <c r="EE213" s="37"/>
      <c r="EF213" s="37"/>
      <c r="EG213" s="37"/>
      <c r="EH213" s="37"/>
      <c r="EI213" s="37"/>
      <c r="EJ213" s="37"/>
      <c r="EK213" s="37"/>
      <c r="EL213" s="37"/>
      <c r="EM213" s="37"/>
      <c r="EN213" s="37"/>
      <c r="EO213" s="37"/>
      <c r="EP213" s="37"/>
      <c r="EQ213" s="37"/>
      <c r="ER213" s="37"/>
      <c r="ES213" s="37"/>
      <c r="ET213" s="37"/>
      <c r="EU213" s="37"/>
      <c r="EV213" s="37"/>
      <c r="EW213" s="37"/>
      <c r="EX213" s="37"/>
      <c r="EY213" s="37"/>
      <c r="EZ213" s="37"/>
      <c r="FA213" s="37"/>
      <c r="FB213" s="37"/>
      <c r="FC213" s="37"/>
      <c r="FD213" s="37"/>
      <c r="FE213" s="37"/>
      <c r="FF213" s="37"/>
      <c r="FG213" s="37"/>
      <c r="FH213" s="37"/>
      <c r="FI213" s="37"/>
      <c r="FJ213" s="37"/>
      <c r="FK213" s="37"/>
      <c r="FL213" s="37"/>
      <c r="FM213" s="37"/>
      <c r="FN213" s="37"/>
      <c r="FO213" s="37"/>
      <c r="FP213" s="37"/>
      <c r="FQ213" s="37"/>
      <c r="FR213" s="37"/>
      <c r="FS213" s="37"/>
      <c r="FT213" s="37"/>
      <c r="FU213" s="37"/>
      <c r="FV213" s="37"/>
      <c r="FW213" s="37"/>
      <c r="FX213" s="37"/>
      <c r="FY213" s="37"/>
      <c r="FZ213" s="37"/>
      <c r="GA213" s="37"/>
      <c r="GB213" s="37"/>
      <c r="GC213" s="37"/>
      <c r="GD213" s="37"/>
      <c r="GE213" s="37"/>
      <c r="GF213" s="37"/>
      <c r="GG213" s="37"/>
      <c r="GH213" s="37"/>
      <c r="GI213" s="37"/>
      <c r="GJ213" s="37"/>
      <c r="GK213" s="37"/>
      <c r="GL213" s="37"/>
      <c r="GM213" s="37"/>
      <c r="GN213" s="37"/>
      <c r="GO213" s="37"/>
      <c r="GP213" s="37"/>
      <c r="GQ213" s="37"/>
      <c r="GR213" s="37"/>
      <c r="GS213" s="37"/>
      <c r="GT213" s="37"/>
      <c r="GU213" s="37"/>
      <c r="GV213" s="37"/>
      <c r="GW213" s="37"/>
      <c r="GX213" s="37"/>
      <c r="GY213" s="37"/>
      <c r="GZ213" s="37"/>
      <c r="HA213" s="37"/>
      <c r="HB213" s="37"/>
      <c r="HC213" s="37"/>
      <c r="HD213" s="37"/>
      <c r="HE213" s="37"/>
      <c r="HF213" s="37"/>
      <c r="HG213" s="37"/>
      <c r="HH213" s="37"/>
      <c r="HI213" s="37"/>
      <c r="HJ213" s="37"/>
      <c r="HK213" s="37"/>
      <c r="HL213" s="37"/>
      <c r="HM213" s="37"/>
      <c r="HN213" s="37"/>
      <c r="HO213" s="37"/>
      <c r="HP213" s="37"/>
      <c r="HQ213" s="37"/>
      <c r="HR213" s="37"/>
      <c r="HS213" s="37"/>
      <c r="HT213" s="37"/>
      <c r="HU213" s="37"/>
      <c r="HV213" s="37"/>
      <c r="HW213" s="37"/>
      <c r="HX213" s="37"/>
      <c r="HY213" s="37"/>
      <c r="HZ213" s="37"/>
      <c r="IA213" s="37"/>
      <c r="IB213" s="37"/>
      <c r="IC213" s="37"/>
      <c r="ID213" s="37"/>
      <c r="IE213" s="37"/>
      <c r="IF213" s="37"/>
      <c r="IG213" s="37"/>
      <c r="IH213" s="37"/>
      <c r="II213" s="37"/>
      <c r="IJ213" s="37"/>
      <c r="IK213" s="37"/>
      <c r="IL213" s="37"/>
      <c r="IM213" s="37"/>
      <c r="IN213" s="37"/>
      <c r="IO213" s="37"/>
      <c r="IP213" s="37"/>
      <c r="IQ213" s="37"/>
      <c r="IR213" s="37"/>
      <c r="IS213" s="37"/>
      <c r="IT213" s="37"/>
      <c r="IU213" s="37"/>
      <c r="IV213" s="37"/>
      <c r="IW213" s="37"/>
    </row>
    <row r="214" customFormat="false" ht="12.75" hidden="false" customHeight="false" outlineLevel="0" collapsed="false">
      <c r="A214" s="37" t="s">
        <v>289</v>
      </c>
      <c r="B214" s="37"/>
      <c r="C214" s="38"/>
      <c r="D214" s="39" t="s">
        <v>277</v>
      </c>
      <c r="F214" s="39"/>
      <c r="G214" s="38" t="s">
        <v>132</v>
      </c>
      <c r="H214" s="21" t="n">
        <v>0</v>
      </c>
      <c r="I214" s="37" t="s">
        <v>133</v>
      </c>
      <c r="J214" s="38"/>
      <c r="K214" s="2"/>
      <c r="L214" s="38" t="n">
        <v>0</v>
      </c>
      <c r="M214" s="3"/>
      <c r="N214" s="38"/>
      <c r="O214" s="2"/>
      <c r="P214" s="38" t="n">
        <v>0</v>
      </c>
      <c r="R214" s="5"/>
      <c r="T214" s="5" t="n">
        <v>0</v>
      </c>
      <c r="U214" s="5"/>
      <c r="V214" s="5" t="n">
        <f aca="false">+R214/1000000</f>
        <v>0</v>
      </c>
      <c r="W214" s="5" t="n">
        <v>0</v>
      </c>
      <c r="X214" s="5"/>
      <c r="Y214" s="5" t="n">
        <f aca="false">ROUND(T214*H214,0)</f>
        <v>0</v>
      </c>
      <c r="Z214" s="5"/>
      <c r="AA214" s="5"/>
      <c r="AB214" s="5" t="n">
        <v>0</v>
      </c>
      <c r="AC214" s="5"/>
      <c r="AD214" s="5" t="n">
        <v>0</v>
      </c>
      <c r="AE214" s="5" t="n">
        <f aca="false">+AB214/1000000</f>
        <v>0</v>
      </c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  <c r="BO214" s="37"/>
      <c r="BP214" s="37"/>
      <c r="BQ214" s="37"/>
      <c r="BR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  <c r="CC214" s="37"/>
      <c r="CD214" s="37"/>
      <c r="CE214" s="37"/>
      <c r="CF214" s="37"/>
      <c r="CG214" s="37"/>
      <c r="CH214" s="37"/>
      <c r="CI214" s="37"/>
      <c r="CJ214" s="37"/>
      <c r="CK214" s="37"/>
      <c r="CL214" s="37"/>
      <c r="CM214" s="37"/>
      <c r="CN214" s="37"/>
      <c r="CO214" s="37"/>
      <c r="CP214" s="37"/>
      <c r="CQ214" s="37"/>
      <c r="CR214" s="37"/>
      <c r="CS214" s="37"/>
      <c r="CT214" s="37"/>
      <c r="CU214" s="37"/>
      <c r="CV214" s="37"/>
      <c r="CW214" s="37"/>
      <c r="CX214" s="37"/>
      <c r="CY214" s="37"/>
      <c r="CZ214" s="37"/>
      <c r="DA214" s="37"/>
      <c r="DB214" s="37"/>
      <c r="DC214" s="37"/>
      <c r="DD214" s="37"/>
      <c r="DE214" s="37"/>
      <c r="DF214" s="37"/>
      <c r="DG214" s="37"/>
      <c r="DH214" s="37"/>
      <c r="DI214" s="37"/>
      <c r="DJ214" s="37"/>
      <c r="DK214" s="37"/>
      <c r="DL214" s="37"/>
      <c r="DM214" s="37"/>
      <c r="DN214" s="37"/>
      <c r="DO214" s="37"/>
      <c r="DP214" s="37"/>
      <c r="DQ214" s="37"/>
      <c r="DR214" s="37"/>
      <c r="DS214" s="37"/>
      <c r="DT214" s="37"/>
      <c r="DU214" s="37"/>
      <c r="DV214" s="37"/>
      <c r="DW214" s="37"/>
      <c r="DX214" s="37"/>
      <c r="DY214" s="37"/>
      <c r="DZ214" s="37"/>
      <c r="EA214" s="37"/>
      <c r="EB214" s="37"/>
      <c r="EC214" s="37"/>
      <c r="ED214" s="37"/>
      <c r="EE214" s="37"/>
      <c r="EF214" s="37"/>
      <c r="EG214" s="37"/>
      <c r="EH214" s="37"/>
      <c r="EI214" s="37"/>
      <c r="EJ214" s="37"/>
      <c r="EK214" s="37"/>
      <c r="EL214" s="37"/>
      <c r="EM214" s="37"/>
      <c r="EN214" s="37"/>
      <c r="EO214" s="37"/>
      <c r="EP214" s="37"/>
      <c r="EQ214" s="37"/>
      <c r="ER214" s="37"/>
      <c r="ES214" s="37"/>
      <c r="ET214" s="37"/>
      <c r="EU214" s="37"/>
      <c r="EV214" s="37"/>
      <c r="EW214" s="37"/>
      <c r="EX214" s="37"/>
      <c r="EY214" s="37"/>
      <c r="EZ214" s="37"/>
      <c r="FA214" s="37"/>
      <c r="FB214" s="37"/>
      <c r="FC214" s="37"/>
      <c r="FD214" s="37"/>
      <c r="FE214" s="37"/>
      <c r="FF214" s="37"/>
      <c r="FG214" s="37"/>
      <c r="FH214" s="37"/>
      <c r="FI214" s="37"/>
      <c r="FJ214" s="37"/>
      <c r="FK214" s="37"/>
      <c r="FL214" s="37"/>
      <c r="FM214" s="37"/>
      <c r="FN214" s="37"/>
      <c r="FO214" s="37"/>
      <c r="FP214" s="37"/>
      <c r="FQ214" s="37"/>
      <c r="FR214" s="37"/>
      <c r="FS214" s="37"/>
      <c r="FT214" s="37"/>
      <c r="FU214" s="37"/>
      <c r="FV214" s="37"/>
      <c r="FW214" s="37"/>
      <c r="FX214" s="37"/>
      <c r="FY214" s="37"/>
      <c r="FZ214" s="37"/>
      <c r="GA214" s="37"/>
      <c r="GB214" s="37"/>
      <c r="GC214" s="37"/>
      <c r="GD214" s="37"/>
      <c r="GE214" s="37"/>
      <c r="GF214" s="37"/>
      <c r="GG214" s="37"/>
      <c r="GH214" s="37"/>
      <c r="GI214" s="37"/>
      <c r="GJ214" s="37"/>
      <c r="GK214" s="37"/>
      <c r="GL214" s="37"/>
      <c r="GM214" s="37"/>
      <c r="GN214" s="37"/>
      <c r="GO214" s="37"/>
      <c r="GP214" s="37"/>
      <c r="GQ214" s="37"/>
      <c r="GR214" s="37"/>
      <c r="GS214" s="37"/>
      <c r="GT214" s="37"/>
      <c r="GU214" s="37"/>
      <c r="GV214" s="37"/>
      <c r="GW214" s="37"/>
      <c r="GX214" s="37"/>
      <c r="GY214" s="37"/>
      <c r="GZ214" s="37"/>
      <c r="HA214" s="37"/>
      <c r="HB214" s="37"/>
      <c r="HC214" s="37"/>
      <c r="HD214" s="37"/>
      <c r="HE214" s="37"/>
      <c r="HF214" s="37"/>
      <c r="HG214" s="37"/>
      <c r="HH214" s="37"/>
      <c r="HI214" s="37"/>
      <c r="HJ214" s="37"/>
      <c r="HK214" s="37"/>
      <c r="HL214" s="37"/>
      <c r="HM214" s="37"/>
      <c r="HN214" s="37"/>
      <c r="HO214" s="37"/>
      <c r="HP214" s="37"/>
      <c r="HQ214" s="37"/>
      <c r="HR214" s="37"/>
      <c r="HS214" s="37"/>
      <c r="HT214" s="37"/>
      <c r="HU214" s="37"/>
      <c r="HV214" s="37"/>
      <c r="HW214" s="37"/>
      <c r="HX214" s="37"/>
      <c r="HY214" s="37"/>
      <c r="HZ214" s="37"/>
      <c r="IA214" s="37"/>
      <c r="IB214" s="37"/>
      <c r="IC214" s="37"/>
      <c r="ID214" s="37"/>
      <c r="IE214" s="37"/>
      <c r="IF214" s="37"/>
      <c r="IG214" s="37"/>
      <c r="IH214" s="37"/>
      <c r="II214" s="37"/>
      <c r="IJ214" s="37"/>
      <c r="IK214" s="37"/>
      <c r="IL214" s="37"/>
      <c r="IM214" s="37"/>
      <c r="IN214" s="37"/>
      <c r="IO214" s="37"/>
      <c r="IP214" s="37"/>
      <c r="IQ214" s="37"/>
      <c r="IR214" s="37"/>
      <c r="IS214" s="37"/>
      <c r="IT214" s="37"/>
      <c r="IU214" s="37"/>
      <c r="IV214" s="37"/>
      <c r="IW214" s="37"/>
    </row>
    <row r="217" customFormat="false" ht="12.75" hidden="false" customHeight="false" outlineLevel="0" collapsed="false">
      <c r="A217" s="15" t="s">
        <v>290</v>
      </c>
    </row>
    <row r="218" customFormat="false" ht="12.75" hidden="false" customHeight="false" outlineLevel="0" collapsed="false">
      <c r="A218" s="1" t="s">
        <v>291</v>
      </c>
      <c r="B218" s="1" t="s">
        <v>292</v>
      </c>
      <c r="Q218" s="5"/>
    </row>
    <row r="219" customFormat="false" ht="12.75" hidden="false" customHeight="false" outlineLevel="0" collapsed="false">
      <c r="Q219" s="5"/>
    </row>
    <row r="220" customFormat="false" ht="12.75" hidden="false" customHeight="false" outlineLevel="0" collapsed="false">
      <c r="B220" s="2" t="str">
        <f aca="true">CELL("filename",B219)</f>
        <v>'file:///mnt/12tb/@roms/datasets/enron/EDRM Enron Email Data Set v2 XML/filtered-attachments/xls/April_Assets.xls'#$Alpha</v>
      </c>
      <c r="Q220" s="5"/>
    </row>
    <row r="221" customFormat="false" ht="12.75" hidden="false" customHeight="false" outlineLevel="0" collapsed="false">
      <c r="B221" s="41" t="n">
        <f aca="true">NOW()</f>
        <v>45926.9378496577</v>
      </c>
    </row>
    <row r="225" customFormat="false" ht="12.75" hidden="false" customHeight="false" outlineLevel="0" collapsed="false">
      <c r="J225" s="5" t="e">
        <f aca="false">+#REF!+J31+#REF!+#REF!+J116+#REF!+#REF!+#REF!+#REF!+#REF!</f>
        <v>#REF!</v>
      </c>
      <c r="L225" s="5" t="s">
        <v>293</v>
      </c>
    </row>
    <row r="226" customFormat="false" ht="12.75" hidden="false" customHeight="false" outlineLevel="0" collapsed="false">
      <c r="J226" s="5" t="n">
        <v>-22000000</v>
      </c>
      <c r="L226" s="5" t="s">
        <v>294</v>
      </c>
    </row>
    <row r="227" customFormat="false" ht="12.75" hidden="false" customHeight="false" outlineLevel="0" collapsed="false">
      <c r="J227" s="5" t="n">
        <v>-1500032</v>
      </c>
      <c r="L227" s="5" t="s">
        <v>295</v>
      </c>
    </row>
    <row r="228" customFormat="false" ht="12.75" hidden="false" customHeight="false" outlineLevel="0" collapsed="false">
      <c r="J228" s="27"/>
      <c r="L228" s="27"/>
      <c r="N228" s="27"/>
      <c r="P228" s="27"/>
    </row>
    <row r="229" customFormat="false" ht="12.75" hidden="false" customHeight="false" outlineLevel="0" collapsed="false">
      <c r="J229" s="10" t="e">
        <f aca="false">SUM(J225:J228)</f>
        <v>#REF!</v>
      </c>
      <c r="L229" s="10"/>
      <c r="N229" s="10"/>
      <c r="P229" s="10"/>
    </row>
    <row r="230" customFormat="false" ht="12.75" hidden="false" customHeight="false" outlineLevel="0" collapsed="false">
      <c r="J230" s="27" t="n">
        <v>838818805</v>
      </c>
      <c r="L230" s="27" t="s">
        <v>296</v>
      </c>
      <c r="N230" s="27"/>
      <c r="P230" s="27"/>
    </row>
    <row r="231" customFormat="false" ht="12.75" hidden="false" customHeight="false" outlineLevel="0" collapsed="false">
      <c r="J231" s="5" t="e">
        <f aca="false">+J229-J230</f>
        <v>#REF!</v>
      </c>
      <c r="L231" s="5" t="s">
        <v>297</v>
      </c>
    </row>
  </sheetData>
  <mergeCells count="2">
    <mergeCell ref="A1:P1"/>
    <mergeCell ref="A2:P2"/>
  </mergeCells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  <rowBreaks count="4" manualBreakCount="4">
    <brk id="55" man="true" max="16383" min="0"/>
    <brk id="100" man="true" max="16383" min="0"/>
    <brk id="155" man="true" max="16383" min="0"/>
    <brk id="188" man="true" max="16383" min="0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A2" activeCellId="0" sqref="A2:P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84"/>
    <col collapsed="false" customWidth="true" hidden="false" outlineLevel="0" max="2" min="2" style="2" width="52.56"/>
    <col collapsed="false" customWidth="true" hidden="true" outlineLevel="0" max="3" min="3" style="3" width="27.56"/>
    <col collapsed="false" customWidth="true" hidden="false" outlineLevel="0" max="4" min="4" style="4" width="13.99"/>
    <col collapsed="false" customWidth="true" hidden="true" outlineLevel="0" max="5" min="5" style="3" width="9.99"/>
    <col collapsed="false" customWidth="true" hidden="true" outlineLevel="0" max="6" min="6" style="3" width="14.99"/>
    <col collapsed="false" customWidth="true" hidden="false" outlineLevel="0" max="7" min="7" style="3" width="16.13"/>
    <col collapsed="false" customWidth="true" hidden="false" outlineLevel="0" max="8" min="8" style="3" width="6.28"/>
    <col collapsed="false" customWidth="true" hidden="false" outlineLevel="0" max="9" min="9" style="3" width="22.28"/>
    <col collapsed="false" customWidth="true" hidden="false" outlineLevel="0" max="10" min="10" style="5" width="21.99"/>
    <col collapsed="false" customWidth="true" hidden="false" outlineLevel="0" max="11" min="11" style="5" width="1.99"/>
    <col collapsed="false" customWidth="true" hidden="false" outlineLevel="0" max="12" min="12" style="5" width="23.14"/>
    <col collapsed="false" customWidth="true" hidden="false" outlineLevel="0" max="13" min="13" style="5" width="1.99"/>
    <col collapsed="false" customWidth="true" hidden="false" outlineLevel="0" max="14" min="14" style="5" width="21.42"/>
    <col collapsed="false" customWidth="true" hidden="false" outlineLevel="0" max="15" min="15" style="5" width="2.28"/>
    <col collapsed="false" customWidth="true" hidden="false" outlineLevel="0" max="16" min="16" style="5" width="21.42"/>
    <col collapsed="false" customWidth="true" hidden="false" outlineLevel="0" max="17" min="17" style="3" width="8.14"/>
    <col collapsed="false" customWidth="true" hidden="false" outlineLevel="0" max="18" min="18" style="3" width="19.28"/>
    <col collapsed="false" customWidth="true" hidden="false" outlineLevel="0" max="19" min="19" style="3" width="2.7"/>
    <col collapsed="false" customWidth="true" hidden="false" outlineLevel="0" max="20" min="20" style="3" width="17.7"/>
    <col collapsed="false" customWidth="false" hidden="false" outlineLevel="0" max="21" min="21" style="3" width="9.14"/>
    <col collapsed="false" customWidth="true" hidden="false" outlineLevel="0" max="22" min="22" style="3" width="9.28"/>
    <col collapsed="false" customWidth="true" hidden="false" outlineLevel="0" max="23" min="23" style="3" width="13.7"/>
    <col collapsed="false" customWidth="false" hidden="false" outlineLevel="0" max="257" min="24" style="3" width="9.14"/>
  </cols>
  <sheetData>
    <row r="1" customFormat="false" ht="12.75" hidden="false" customHeight="false" outlineLevel="0" collapsed="false">
      <c r="A1" s="6" t="s">
        <v>309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customFormat="false" ht="12.75" hidden="false" customHeight="false" outlineLevel="0" collapsed="false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customFormat="false" ht="12.75" hidden="false" customHeight="false" outlineLevel="0" collapsed="false">
      <c r="B3" s="4"/>
      <c r="C3" s="7"/>
      <c r="E3" s="7"/>
      <c r="F3" s="7"/>
      <c r="G3" s="7"/>
      <c r="H3" s="7"/>
      <c r="I3" s="7"/>
      <c r="J3" s="8"/>
      <c r="K3" s="8"/>
      <c r="L3" s="8"/>
      <c r="M3" s="9"/>
      <c r="N3" s="8"/>
      <c r="O3" s="8"/>
      <c r="P3" s="8"/>
    </row>
    <row r="4" customFormat="false" ht="12.75" hidden="false" customHeight="false" outlineLevel="0" collapsed="false">
      <c r="B4" s="10"/>
    </row>
    <row r="5" customFormat="false" ht="12.75" hidden="false" customHeight="false" outlineLevel="0" collapsed="false">
      <c r="J5" s="11"/>
      <c r="K5" s="11"/>
      <c r="L5" s="11"/>
      <c r="M5" s="11"/>
      <c r="N5" s="11"/>
      <c r="O5" s="11"/>
      <c r="P5" s="11"/>
    </row>
    <row r="6" customFormat="false" ht="12.75" hidden="false" customHeight="false" outlineLevel="0" collapsed="false">
      <c r="C6" s="7"/>
      <c r="F6" s="7"/>
      <c r="G6" s="7"/>
      <c r="H6" s="7"/>
      <c r="J6" s="4" t="s">
        <v>1</v>
      </c>
      <c r="K6" s="4"/>
      <c r="L6" s="4" t="s">
        <v>1</v>
      </c>
      <c r="M6" s="7"/>
      <c r="N6" s="4" t="s">
        <v>1</v>
      </c>
      <c r="O6" s="4"/>
      <c r="P6" s="4" t="s">
        <v>1</v>
      </c>
    </row>
    <row r="7" customFormat="false" ht="12.75" hidden="false" customHeight="false" outlineLevel="0" collapsed="false">
      <c r="C7" s="7"/>
      <c r="F7" s="7"/>
      <c r="G7" s="7"/>
      <c r="H7" s="7"/>
      <c r="J7" s="4" t="s">
        <v>2</v>
      </c>
      <c r="K7" s="4"/>
      <c r="L7" s="4" t="s">
        <v>2</v>
      </c>
      <c r="M7" s="7"/>
      <c r="N7" s="4" t="s">
        <v>2</v>
      </c>
      <c r="O7" s="4"/>
      <c r="P7" s="4" t="s">
        <v>2</v>
      </c>
      <c r="R7" s="7" t="s">
        <v>3</v>
      </c>
      <c r="T7" s="7" t="s">
        <v>3</v>
      </c>
    </row>
    <row r="8" customFormat="false" ht="12.75" hidden="false" customHeight="false" outlineLevel="0" collapsed="false">
      <c r="C8" s="7"/>
      <c r="E8" s="7"/>
      <c r="F8" s="7"/>
      <c r="G8" s="7"/>
      <c r="H8" s="7"/>
      <c r="I8" s="7"/>
      <c r="J8" s="12" t="n">
        <v>37011</v>
      </c>
      <c r="K8" s="13"/>
      <c r="L8" s="12" t="n">
        <v>37011</v>
      </c>
      <c r="M8" s="14"/>
      <c r="N8" s="12" t="n">
        <v>36981</v>
      </c>
      <c r="O8" s="13"/>
      <c r="P8" s="12" t="n">
        <v>36981</v>
      </c>
      <c r="R8" s="7" t="s">
        <v>4</v>
      </c>
      <c r="T8" s="7" t="s">
        <v>4</v>
      </c>
    </row>
    <row r="9" customFormat="false" ht="12.75" hidden="false" customHeight="false" outlineLevel="0" collapsed="false">
      <c r="A9" s="15" t="s">
        <v>5</v>
      </c>
      <c r="B9" s="16"/>
      <c r="C9" s="17" t="s">
        <v>6</v>
      </c>
      <c r="D9" s="17" t="s">
        <v>7</v>
      </c>
      <c r="E9" s="17" t="s">
        <v>8</v>
      </c>
      <c r="F9" s="17" t="s">
        <v>9</v>
      </c>
      <c r="G9" s="17" t="s">
        <v>10</v>
      </c>
      <c r="H9" s="17" t="s">
        <v>11</v>
      </c>
      <c r="I9" s="17" t="s">
        <v>12</v>
      </c>
      <c r="J9" s="16" t="s">
        <v>13</v>
      </c>
      <c r="K9" s="16"/>
      <c r="L9" s="16" t="s">
        <v>14</v>
      </c>
      <c r="M9" s="17"/>
      <c r="N9" s="16" t="s">
        <v>13</v>
      </c>
      <c r="O9" s="16"/>
      <c r="P9" s="16" t="s">
        <v>14</v>
      </c>
      <c r="R9" s="16" t="s">
        <v>13</v>
      </c>
      <c r="T9" s="16" t="s">
        <v>14</v>
      </c>
    </row>
    <row r="10" customFormat="false" ht="12.75" hidden="false" customHeight="false" outlineLevel="0" collapsed="false">
      <c r="A10" s="15"/>
      <c r="B10" s="16"/>
      <c r="C10" s="16"/>
      <c r="D10" s="17"/>
      <c r="E10" s="17"/>
      <c r="F10" s="16"/>
      <c r="G10" s="16"/>
      <c r="H10" s="16"/>
      <c r="I10" s="17"/>
      <c r="J10" s="18"/>
      <c r="K10" s="18"/>
      <c r="L10" s="18"/>
      <c r="M10" s="18"/>
      <c r="N10" s="18"/>
      <c r="O10" s="18"/>
      <c r="P10" s="18"/>
    </row>
    <row r="11" customFormat="false" ht="12.75" hidden="false" customHeight="false" outlineLevel="0" collapsed="false">
      <c r="A11" s="15" t="s">
        <v>310</v>
      </c>
      <c r="B11" s="16"/>
      <c r="C11" s="16"/>
      <c r="D11" s="17"/>
      <c r="E11" s="17"/>
      <c r="F11" s="16"/>
      <c r="G11" s="16"/>
      <c r="H11" s="16"/>
      <c r="I11" s="17"/>
      <c r="J11" s="18"/>
      <c r="K11" s="18"/>
      <c r="L11" s="18"/>
      <c r="M11" s="18"/>
      <c r="N11" s="18"/>
      <c r="O11" s="18"/>
      <c r="P11" s="18"/>
    </row>
    <row r="12" customFormat="false" ht="12.75" hidden="false" customHeight="false" outlineLevel="0" collapsed="false">
      <c r="A12" s="22" t="s">
        <v>139</v>
      </c>
      <c r="B12" s="22"/>
      <c r="C12" s="22" t="s">
        <v>32</v>
      </c>
      <c r="D12" s="11" t="n">
        <v>0</v>
      </c>
      <c r="E12" s="22" t="s">
        <v>26</v>
      </c>
      <c r="F12" s="22" t="s">
        <v>27</v>
      </c>
      <c r="G12" s="22" t="s">
        <v>132</v>
      </c>
      <c r="H12" s="21" t="n">
        <v>1</v>
      </c>
      <c r="I12" s="22" t="s">
        <v>133</v>
      </c>
      <c r="J12" s="5" t="n">
        <v>218939</v>
      </c>
      <c r="K12" s="10"/>
      <c r="L12" s="5" t="n">
        <v>0</v>
      </c>
      <c r="M12" s="10"/>
      <c r="N12" s="5" t="n">
        <v>218939</v>
      </c>
      <c r="O12" s="10"/>
      <c r="P12" s="5" t="n">
        <v>0</v>
      </c>
      <c r="R12" s="10" t="n">
        <f aca="false">N12-J12</f>
        <v>0</v>
      </c>
      <c r="T12" s="10" t="n">
        <f aca="false">P12-L12</f>
        <v>0</v>
      </c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12.75" hidden="false" customHeight="false" outlineLevel="0" collapsed="false">
      <c r="A13" s="22" t="s">
        <v>141</v>
      </c>
      <c r="B13" s="22"/>
      <c r="C13" s="22" t="s">
        <v>32</v>
      </c>
      <c r="D13" s="11" t="n">
        <v>0</v>
      </c>
      <c r="E13" s="22" t="s">
        <v>26</v>
      </c>
      <c r="F13" s="22" t="s">
        <v>27</v>
      </c>
      <c r="G13" s="22" t="s">
        <v>132</v>
      </c>
      <c r="H13" s="21" t="n">
        <v>1</v>
      </c>
      <c r="I13" s="22" t="s">
        <v>133</v>
      </c>
      <c r="J13" s="27" t="n">
        <f aca="false">28041301-5883632.5</f>
        <v>22157668.5</v>
      </c>
      <c r="L13" s="27" t="n">
        <v>0</v>
      </c>
      <c r="N13" s="27" t="n">
        <v>28041301</v>
      </c>
      <c r="P13" s="27" t="n">
        <v>0</v>
      </c>
      <c r="R13" s="42" t="n">
        <f aca="false">N13-J13</f>
        <v>5883632.5</v>
      </c>
      <c r="T13" s="42" t="n">
        <f aca="false">P13-L13</f>
        <v>0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customFormat="false" ht="12.75" hidden="false" customHeight="false" outlineLevel="0" collapsed="false">
      <c r="A14" s="22"/>
      <c r="B14" s="22"/>
      <c r="C14" s="22"/>
      <c r="D14" s="11"/>
      <c r="E14" s="22"/>
      <c r="F14" s="22"/>
      <c r="G14" s="22"/>
      <c r="H14" s="21"/>
      <c r="I14" s="22"/>
      <c r="J14" s="5" t="n">
        <f aca="false">SUM(J12:J13)</f>
        <v>22376607.5</v>
      </c>
      <c r="L14" s="5" t="n">
        <f aca="false">SUM(L12:L13)</f>
        <v>0</v>
      </c>
      <c r="N14" s="5" t="n">
        <f aca="false">SUM(N12:N13)</f>
        <v>28260240</v>
      </c>
      <c r="P14" s="5" t="n">
        <f aca="false">SUM(P12:P13)</f>
        <v>0</v>
      </c>
      <c r="R14" s="5" t="n">
        <f aca="false">SUM(R12:R13)</f>
        <v>5883632.5</v>
      </c>
      <c r="T14" s="5" t="n">
        <f aca="false">SUM(T12:T13)</f>
        <v>0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customFormat="false" ht="12.75" hidden="false" customHeight="false" outlineLevel="0" collapsed="false">
      <c r="A15" s="15" t="s">
        <v>311</v>
      </c>
      <c r="B15" s="22"/>
      <c r="C15" s="22"/>
      <c r="D15" s="11"/>
      <c r="E15" s="22"/>
      <c r="F15" s="22"/>
      <c r="G15" s="22"/>
      <c r="H15" s="21"/>
      <c r="I15" s="22"/>
      <c r="R15" s="10"/>
      <c r="T15" s="10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12.75" hidden="false" customHeight="false" outlineLevel="0" collapsed="false">
      <c r="A16" s="19" t="s">
        <v>122</v>
      </c>
      <c r="C16" s="19" t="s">
        <v>121</v>
      </c>
      <c r="D16" s="20" t="n">
        <v>0</v>
      </c>
      <c r="E16" s="19" t="s">
        <v>26</v>
      </c>
      <c r="F16" s="19" t="s">
        <v>117</v>
      </c>
      <c r="G16" s="19" t="s">
        <v>118</v>
      </c>
      <c r="H16" s="21" t="n">
        <v>1</v>
      </c>
      <c r="I16" s="19" t="s">
        <v>119</v>
      </c>
      <c r="J16" s="28" t="n">
        <v>5404891</v>
      </c>
      <c r="L16" s="28" t="n">
        <v>0</v>
      </c>
      <c r="N16" s="28" t="n">
        <v>5268766</v>
      </c>
      <c r="P16" s="28" t="n">
        <v>0</v>
      </c>
      <c r="Q16" s="2"/>
      <c r="R16" s="10" t="n">
        <f aca="false">N16-J16</f>
        <v>-136125</v>
      </c>
      <c r="S16" s="2"/>
      <c r="T16" s="10" t="n">
        <f aca="false">P16-L16</f>
        <v>0</v>
      </c>
    </row>
    <row r="17" customFormat="false" ht="12.75" hidden="false" customHeight="false" outlineLevel="0" collapsed="false">
      <c r="A17" s="19"/>
      <c r="C17" s="19"/>
      <c r="D17" s="20"/>
      <c r="E17" s="19"/>
      <c r="F17" s="19"/>
      <c r="G17" s="19"/>
      <c r="H17" s="21"/>
      <c r="I17" s="19"/>
      <c r="J17" s="28"/>
      <c r="L17" s="28"/>
      <c r="N17" s="28"/>
      <c r="P17" s="28"/>
      <c r="Q17" s="2"/>
      <c r="R17" s="10"/>
      <c r="S17" s="2"/>
      <c r="T17" s="10"/>
    </row>
    <row r="18" customFormat="false" ht="12.75" hidden="false" customHeight="false" outlineLevel="0" collapsed="false">
      <c r="A18" s="15" t="s">
        <v>25</v>
      </c>
      <c r="C18" s="19"/>
      <c r="D18" s="20"/>
      <c r="E18" s="19"/>
      <c r="F18" s="19"/>
      <c r="G18" s="19"/>
      <c r="H18" s="21"/>
      <c r="I18" s="19"/>
      <c r="J18" s="28"/>
      <c r="L18" s="28"/>
      <c r="N18" s="28"/>
      <c r="P18" s="28"/>
      <c r="Q18" s="2"/>
      <c r="R18" s="10"/>
      <c r="S18" s="2"/>
      <c r="T18" s="10"/>
    </row>
    <row r="19" customFormat="false" ht="12.75" hidden="false" customHeight="false" outlineLevel="0" collapsed="false">
      <c r="A19" s="5" t="s">
        <v>158</v>
      </c>
      <c r="B19" s="5"/>
      <c r="C19" s="5" t="s">
        <v>24</v>
      </c>
      <c r="D19" s="11" t="s">
        <v>25</v>
      </c>
      <c r="E19" s="5" t="s">
        <v>26</v>
      </c>
      <c r="F19" s="5" t="s">
        <v>147</v>
      </c>
      <c r="G19" s="5" t="s">
        <v>159</v>
      </c>
      <c r="H19" s="21" t="n">
        <v>1</v>
      </c>
      <c r="I19" s="5" t="s">
        <v>160</v>
      </c>
      <c r="J19" s="5" t="n">
        <v>0</v>
      </c>
      <c r="K19" s="20"/>
      <c r="L19" s="5" t="n">
        <v>8875341</v>
      </c>
      <c r="M19" s="20"/>
      <c r="N19" s="5" t="n">
        <v>0</v>
      </c>
      <c r="O19" s="20"/>
      <c r="P19" s="5" t="n">
        <v>14158243</v>
      </c>
      <c r="Q19" s="2"/>
      <c r="R19" s="10" t="n">
        <f aca="false">N19-J19</f>
        <v>0</v>
      </c>
      <c r="S19" s="2"/>
      <c r="T19" s="10" t="n">
        <f aca="false">P19-L19</f>
        <v>5282902</v>
      </c>
    </row>
    <row r="20" customFormat="false" ht="12" hidden="false" customHeight="true" outlineLevel="0" collapsed="false">
      <c r="A20" s="5" t="s">
        <v>161</v>
      </c>
      <c r="B20" s="5"/>
      <c r="C20" s="5" t="s">
        <v>24</v>
      </c>
      <c r="D20" s="11" t="s">
        <v>25</v>
      </c>
      <c r="E20" s="5" t="s">
        <v>26</v>
      </c>
      <c r="F20" s="5" t="s">
        <v>147</v>
      </c>
      <c r="G20" s="5" t="s">
        <v>159</v>
      </c>
      <c r="H20" s="21" t="n">
        <v>1</v>
      </c>
      <c r="I20" s="5" t="s">
        <v>160</v>
      </c>
      <c r="J20" s="5" t="n">
        <v>0</v>
      </c>
      <c r="K20" s="28"/>
      <c r="L20" s="5" t="n">
        <f aca="false">4879440+660960</f>
        <v>5540400</v>
      </c>
      <c r="M20" s="28"/>
      <c r="N20" s="5" t="n">
        <v>0</v>
      </c>
      <c r="O20" s="28"/>
      <c r="P20" s="5" t="n">
        <v>4879440</v>
      </c>
      <c r="Q20" s="2"/>
      <c r="R20" s="10" t="n">
        <f aca="false">N20-J20</f>
        <v>0</v>
      </c>
      <c r="S20" s="2"/>
      <c r="T20" s="10" t="n">
        <f aca="false">P20-L20</f>
        <v>-660960</v>
      </c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customFormat="false" ht="12.75" hidden="false" customHeight="false" outlineLevel="0" collapsed="false">
      <c r="A21" s="22" t="s">
        <v>152</v>
      </c>
      <c r="B21" s="22"/>
      <c r="C21" s="22" t="s">
        <v>24</v>
      </c>
      <c r="D21" s="11" t="s">
        <v>25</v>
      </c>
      <c r="E21" s="22" t="s">
        <v>26</v>
      </c>
      <c r="F21" s="22" t="s">
        <v>27</v>
      </c>
      <c r="G21" s="22" t="s">
        <v>132</v>
      </c>
      <c r="H21" s="21" t="n">
        <v>1</v>
      </c>
      <c r="I21" s="22" t="s">
        <v>133</v>
      </c>
      <c r="J21" s="5" t="n">
        <v>0</v>
      </c>
      <c r="L21" s="5" t="n">
        <v>15675623</v>
      </c>
      <c r="N21" s="5" t="n">
        <v>0</v>
      </c>
      <c r="P21" s="5" t="n">
        <v>15675623</v>
      </c>
      <c r="R21" s="10" t="n">
        <f aca="false">N21-J21</f>
        <v>0</v>
      </c>
      <c r="T21" s="10" t="n">
        <f aca="false">P21-L21</f>
        <v>0</v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12.75" hidden="false" customHeight="false" outlineLevel="0" collapsed="false">
      <c r="A22" s="5" t="s">
        <v>232</v>
      </c>
      <c r="B22" s="5"/>
      <c r="C22" s="5" t="s">
        <v>24</v>
      </c>
      <c r="D22" s="11" t="s">
        <v>25</v>
      </c>
      <c r="E22" s="5" t="s">
        <v>26</v>
      </c>
      <c r="F22" s="22" t="s">
        <v>183</v>
      </c>
      <c r="G22" s="5" t="s">
        <v>224</v>
      </c>
      <c r="H22" s="21" t="n">
        <v>1</v>
      </c>
      <c r="I22" s="5" t="s">
        <v>225</v>
      </c>
      <c r="J22" s="5" t="n">
        <v>0</v>
      </c>
      <c r="L22" s="5" t="n">
        <v>8597250</v>
      </c>
      <c r="N22" s="5" t="n">
        <v>0</v>
      </c>
      <c r="P22" s="5" t="n">
        <v>8597250</v>
      </c>
      <c r="R22" s="10" t="n">
        <f aca="false">N22-J22</f>
        <v>0</v>
      </c>
      <c r="T22" s="10" t="n">
        <f aca="false">P22-L22</f>
        <v>0</v>
      </c>
    </row>
    <row r="23" customFormat="false" ht="12.75" hidden="false" customHeight="false" outlineLevel="0" collapsed="false">
      <c r="A23" s="5" t="s">
        <v>245</v>
      </c>
      <c r="B23" s="5"/>
      <c r="C23" s="5" t="s">
        <v>24</v>
      </c>
      <c r="D23" s="11" t="s">
        <v>25</v>
      </c>
      <c r="E23" s="5" t="s">
        <v>26</v>
      </c>
      <c r="F23" s="22" t="s">
        <v>183</v>
      </c>
      <c r="G23" s="5" t="s">
        <v>224</v>
      </c>
      <c r="H23" s="21" t="n">
        <v>1</v>
      </c>
      <c r="I23" s="5" t="s">
        <v>225</v>
      </c>
      <c r="J23" s="5" t="n">
        <v>0</v>
      </c>
      <c r="L23" s="5" t="n">
        <v>3800500</v>
      </c>
      <c r="N23" s="5" t="n">
        <v>0</v>
      </c>
      <c r="P23" s="5" t="n">
        <v>3800500</v>
      </c>
      <c r="R23" s="10" t="n">
        <f aca="false">N23-J23</f>
        <v>0</v>
      </c>
      <c r="T23" s="10" t="n">
        <f aca="false">P23-L23</f>
        <v>0</v>
      </c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customFormat="false" ht="12.75" hidden="false" customHeight="false" outlineLevel="0" collapsed="false">
      <c r="A24" s="19" t="s">
        <v>157</v>
      </c>
      <c r="B24" s="1"/>
      <c r="C24" s="19" t="s">
        <v>24</v>
      </c>
      <c r="D24" s="20" t="s">
        <v>25</v>
      </c>
      <c r="E24" s="19" t="s">
        <v>26</v>
      </c>
      <c r="F24" s="19" t="s">
        <v>137</v>
      </c>
      <c r="G24" s="19" t="s">
        <v>132</v>
      </c>
      <c r="H24" s="21" t="n">
        <v>1</v>
      </c>
      <c r="I24" s="19" t="s">
        <v>133</v>
      </c>
      <c r="J24" s="27" t="n">
        <v>0</v>
      </c>
      <c r="L24" s="27" t="n">
        <v>19171606</v>
      </c>
      <c r="N24" s="27" t="n">
        <v>0</v>
      </c>
      <c r="P24" s="27" t="n">
        <v>18750000</v>
      </c>
      <c r="R24" s="27" t="n">
        <f aca="false">N24-J24</f>
        <v>0</v>
      </c>
      <c r="S24" s="5"/>
      <c r="T24" s="27" t="n">
        <f aca="false">P24-L24</f>
        <v>-421606</v>
      </c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  <row r="25" customFormat="false" ht="12.75" hidden="false" customHeight="false" outlineLevel="0" collapsed="false">
      <c r="A25" s="19"/>
      <c r="B25" s="1"/>
      <c r="C25" s="19"/>
      <c r="D25" s="20"/>
      <c r="E25" s="19"/>
      <c r="F25" s="19"/>
      <c r="G25" s="19"/>
      <c r="H25" s="21"/>
      <c r="I25" s="19"/>
      <c r="J25" s="5" t="n">
        <f aca="false">SUM(J19:J24)</f>
        <v>0</v>
      </c>
      <c r="L25" s="5" t="n">
        <f aca="false">SUM(L19:L24)</f>
        <v>61660720</v>
      </c>
      <c r="N25" s="5" t="n">
        <f aca="false">SUM(N19:N24)</f>
        <v>0</v>
      </c>
      <c r="P25" s="5" t="n">
        <f aca="false">SUM(P19:P24)</f>
        <v>65861056</v>
      </c>
      <c r="R25" s="5" t="n">
        <f aca="false">SUM(R19:R24)</f>
        <v>0</v>
      </c>
      <c r="S25" s="5"/>
      <c r="T25" s="5" t="n">
        <f aca="false">SUM(T19:T24)</f>
        <v>4200336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312</v>
      </c>
      <c r="B26" s="1"/>
      <c r="C26" s="19"/>
      <c r="D26" s="20"/>
      <c r="E26" s="19"/>
      <c r="F26" s="19"/>
      <c r="G26" s="19"/>
      <c r="H26" s="21"/>
      <c r="I26" s="19"/>
      <c r="R26" s="5"/>
      <c r="S26" s="5"/>
      <c r="T26" s="5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2" t="s">
        <v>153</v>
      </c>
      <c r="B27" s="22"/>
      <c r="C27" s="22" t="s">
        <v>149</v>
      </c>
      <c r="D27" s="11" t="s">
        <v>146</v>
      </c>
      <c r="E27" s="22" t="s">
        <v>26</v>
      </c>
      <c r="F27" s="22" t="s">
        <v>147</v>
      </c>
      <c r="G27" s="22" t="s">
        <v>132</v>
      </c>
      <c r="H27" s="21" t="n">
        <v>0.5</v>
      </c>
      <c r="I27" s="22" t="s">
        <v>133</v>
      </c>
      <c r="J27" s="5" t="n">
        <v>0</v>
      </c>
      <c r="K27" s="20"/>
      <c r="L27" s="5" t="n">
        <v>7121810</v>
      </c>
      <c r="M27" s="20"/>
      <c r="N27" s="5" t="n">
        <v>0</v>
      </c>
      <c r="O27" s="20"/>
      <c r="P27" s="5" t="n">
        <v>7121810</v>
      </c>
      <c r="R27" s="10" t="n">
        <f aca="false">N27-J27</f>
        <v>0</v>
      </c>
      <c r="T27" s="10" t="n">
        <f aca="false">P27-L27</f>
        <v>0</v>
      </c>
    </row>
    <row r="28" customFormat="false" ht="12.75" hidden="false" customHeight="false" outlineLevel="0" collapsed="false">
      <c r="A28" s="22" t="s">
        <v>156</v>
      </c>
      <c r="B28" s="22"/>
      <c r="C28" s="22" t="s">
        <v>149</v>
      </c>
      <c r="D28" s="11" t="s">
        <v>146</v>
      </c>
      <c r="E28" s="22" t="s">
        <v>26</v>
      </c>
      <c r="F28" s="22" t="s">
        <v>147</v>
      </c>
      <c r="G28" s="22" t="s">
        <v>132</v>
      </c>
      <c r="H28" s="21" t="n">
        <v>0.5</v>
      </c>
      <c r="I28" s="22" t="s">
        <v>133</v>
      </c>
      <c r="J28" s="27" t="n">
        <v>0</v>
      </c>
      <c r="K28" s="20"/>
      <c r="L28" s="27" t="n">
        <v>313836</v>
      </c>
      <c r="M28" s="20"/>
      <c r="N28" s="27" t="n">
        <v>0</v>
      </c>
      <c r="O28" s="20"/>
      <c r="P28" s="27" t="n">
        <v>314428</v>
      </c>
      <c r="R28" s="42" t="n">
        <f aca="false">N28-J28</f>
        <v>0</v>
      </c>
      <c r="T28" s="42" t="n">
        <f aca="false">P28-L28</f>
        <v>592</v>
      </c>
    </row>
    <row r="29" customFormat="false" ht="12.75" hidden="false" customHeight="false" outlineLevel="0" collapsed="false">
      <c r="A29" s="22"/>
      <c r="B29" s="22"/>
      <c r="C29" s="22"/>
      <c r="D29" s="11"/>
      <c r="E29" s="22"/>
      <c r="F29" s="22"/>
      <c r="G29" s="22"/>
      <c r="H29" s="21"/>
      <c r="I29" s="22"/>
      <c r="J29" s="5" t="n">
        <f aca="false">SUM(J27:J28)</f>
        <v>0</v>
      </c>
      <c r="K29" s="20"/>
      <c r="L29" s="5" t="n">
        <f aca="false">SUM(L27:L28)</f>
        <v>7435646</v>
      </c>
      <c r="M29" s="20"/>
      <c r="N29" s="5" t="n">
        <f aca="false">SUM(N27:N28)</f>
        <v>0</v>
      </c>
      <c r="O29" s="20"/>
      <c r="P29" s="5" t="n">
        <f aca="false">SUM(P27:P28)</f>
        <v>7436238</v>
      </c>
      <c r="R29" s="5" t="n">
        <f aca="false">SUM(R27:R28)</f>
        <v>0</v>
      </c>
      <c r="T29" s="5" t="n">
        <f aca="false">SUM(T27:T28)</f>
        <v>592</v>
      </c>
    </row>
    <row r="30" customFormat="false" ht="12.75" hidden="false" customHeight="false" outlineLevel="0" collapsed="false">
      <c r="A30" s="15" t="s">
        <v>130</v>
      </c>
      <c r="B30" s="22"/>
      <c r="C30" s="22"/>
      <c r="D30" s="11"/>
      <c r="E30" s="22"/>
      <c r="F30" s="22"/>
      <c r="G30" s="22"/>
      <c r="H30" s="21"/>
      <c r="I30" s="22"/>
      <c r="K30" s="20"/>
      <c r="M30" s="20"/>
      <c r="O30" s="20"/>
      <c r="R30" s="10"/>
      <c r="T30" s="10"/>
    </row>
    <row r="31" customFormat="false" ht="12.75" hidden="false" customHeight="false" outlineLevel="0" collapsed="false">
      <c r="A31" s="22" t="s">
        <v>128</v>
      </c>
      <c r="B31" s="22"/>
      <c r="C31" s="22" t="s">
        <v>129</v>
      </c>
      <c r="D31" s="11" t="s">
        <v>130</v>
      </c>
      <c r="E31" s="22" t="s">
        <v>26</v>
      </c>
      <c r="F31" s="22" t="s">
        <v>131</v>
      </c>
      <c r="G31" s="22" t="s">
        <v>132</v>
      </c>
      <c r="H31" s="21" t="n">
        <v>1</v>
      </c>
      <c r="I31" s="22" t="s">
        <v>133</v>
      </c>
      <c r="J31" s="5" t="n">
        <v>236362</v>
      </c>
      <c r="L31" s="5" t="n">
        <v>0</v>
      </c>
      <c r="N31" s="5" t="n">
        <v>236362</v>
      </c>
      <c r="P31" s="5" t="n">
        <v>0</v>
      </c>
      <c r="R31" s="10" t="n">
        <f aca="false">N31-J31</f>
        <v>0</v>
      </c>
      <c r="T31" s="10" t="n">
        <f aca="false">P31-L31</f>
        <v>0</v>
      </c>
    </row>
    <row r="32" customFormat="false" ht="12.75" hidden="false" customHeight="false" outlineLevel="0" collapsed="false">
      <c r="A32" s="22" t="s">
        <v>223</v>
      </c>
      <c r="C32" s="22" t="s">
        <v>32</v>
      </c>
      <c r="D32" s="11" t="s">
        <v>130</v>
      </c>
      <c r="E32" s="22" t="s">
        <v>26</v>
      </c>
      <c r="F32" s="22" t="s">
        <v>183</v>
      </c>
      <c r="G32" s="22" t="s">
        <v>224</v>
      </c>
      <c r="H32" s="21" t="n">
        <v>1</v>
      </c>
      <c r="I32" s="22" t="s">
        <v>225</v>
      </c>
      <c r="J32" s="5" t="n">
        <v>4175301.08</v>
      </c>
      <c r="L32" s="5" t="n">
        <v>0</v>
      </c>
      <c r="N32" s="5" t="n">
        <v>4200979</v>
      </c>
      <c r="P32" s="5" t="n">
        <v>0</v>
      </c>
      <c r="R32" s="10" t="n">
        <f aca="false">N32-J32</f>
        <v>25677.9199999999</v>
      </c>
      <c r="S32" s="2"/>
      <c r="T32" s="10" t="n">
        <f aca="false">P32-L32</f>
        <v>0</v>
      </c>
    </row>
    <row r="33" customFormat="false" ht="12.75" hidden="false" customHeight="false" outlineLevel="0" collapsed="false">
      <c r="A33" s="5" t="s">
        <v>150</v>
      </c>
      <c r="C33" s="5" t="s">
        <v>32</v>
      </c>
      <c r="D33" s="11" t="s">
        <v>130</v>
      </c>
      <c r="E33" s="5" t="s">
        <v>26</v>
      </c>
      <c r="F33" s="5" t="s">
        <v>131</v>
      </c>
      <c r="G33" s="5" t="s">
        <v>132</v>
      </c>
      <c r="H33" s="21" t="n">
        <v>1</v>
      </c>
      <c r="I33" s="5" t="s">
        <v>133</v>
      </c>
      <c r="J33" s="27" t="n">
        <f aca="false">137912625+20447637</f>
        <v>158360262</v>
      </c>
      <c r="L33" s="27" t="n">
        <v>0</v>
      </c>
      <c r="N33" s="27" t="n">
        <v>137912625</v>
      </c>
      <c r="P33" s="27" t="n">
        <v>0</v>
      </c>
      <c r="Q33" s="2"/>
      <c r="R33" s="42" t="n">
        <f aca="false">N33-J33</f>
        <v>-20447637</v>
      </c>
      <c r="S33" s="2"/>
      <c r="T33" s="42" t="n">
        <f aca="false">P33-L33</f>
        <v>0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5"/>
      <c r="C34" s="5"/>
      <c r="D34" s="11"/>
      <c r="E34" s="5"/>
      <c r="F34" s="5"/>
      <c r="G34" s="5"/>
      <c r="H34" s="21"/>
      <c r="I34" s="5"/>
      <c r="J34" s="5" t="n">
        <f aca="false">SUM(J31:J33)</f>
        <v>162771925.08</v>
      </c>
      <c r="L34" s="5" t="n">
        <f aca="false">SUM(L31:L33)</f>
        <v>0</v>
      </c>
      <c r="N34" s="5" t="n">
        <f aca="false">SUM(N31:N33)</f>
        <v>142349966</v>
      </c>
      <c r="P34" s="5" t="n">
        <f aca="false">SUM(P31:P33)</f>
        <v>0</v>
      </c>
      <c r="Q34" s="2"/>
      <c r="R34" s="5" t="n">
        <f aca="false">SUM(R31:R33)</f>
        <v>-20421959.08</v>
      </c>
      <c r="S34" s="2"/>
      <c r="T34" s="5" t="n">
        <f aca="false">SUM(T31:T33)</f>
        <v>0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s">
        <v>34</v>
      </c>
      <c r="C35" s="5"/>
      <c r="D35" s="11"/>
      <c r="E35" s="5"/>
      <c r="F35" s="5"/>
      <c r="G35" s="5"/>
      <c r="H35" s="21"/>
      <c r="I35" s="5"/>
      <c r="Q35" s="2"/>
      <c r="R35" s="10"/>
      <c r="S35" s="2"/>
      <c r="T35" s="10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5" t="s">
        <v>140</v>
      </c>
      <c r="C36" s="5" t="s">
        <v>33</v>
      </c>
      <c r="D36" s="11" t="s">
        <v>34</v>
      </c>
      <c r="E36" s="5" t="s">
        <v>26</v>
      </c>
      <c r="F36" s="5" t="s">
        <v>27</v>
      </c>
      <c r="G36" s="5" t="s">
        <v>132</v>
      </c>
      <c r="H36" s="21" t="n">
        <v>0.5</v>
      </c>
      <c r="I36" s="5" t="s">
        <v>133</v>
      </c>
      <c r="J36" s="5" t="n">
        <v>0</v>
      </c>
      <c r="L36" s="5" t="n">
        <v>328409</v>
      </c>
      <c r="N36" s="5" t="n">
        <v>0</v>
      </c>
      <c r="P36" s="5" t="n">
        <v>328409</v>
      </c>
      <c r="Q36" s="2"/>
      <c r="R36" s="10" t="n">
        <f aca="false">N36-J36</f>
        <v>0</v>
      </c>
      <c r="S36" s="2"/>
      <c r="T36" s="10" t="n">
        <f aca="false">P36-L36</f>
        <v>0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5" t="s">
        <v>152</v>
      </c>
      <c r="C37" s="5" t="s">
        <v>33</v>
      </c>
      <c r="D37" s="11" t="s">
        <v>34</v>
      </c>
      <c r="E37" s="5" t="s">
        <v>26</v>
      </c>
      <c r="F37" s="5" t="s">
        <v>27</v>
      </c>
      <c r="G37" s="5" t="s">
        <v>132</v>
      </c>
      <c r="H37" s="21" t="n">
        <v>0.5</v>
      </c>
      <c r="I37" s="5" t="s">
        <v>133</v>
      </c>
      <c r="J37" s="5" t="n">
        <v>0</v>
      </c>
      <c r="K37" s="20"/>
      <c r="L37" s="5" t="n">
        <v>7837812</v>
      </c>
      <c r="M37" s="20"/>
      <c r="N37" s="5" t="n">
        <v>0</v>
      </c>
      <c r="O37" s="20"/>
      <c r="P37" s="5" t="n">
        <v>7837812</v>
      </c>
      <c r="R37" s="10" t="n">
        <f aca="false">N37-J37</f>
        <v>0</v>
      </c>
      <c r="T37" s="10" t="n">
        <f aca="false">P37-L37</f>
        <v>0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.75" hidden="false" customHeight="false" outlineLevel="0" collapsed="false">
      <c r="A38" s="5" t="s">
        <v>232</v>
      </c>
      <c r="C38" s="5" t="s">
        <v>33</v>
      </c>
      <c r="D38" s="11" t="s">
        <v>34</v>
      </c>
      <c r="E38" s="5" t="s">
        <v>26</v>
      </c>
      <c r="F38" s="22" t="s">
        <v>183</v>
      </c>
      <c r="G38" s="5" t="s">
        <v>224</v>
      </c>
      <c r="H38" s="21" t="n">
        <v>0.5</v>
      </c>
      <c r="I38" s="5" t="s">
        <v>225</v>
      </c>
      <c r="J38" s="5" t="n">
        <v>0</v>
      </c>
      <c r="L38" s="5" t="n">
        <v>12895875</v>
      </c>
      <c r="N38" s="5" t="n">
        <v>0</v>
      </c>
      <c r="P38" s="5" t="n">
        <v>12895875</v>
      </c>
      <c r="Q38" s="2"/>
      <c r="R38" s="10" t="n">
        <f aca="false">N38-J38</f>
        <v>0</v>
      </c>
      <c r="S38" s="2"/>
      <c r="T38" s="10" t="n">
        <f aca="false">P38-L38</f>
        <v>0</v>
      </c>
    </row>
    <row r="39" customFormat="false" ht="12.75" hidden="false" customHeight="false" outlineLevel="0" collapsed="false">
      <c r="A39" s="22" t="s">
        <v>245</v>
      </c>
      <c r="C39" s="22" t="s">
        <v>33</v>
      </c>
      <c r="D39" s="11" t="s">
        <v>34</v>
      </c>
      <c r="E39" s="22" t="s">
        <v>26</v>
      </c>
      <c r="F39" s="22" t="s">
        <v>183</v>
      </c>
      <c r="G39" s="22" t="s">
        <v>224</v>
      </c>
      <c r="H39" s="21" t="n">
        <v>0.5</v>
      </c>
      <c r="I39" s="22" t="s">
        <v>225</v>
      </c>
      <c r="J39" s="5" t="n">
        <v>0</v>
      </c>
      <c r="L39" s="5" t="n">
        <v>5700750</v>
      </c>
      <c r="N39" s="5" t="n">
        <v>0</v>
      </c>
      <c r="P39" s="5" t="n">
        <v>5700750</v>
      </c>
      <c r="R39" s="10" t="n">
        <f aca="false">N39-J39</f>
        <v>0</v>
      </c>
      <c r="T39" s="10" t="n">
        <f aca="false">P39-L39</f>
        <v>0</v>
      </c>
    </row>
    <row r="40" customFormat="false" ht="12.75" hidden="false" customHeight="false" outlineLevel="0" collapsed="false">
      <c r="A40" s="5" t="s">
        <v>246</v>
      </c>
      <c r="C40" s="5" t="s">
        <v>33</v>
      </c>
      <c r="D40" s="11" t="s">
        <v>34</v>
      </c>
      <c r="E40" s="5" t="s">
        <v>26</v>
      </c>
      <c r="F40" s="5" t="s">
        <v>227</v>
      </c>
      <c r="G40" s="5" t="s">
        <v>224</v>
      </c>
      <c r="H40" s="21" t="n">
        <v>0.5</v>
      </c>
      <c r="I40" s="5" t="s">
        <v>225</v>
      </c>
      <c r="J40" s="5" t="n">
        <v>0</v>
      </c>
      <c r="L40" s="5" t="n">
        <v>600268</v>
      </c>
      <c r="N40" s="5" t="n">
        <v>0</v>
      </c>
      <c r="P40" s="5" t="n">
        <v>387568</v>
      </c>
      <c r="R40" s="10" t="n">
        <f aca="false">N40-J40</f>
        <v>0</v>
      </c>
      <c r="T40" s="10" t="n">
        <f aca="false">P40-L40</f>
        <v>-212700</v>
      </c>
    </row>
    <row r="41" customFormat="false" ht="12.75" hidden="false" customHeight="false" outlineLevel="0" collapsed="false">
      <c r="A41" s="5" t="s">
        <v>157</v>
      </c>
      <c r="C41" s="5" t="s">
        <v>33</v>
      </c>
      <c r="D41" s="11" t="s">
        <v>34</v>
      </c>
      <c r="E41" s="5" t="s">
        <v>26</v>
      </c>
      <c r="F41" s="5" t="s">
        <v>137</v>
      </c>
      <c r="G41" s="5" t="s">
        <v>132</v>
      </c>
      <c r="H41" s="21" t="n">
        <v>0.5</v>
      </c>
      <c r="I41" s="5" t="s">
        <v>133</v>
      </c>
      <c r="J41" s="27" t="n">
        <v>0</v>
      </c>
      <c r="L41" s="27" t="n">
        <v>28757409</v>
      </c>
      <c r="N41" s="27" t="n">
        <v>0</v>
      </c>
      <c r="P41" s="27" t="n">
        <v>28125000</v>
      </c>
      <c r="Q41" s="2"/>
      <c r="R41" s="42" t="n">
        <f aca="false">N41-J41</f>
        <v>0</v>
      </c>
      <c r="S41" s="2"/>
      <c r="T41" s="42" t="n">
        <f aca="false">P41-L41</f>
        <v>-632409</v>
      </c>
    </row>
    <row r="42" customFormat="false" ht="12.75" hidden="false" customHeight="false" outlineLevel="0" collapsed="false">
      <c r="A42" s="5"/>
      <c r="C42" s="5"/>
      <c r="D42" s="11"/>
      <c r="E42" s="5"/>
      <c r="F42" s="5"/>
      <c r="G42" s="5"/>
      <c r="H42" s="21"/>
      <c r="I42" s="5"/>
      <c r="J42" s="5" t="n">
        <f aca="false">SUM(J36:J41)</f>
        <v>0</v>
      </c>
      <c r="L42" s="5" t="n">
        <f aca="false">SUM(L36:L41)</f>
        <v>56120523</v>
      </c>
      <c r="N42" s="5" t="n">
        <f aca="false">SUM(N36:N41)</f>
        <v>0</v>
      </c>
      <c r="P42" s="5" t="n">
        <f aca="false">SUM(P36:P41)</f>
        <v>55275414</v>
      </c>
      <c r="Q42" s="2"/>
      <c r="R42" s="5" t="n">
        <f aca="false">SUM(R36:R41)</f>
        <v>0</v>
      </c>
      <c r="S42" s="2"/>
      <c r="T42" s="5" t="n">
        <f aca="false">SUM(T36:T41)</f>
        <v>-845109</v>
      </c>
    </row>
    <row r="43" customFormat="false" ht="12.75" hidden="false" customHeight="false" outlineLevel="0" collapsed="false">
      <c r="A43" s="5"/>
      <c r="C43" s="5"/>
      <c r="D43" s="11"/>
      <c r="E43" s="5"/>
      <c r="F43" s="5"/>
      <c r="G43" s="5"/>
      <c r="H43" s="21"/>
      <c r="I43" s="5"/>
      <c r="Q43" s="2"/>
      <c r="R43" s="10"/>
      <c r="S43" s="2"/>
      <c r="T43" s="10"/>
    </row>
    <row r="44" customFormat="false" ht="12.75" hidden="false" customHeight="false" outlineLevel="0" collapsed="false">
      <c r="A44" s="19"/>
      <c r="B44" s="1" t="s">
        <v>313</v>
      </c>
      <c r="C44" s="19"/>
      <c r="D44" s="20"/>
      <c r="E44" s="19"/>
      <c r="F44" s="19"/>
      <c r="G44" s="19"/>
      <c r="H44" s="21"/>
      <c r="I44" s="19"/>
      <c r="J44" s="34" t="n">
        <f aca="false">J42+J34+J29+J25+J16+J14</f>
        <v>190553423.58</v>
      </c>
      <c r="L44" s="34" t="n">
        <f aca="false">L42+L34+L29+L25+L16+L14</f>
        <v>125216889</v>
      </c>
      <c r="N44" s="34" t="n">
        <f aca="false">N42+N34+N29+N25+N16+N14</f>
        <v>175878972</v>
      </c>
      <c r="P44" s="34" t="n">
        <f aca="false">P42+P34+P29+P25+P16+P14</f>
        <v>128572708</v>
      </c>
      <c r="R44" s="34" t="n">
        <f aca="false">R42+R34+R29+R25+R16+R14</f>
        <v>-14674451.58</v>
      </c>
      <c r="S44" s="5"/>
      <c r="T44" s="34" t="n">
        <f aca="false">T42+T34+T29+T25+T16+T14</f>
        <v>3355819</v>
      </c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12.75" hidden="false" customHeight="false" outlineLevel="0" collapsed="false">
      <c r="A45" s="19"/>
      <c r="B45" s="1"/>
      <c r="C45" s="19"/>
      <c r="D45" s="20"/>
      <c r="E45" s="19"/>
      <c r="F45" s="19"/>
      <c r="G45" s="19"/>
      <c r="H45" s="21"/>
      <c r="I45" s="19"/>
      <c r="R45" s="5"/>
      <c r="S45" s="5"/>
      <c r="T45" s="5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12.75" hidden="false" customHeight="false" outlineLevel="0" collapsed="false">
      <c r="A46" s="22" t="s">
        <v>92</v>
      </c>
      <c r="B46" s="5"/>
      <c r="C46" s="22" t="s">
        <v>16</v>
      </c>
      <c r="D46" s="11" t="s">
        <v>25</v>
      </c>
      <c r="E46" s="5" t="s">
        <v>21</v>
      </c>
      <c r="F46" s="5" t="s">
        <v>22</v>
      </c>
      <c r="G46" s="22" t="s">
        <v>93</v>
      </c>
      <c r="H46" s="21"/>
      <c r="I46" s="19" t="s">
        <v>94</v>
      </c>
      <c r="L46" s="5" t="n">
        <v>37723333</v>
      </c>
      <c r="P46" s="5" t="n">
        <v>36000000</v>
      </c>
      <c r="Q46" s="2"/>
      <c r="R46" s="10" t="n">
        <f aca="false">N46-J46</f>
        <v>0</v>
      </c>
      <c r="S46" s="2"/>
      <c r="T46" s="10" t="n">
        <f aca="false">P46-L46</f>
        <v>-1723333</v>
      </c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19" t="s">
        <v>99</v>
      </c>
      <c r="C47" s="19" t="s">
        <v>16</v>
      </c>
      <c r="D47" s="20" t="s">
        <v>100</v>
      </c>
      <c r="E47" s="19"/>
      <c r="F47" s="19"/>
      <c r="G47" s="19" t="s">
        <v>101</v>
      </c>
      <c r="H47" s="21"/>
      <c r="I47" s="19" t="s">
        <v>102</v>
      </c>
      <c r="J47" s="28"/>
      <c r="L47" s="28" t="n">
        <v>17222680</v>
      </c>
      <c r="N47" s="28" t="n">
        <v>0</v>
      </c>
      <c r="P47" s="28" t="n">
        <v>17222680</v>
      </c>
      <c r="Q47" s="2"/>
      <c r="R47" s="10" t="n">
        <f aca="false">N47-J47</f>
        <v>0</v>
      </c>
      <c r="S47" s="2"/>
      <c r="T47" s="10" t="n">
        <f aca="false">P47-L47</f>
        <v>0</v>
      </c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19" t="s">
        <v>103</v>
      </c>
      <c r="C48" s="19" t="s">
        <v>16</v>
      </c>
      <c r="D48" s="20" t="s">
        <v>100</v>
      </c>
      <c r="E48" s="19"/>
      <c r="F48" s="19"/>
      <c r="G48" s="19" t="s">
        <v>101</v>
      </c>
      <c r="H48" s="21"/>
      <c r="I48" s="19" t="s">
        <v>102</v>
      </c>
      <c r="J48" s="28"/>
      <c r="L48" s="28" t="n">
        <v>28076391</v>
      </c>
      <c r="N48" s="28" t="n">
        <v>0</v>
      </c>
      <c r="P48" s="28" t="n">
        <v>28076391</v>
      </c>
      <c r="Q48" s="2"/>
      <c r="R48" s="10" t="n">
        <f aca="false">N48-J48</f>
        <v>0</v>
      </c>
      <c r="S48" s="2"/>
      <c r="T48" s="10" t="n">
        <f aca="false">P48-L48</f>
        <v>0</v>
      </c>
    </row>
    <row r="49" customFormat="false" ht="12.75" hidden="false" customHeight="false" outlineLevel="0" collapsed="false">
      <c r="A49" s="5" t="s">
        <v>95</v>
      </c>
      <c r="B49" s="5"/>
      <c r="C49" s="5" t="s">
        <v>38</v>
      </c>
      <c r="D49" s="11" t="n">
        <v>0</v>
      </c>
      <c r="E49" s="5" t="s">
        <v>21</v>
      </c>
      <c r="F49" s="5" t="s">
        <v>22</v>
      </c>
      <c r="G49" s="5" t="s">
        <v>93</v>
      </c>
      <c r="H49" s="21"/>
      <c r="I49" s="5" t="s">
        <v>94</v>
      </c>
      <c r="J49" s="5" t="n">
        <v>7800604</v>
      </c>
      <c r="L49" s="5" t="n">
        <v>308100</v>
      </c>
      <c r="N49" s="5" t="n">
        <v>6669764</v>
      </c>
      <c r="P49" s="5" t="n">
        <v>0</v>
      </c>
      <c r="R49" s="10" t="n">
        <f aca="false">N49-J49</f>
        <v>-1130840</v>
      </c>
      <c r="T49" s="10" t="n">
        <f aca="false">P49-L49</f>
        <v>-308100</v>
      </c>
    </row>
    <row r="50" customFormat="false" ht="12.75" hidden="false" customHeight="false" outlineLevel="0" collapsed="false">
      <c r="A50" s="19" t="s">
        <v>15</v>
      </c>
      <c r="C50" s="19" t="s">
        <v>16</v>
      </c>
      <c r="D50" s="20"/>
      <c r="E50" s="19"/>
      <c r="F50" s="19"/>
      <c r="G50" s="19" t="s">
        <v>17</v>
      </c>
      <c r="H50" s="21"/>
      <c r="I50" s="5" t="s">
        <v>18</v>
      </c>
      <c r="J50" s="20"/>
      <c r="L50" s="20" t="n">
        <v>6559600</v>
      </c>
      <c r="N50" s="20"/>
      <c r="P50" s="20" t="n">
        <v>8050000</v>
      </c>
      <c r="Q50" s="2"/>
      <c r="R50" s="10" t="n">
        <f aca="false">N50-J50</f>
        <v>0</v>
      </c>
      <c r="S50" s="2"/>
      <c r="T50" s="10" t="n">
        <f aca="false">P50-L50</f>
        <v>1490400</v>
      </c>
    </row>
    <row r="51" customFormat="false" ht="12.75" hidden="false" customHeight="false" outlineLevel="0" collapsed="false">
      <c r="A51" s="5" t="s">
        <v>56</v>
      </c>
      <c r="B51" s="5"/>
      <c r="C51" s="5" t="s">
        <v>32</v>
      </c>
      <c r="D51" s="11" t="n">
        <v>0</v>
      </c>
      <c r="E51" s="5" t="s">
        <v>26</v>
      </c>
      <c r="F51" s="5" t="s">
        <v>57</v>
      </c>
      <c r="G51" s="5" t="s">
        <v>58</v>
      </c>
      <c r="H51" s="21" t="n">
        <v>1</v>
      </c>
      <c r="I51" s="5" t="s">
        <v>59</v>
      </c>
      <c r="J51" s="5" t="n">
        <v>914107</v>
      </c>
      <c r="L51" s="5" t="n">
        <v>0</v>
      </c>
      <c r="N51" s="5" t="n">
        <v>914107</v>
      </c>
      <c r="P51" s="5" t="n">
        <v>0</v>
      </c>
      <c r="R51" s="10" t="n">
        <f aca="false">N51-J51</f>
        <v>0</v>
      </c>
      <c r="T51" s="10" t="n">
        <f aca="false">P51-L51</f>
        <v>0</v>
      </c>
    </row>
    <row r="52" customFormat="false" ht="12.75" hidden="false" customHeight="false" outlineLevel="0" collapsed="false">
      <c r="A52" s="5" t="s">
        <v>65</v>
      </c>
      <c r="B52" s="5"/>
      <c r="C52" s="5" t="s">
        <v>61</v>
      </c>
      <c r="D52" s="11" t="n">
        <v>0</v>
      </c>
      <c r="E52" s="5" t="s">
        <v>26</v>
      </c>
      <c r="F52" s="5" t="s">
        <v>57</v>
      </c>
      <c r="G52" s="5" t="s">
        <v>66</v>
      </c>
      <c r="H52" s="21" t="n">
        <v>1</v>
      </c>
      <c r="I52" s="5" t="s">
        <v>59</v>
      </c>
      <c r="J52" s="5" t="n">
        <v>22000000</v>
      </c>
      <c r="L52" s="5" t="n">
        <v>0</v>
      </c>
      <c r="N52" s="5" t="n">
        <v>22000000</v>
      </c>
      <c r="P52" s="5" t="n">
        <v>0</v>
      </c>
      <c r="Q52" s="2"/>
      <c r="R52" s="10" t="n">
        <f aca="false">N52-J52</f>
        <v>0</v>
      </c>
      <c r="S52" s="2"/>
      <c r="T52" s="10" t="n">
        <f aca="false">P52-L52</f>
        <v>0</v>
      </c>
    </row>
    <row r="53" customFormat="false" ht="12.75" hidden="false" customHeight="false" outlineLevel="0" collapsed="false">
      <c r="A53" s="5" t="s">
        <v>134</v>
      </c>
      <c r="B53" s="5"/>
      <c r="C53" s="5" t="s">
        <v>24</v>
      </c>
      <c r="D53" s="11" t="s">
        <v>25</v>
      </c>
      <c r="E53" s="5" t="s">
        <v>26</v>
      </c>
      <c r="F53" s="5" t="s">
        <v>27</v>
      </c>
      <c r="G53" s="5" t="s">
        <v>132</v>
      </c>
      <c r="H53" s="21" t="n">
        <v>1</v>
      </c>
      <c r="I53" s="5" t="s">
        <v>133</v>
      </c>
      <c r="J53" s="5" t="n">
        <v>0</v>
      </c>
      <c r="L53" s="5" t="n">
        <v>2850000</v>
      </c>
      <c r="N53" s="5" t="n">
        <v>0</v>
      </c>
      <c r="P53" s="5" t="n">
        <v>2850000</v>
      </c>
      <c r="Q53" s="2"/>
      <c r="R53" s="10" t="n">
        <f aca="false">N53-J53</f>
        <v>0</v>
      </c>
      <c r="S53" s="2"/>
      <c r="T53" s="10" t="n">
        <f aca="false">P53-L53</f>
        <v>0</v>
      </c>
    </row>
    <row r="54" customFormat="false" ht="12.75" hidden="false" customHeight="false" outlineLevel="0" collapsed="false">
      <c r="A54" s="19" t="s">
        <v>135</v>
      </c>
      <c r="C54" s="19" t="s">
        <v>24</v>
      </c>
      <c r="D54" s="20" t="s">
        <v>25</v>
      </c>
      <c r="E54" s="19" t="s">
        <v>26</v>
      </c>
      <c r="F54" s="19" t="s">
        <v>27</v>
      </c>
      <c r="G54" s="19" t="s">
        <v>132</v>
      </c>
      <c r="H54" s="21" t="n">
        <v>1</v>
      </c>
      <c r="I54" s="19" t="s">
        <v>133</v>
      </c>
      <c r="J54" s="28" t="n">
        <v>0</v>
      </c>
      <c r="L54" s="28" t="n">
        <v>98263</v>
      </c>
      <c r="N54" s="28" t="n">
        <v>0</v>
      </c>
      <c r="P54" s="28" t="n">
        <v>98263</v>
      </c>
      <c r="Q54" s="2"/>
      <c r="R54" s="10" t="n">
        <f aca="false">N54-J54</f>
        <v>0</v>
      </c>
      <c r="S54" s="2"/>
      <c r="T54" s="10" t="n">
        <f aca="false">P54-L54</f>
        <v>0</v>
      </c>
    </row>
    <row r="55" customFormat="false" ht="12.75" hidden="false" customHeight="false" outlineLevel="0" collapsed="false">
      <c r="A55" s="22" t="s">
        <v>136</v>
      </c>
      <c r="B55" s="22"/>
      <c r="C55" s="22" t="s">
        <v>32</v>
      </c>
      <c r="D55" s="11" t="n">
        <v>0</v>
      </c>
      <c r="E55" s="22" t="s">
        <v>26</v>
      </c>
      <c r="F55" s="22" t="s">
        <v>137</v>
      </c>
      <c r="G55" s="22" t="s">
        <v>132</v>
      </c>
      <c r="H55" s="21" t="n">
        <v>1</v>
      </c>
      <c r="I55" s="22" t="s">
        <v>133</v>
      </c>
      <c r="J55" s="5" t="n">
        <v>481525</v>
      </c>
      <c r="L55" s="5" t="n">
        <v>0</v>
      </c>
      <c r="N55" s="5" t="n">
        <v>550778</v>
      </c>
      <c r="P55" s="5" t="n">
        <v>0</v>
      </c>
      <c r="R55" s="10" t="n">
        <f aca="false">N55-J55</f>
        <v>69253</v>
      </c>
      <c r="T55" s="10" t="n">
        <f aca="false">P55-L55</f>
        <v>0</v>
      </c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</row>
    <row r="56" customFormat="false" ht="12.75" hidden="false" customHeight="false" outlineLevel="0" collapsed="false">
      <c r="A56" s="19" t="s">
        <v>19</v>
      </c>
      <c r="C56" s="19" t="s">
        <v>20</v>
      </c>
      <c r="D56" s="20" t="n">
        <v>0</v>
      </c>
      <c r="E56" s="19" t="s">
        <v>21</v>
      </c>
      <c r="F56" s="19" t="s">
        <v>22</v>
      </c>
      <c r="G56" s="19" t="s">
        <v>17</v>
      </c>
      <c r="H56" s="21"/>
      <c r="I56" s="5" t="s">
        <v>18</v>
      </c>
      <c r="J56" s="20" t="n">
        <v>1813724</v>
      </c>
      <c r="L56" s="20"/>
      <c r="N56" s="20" t="n">
        <v>10773072</v>
      </c>
      <c r="P56" s="20" t="n">
        <v>0</v>
      </c>
      <c r="Q56" s="2"/>
      <c r="R56" s="10" t="n">
        <f aca="false">N56-J56</f>
        <v>8959348</v>
      </c>
      <c r="S56" s="2"/>
      <c r="T56" s="10" t="n">
        <f aca="false">P56-L56</f>
        <v>0</v>
      </c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12.75" hidden="false" customHeight="false" outlineLevel="0" collapsed="false">
      <c r="A57" s="19" t="s">
        <v>182</v>
      </c>
      <c r="C57" s="19" t="s">
        <v>32</v>
      </c>
      <c r="D57" s="20" t="n">
        <v>0</v>
      </c>
      <c r="E57" s="19" t="s">
        <v>26</v>
      </c>
      <c r="F57" s="19" t="s">
        <v>183</v>
      </c>
      <c r="G57" s="19" t="s">
        <v>180</v>
      </c>
      <c r="H57" s="21" t="n">
        <v>1</v>
      </c>
      <c r="I57" s="19" t="s">
        <v>184</v>
      </c>
      <c r="J57" s="28" t="n">
        <v>981668</v>
      </c>
      <c r="L57" s="28" t="n">
        <v>0</v>
      </c>
      <c r="N57" s="28" t="n">
        <v>396793</v>
      </c>
      <c r="P57" s="28" t="n">
        <v>0</v>
      </c>
      <c r="Q57" s="2"/>
      <c r="R57" s="10" t="n">
        <f aca="false">N57-J57</f>
        <v>-584875</v>
      </c>
      <c r="S57" s="2"/>
      <c r="T57" s="10" t="n">
        <f aca="false">P57-L57</f>
        <v>0</v>
      </c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12.75" hidden="false" customHeight="false" outlineLevel="0" collapsed="false">
      <c r="A58" s="19" t="s">
        <v>104</v>
      </c>
      <c r="B58" s="1"/>
      <c r="C58" s="19" t="s">
        <v>105</v>
      </c>
      <c r="D58" s="20" t="n">
        <v>0</v>
      </c>
      <c r="E58" s="19" t="s">
        <v>21</v>
      </c>
      <c r="F58" s="19" t="s">
        <v>106</v>
      </c>
      <c r="G58" s="19" t="s">
        <v>101</v>
      </c>
      <c r="H58" s="21"/>
      <c r="I58" s="19" t="s">
        <v>102</v>
      </c>
      <c r="J58" s="20" t="n">
        <v>8654796</v>
      </c>
      <c r="L58" s="20"/>
      <c r="N58" s="20" t="n">
        <v>8654797</v>
      </c>
      <c r="P58" s="20" t="n">
        <v>0</v>
      </c>
      <c r="R58" s="10" t="n">
        <f aca="false">N58-J58</f>
        <v>1</v>
      </c>
      <c r="T58" s="10" t="n">
        <f aca="false">P58-L58</f>
        <v>0</v>
      </c>
    </row>
    <row r="59" customFormat="false" ht="12.75" hidden="false" customHeight="false" outlineLevel="0" collapsed="false">
      <c r="A59" s="19" t="s">
        <v>107</v>
      </c>
      <c r="B59" s="1"/>
      <c r="C59" s="19" t="s">
        <v>105</v>
      </c>
      <c r="D59" s="20" t="n">
        <v>0</v>
      </c>
      <c r="E59" s="19" t="s">
        <v>21</v>
      </c>
      <c r="F59" s="19" t="s">
        <v>106</v>
      </c>
      <c r="G59" s="19" t="s">
        <v>101</v>
      </c>
      <c r="H59" s="21"/>
      <c r="I59" s="19" t="s">
        <v>102</v>
      </c>
      <c r="J59" s="20" t="n">
        <v>3207769</v>
      </c>
      <c r="L59" s="20"/>
      <c r="N59" s="20" t="n">
        <v>3224089</v>
      </c>
      <c r="P59" s="20" t="n">
        <v>0</v>
      </c>
      <c r="R59" s="10" t="n">
        <f aca="false">N59-J59</f>
        <v>16320</v>
      </c>
      <c r="T59" s="10" t="n">
        <f aca="false">P59-L59</f>
        <v>0</v>
      </c>
    </row>
    <row r="60" customFormat="false" ht="12.75" hidden="false" customHeight="false" outlineLevel="0" collapsed="false">
      <c r="A60" s="22" t="s">
        <v>202</v>
      </c>
      <c r="B60" s="22"/>
      <c r="C60" s="22" t="s">
        <v>32</v>
      </c>
      <c r="D60" s="11" t="n">
        <v>0</v>
      </c>
      <c r="E60" s="22" t="s">
        <v>26</v>
      </c>
      <c r="F60" s="22" t="s">
        <v>183</v>
      </c>
      <c r="G60" s="22" t="s">
        <v>203</v>
      </c>
      <c r="H60" s="21" t="n">
        <v>1</v>
      </c>
      <c r="I60" s="22" t="s">
        <v>204</v>
      </c>
      <c r="J60" s="5" t="n">
        <v>6960000</v>
      </c>
      <c r="L60" s="5" t="n">
        <v>0</v>
      </c>
      <c r="N60" s="5" t="n">
        <v>6960000</v>
      </c>
      <c r="P60" s="5" t="n">
        <v>0</v>
      </c>
      <c r="Q60" s="2"/>
      <c r="R60" s="10" t="n">
        <f aca="false">N60-J60</f>
        <v>0</v>
      </c>
      <c r="S60" s="2"/>
      <c r="T60" s="10" t="n">
        <f aca="false">P60-L60</f>
        <v>0</v>
      </c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</row>
    <row r="61" customFormat="false" ht="12.75" hidden="false" customHeight="false" outlineLevel="0" collapsed="false">
      <c r="A61" s="5" t="s">
        <v>205</v>
      </c>
      <c r="C61" s="5" t="s">
        <v>73</v>
      </c>
      <c r="D61" s="11" t="n">
        <v>0</v>
      </c>
      <c r="E61" s="5" t="s">
        <v>26</v>
      </c>
      <c r="F61" s="5" t="s">
        <v>179</v>
      </c>
      <c r="G61" s="5" t="s">
        <v>203</v>
      </c>
      <c r="H61" s="21" t="n">
        <v>1</v>
      </c>
      <c r="I61" s="22" t="s">
        <v>204</v>
      </c>
      <c r="L61" s="5" t="n">
        <v>83175000</v>
      </c>
      <c r="N61" s="5" t="n">
        <v>0</v>
      </c>
      <c r="P61" s="5" t="n">
        <v>83175000</v>
      </c>
      <c r="Q61" s="2"/>
      <c r="R61" s="10" t="n">
        <f aca="false">N61-J61</f>
        <v>0</v>
      </c>
      <c r="S61" s="2"/>
      <c r="T61" s="10" t="n">
        <f aca="false">P61-L61</f>
        <v>0</v>
      </c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</row>
    <row r="62" customFormat="false" ht="12.75" hidden="false" customHeight="false" outlineLevel="0" collapsed="false">
      <c r="A62" s="5" t="s">
        <v>206</v>
      </c>
      <c r="B62" s="5"/>
      <c r="C62" s="22" t="s">
        <v>188</v>
      </c>
      <c r="D62" s="11" t="n">
        <v>0</v>
      </c>
      <c r="E62" s="5" t="s">
        <v>26</v>
      </c>
      <c r="F62" s="5" t="s">
        <v>191</v>
      </c>
      <c r="G62" s="5" t="s">
        <v>203</v>
      </c>
      <c r="H62" s="21" t="n">
        <v>1</v>
      </c>
      <c r="I62" s="22" t="s">
        <v>204</v>
      </c>
      <c r="J62" s="5" t="n">
        <f aca="false">27721815</f>
        <v>27721815</v>
      </c>
      <c r="N62" s="5" t="n">
        <v>27728533</v>
      </c>
      <c r="P62" s="5" t="n">
        <v>0</v>
      </c>
      <c r="R62" s="10" t="n">
        <f aca="false">N62-J62</f>
        <v>6718</v>
      </c>
      <c r="S62" s="2"/>
      <c r="T62" s="10" t="n">
        <f aca="false">P62-L62</f>
        <v>0</v>
      </c>
    </row>
    <row r="63" customFormat="false" ht="12.75" hidden="false" customHeight="false" outlineLevel="0" collapsed="false">
      <c r="A63" s="5" t="s">
        <v>138</v>
      </c>
      <c r="C63" s="5" t="s">
        <v>33</v>
      </c>
      <c r="D63" s="11" t="s">
        <v>34</v>
      </c>
      <c r="E63" s="5" t="s">
        <v>26</v>
      </c>
      <c r="F63" s="5" t="s">
        <v>131</v>
      </c>
      <c r="G63" s="5" t="s">
        <v>132</v>
      </c>
      <c r="H63" s="21" t="n">
        <v>0.5</v>
      </c>
      <c r="I63" s="5" t="s">
        <v>133</v>
      </c>
      <c r="J63" s="5" t="n">
        <v>0</v>
      </c>
      <c r="L63" s="5" t="n">
        <v>770245</v>
      </c>
      <c r="N63" s="5" t="n">
        <v>0</v>
      </c>
      <c r="P63" s="5" t="n">
        <v>770245</v>
      </c>
      <c r="Q63" s="2"/>
      <c r="R63" s="10" t="n">
        <f aca="false">N63-J63</f>
        <v>0</v>
      </c>
      <c r="S63" s="2"/>
      <c r="T63" s="10" t="n">
        <f aca="false">P63-L63</f>
        <v>0</v>
      </c>
    </row>
    <row r="64" customFormat="false" ht="12.75" hidden="false" customHeight="false" outlineLevel="0" collapsed="false">
      <c r="A64" s="22" t="s">
        <v>23</v>
      </c>
      <c r="B64" s="22"/>
      <c r="C64" s="22" t="s">
        <v>24</v>
      </c>
      <c r="D64" s="11" t="s">
        <v>25</v>
      </c>
      <c r="E64" s="22" t="s">
        <v>26</v>
      </c>
      <c r="F64" s="22" t="s">
        <v>27</v>
      </c>
      <c r="G64" s="22" t="s">
        <v>17</v>
      </c>
      <c r="H64" s="21" t="n">
        <v>1</v>
      </c>
      <c r="I64" s="5" t="s">
        <v>18</v>
      </c>
      <c r="J64" s="5" t="n">
        <v>0</v>
      </c>
      <c r="L64" s="5" t="n">
        <v>27369630</v>
      </c>
      <c r="N64" s="5" t="n">
        <v>0</v>
      </c>
      <c r="P64" s="5" t="n">
        <v>27880000</v>
      </c>
      <c r="R64" s="10" t="n">
        <f aca="false">N64-J64</f>
        <v>0</v>
      </c>
      <c r="T64" s="10" t="n">
        <f aca="false">P64-L64</f>
        <v>510370</v>
      </c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</row>
    <row r="65" customFormat="false" ht="12.75" hidden="false" customHeight="false" outlineLevel="0" collapsed="false">
      <c r="A65" s="19" t="s">
        <v>96</v>
      </c>
      <c r="C65" s="19" t="s">
        <v>38</v>
      </c>
      <c r="D65" s="20" t="s">
        <v>30</v>
      </c>
      <c r="E65" s="19" t="s">
        <v>26</v>
      </c>
      <c r="F65" s="19" t="s">
        <v>22</v>
      </c>
      <c r="G65" s="19" t="s">
        <v>93</v>
      </c>
      <c r="H65" s="21"/>
      <c r="I65" s="19" t="s">
        <v>94</v>
      </c>
      <c r="L65" s="5" t="n">
        <v>28901500</v>
      </c>
      <c r="N65" s="5" t="n">
        <v>0</v>
      </c>
      <c r="P65" s="5" t="n">
        <v>26300000</v>
      </c>
      <c r="Q65" s="2"/>
      <c r="R65" s="10" t="n">
        <f aca="false">N65-J65</f>
        <v>0</v>
      </c>
      <c r="S65" s="2"/>
      <c r="T65" s="10" t="n">
        <f aca="false">P65-L65</f>
        <v>-2601500</v>
      </c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</row>
    <row r="66" customFormat="false" ht="12.75" hidden="false" customHeight="false" outlineLevel="0" collapsed="false">
      <c r="A66" s="22" t="s">
        <v>178</v>
      </c>
      <c r="B66" s="22"/>
      <c r="C66" s="5" t="s">
        <v>61</v>
      </c>
      <c r="D66" s="11" t="n">
        <v>0</v>
      </c>
      <c r="E66" s="22" t="s">
        <v>26</v>
      </c>
      <c r="F66" s="22" t="s">
        <v>179</v>
      </c>
      <c r="G66" s="22" t="s">
        <v>180</v>
      </c>
      <c r="H66" s="21"/>
      <c r="I66" s="22" t="s">
        <v>181</v>
      </c>
      <c r="J66" s="5" t="n">
        <v>221891211</v>
      </c>
      <c r="K66" s="10"/>
      <c r="M66" s="10"/>
      <c r="N66" s="5" t="n">
        <v>221918411</v>
      </c>
      <c r="O66" s="10"/>
      <c r="P66" s="5" t="n">
        <v>0</v>
      </c>
      <c r="R66" s="10" t="n">
        <f aca="false">N66-J66</f>
        <v>27200</v>
      </c>
      <c r="T66" s="10" t="n">
        <f aca="false">P66-L66</f>
        <v>0</v>
      </c>
    </row>
    <row r="67" customFormat="false" ht="12.75" hidden="false" customHeight="false" outlineLevel="0" collapsed="false">
      <c r="A67" s="22" t="s">
        <v>162</v>
      </c>
      <c r="C67" s="22" t="s">
        <v>33</v>
      </c>
      <c r="D67" s="11" t="s">
        <v>34</v>
      </c>
      <c r="E67" s="22" t="s">
        <v>26</v>
      </c>
      <c r="F67" s="22" t="s">
        <v>147</v>
      </c>
      <c r="G67" s="22" t="s">
        <v>159</v>
      </c>
      <c r="H67" s="21" t="n">
        <v>0.5</v>
      </c>
      <c r="I67" s="22" t="s">
        <v>160</v>
      </c>
      <c r="J67" s="5" t="n">
        <v>0</v>
      </c>
      <c r="L67" s="5" t="n">
        <v>9750375</v>
      </c>
      <c r="N67" s="5" t="n">
        <v>0</v>
      </c>
      <c r="P67" s="5" t="n">
        <v>9750375</v>
      </c>
      <c r="R67" s="10" t="n">
        <f aca="false">N67-J67</f>
        <v>0</v>
      </c>
      <c r="T67" s="10" t="n">
        <f aca="false">P67-L67</f>
        <v>0</v>
      </c>
    </row>
    <row r="68" customFormat="false" ht="12.75" hidden="false" customHeight="false" outlineLevel="0" collapsed="false">
      <c r="A68" s="5" t="s">
        <v>162</v>
      </c>
      <c r="B68" s="5"/>
      <c r="C68" s="5" t="s">
        <v>24</v>
      </c>
      <c r="D68" s="11" t="s">
        <v>25</v>
      </c>
      <c r="E68" s="5" t="s">
        <v>26</v>
      </c>
      <c r="F68" s="5" t="s">
        <v>147</v>
      </c>
      <c r="G68" s="5" t="s">
        <v>159</v>
      </c>
      <c r="H68" s="21" t="n">
        <v>1</v>
      </c>
      <c r="I68" s="5" t="s">
        <v>160</v>
      </c>
      <c r="J68" s="5" t="n">
        <v>0</v>
      </c>
      <c r="K68" s="20"/>
      <c r="L68" s="5" t="n">
        <v>6500250</v>
      </c>
      <c r="M68" s="20"/>
      <c r="N68" s="5" t="n">
        <v>0</v>
      </c>
      <c r="O68" s="20"/>
      <c r="P68" s="5" t="n">
        <v>6500250</v>
      </c>
      <c r="R68" s="10" t="n">
        <f aca="false">N68-J68</f>
        <v>0</v>
      </c>
      <c r="T68" s="10" t="n">
        <f aca="false">P68-L68</f>
        <v>0</v>
      </c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</row>
    <row r="69" customFormat="false" ht="12.75" hidden="false" customHeight="false" outlineLevel="0" collapsed="false">
      <c r="A69" s="22" t="s">
        <v>163</v>
      </c>
      <c r="B69" s="22"/>
      <c r="C69" s="22" t="s">
        <v>32</v>
      </c>
      <c r="D69" s="11" t="n">
        <v>0</v>
      </c>
      <c r="E69" s="22" t="s">
        <v>26</v>
      </c>
      <c r="F69" s="22" t="s">
        <v>143</v>
      </c>
      <c r="G69" s="22" t="s">
        <v>159</v>
      </c>
      <c r="H69" s="21" t="n">
        <v>1</v>
      </c>
      <c r="I69" s="22" t="s">
        <v>160</v>
      </c>
      <c r="J69" s="5" t="n">
        <v>17000000</v>
      </c>
      <c r="L69" s="5" t="n">
        <v>0</v>
      </c>
      <c r="N69" s="5" t="n">
        <v>17000000</v>
      </c>
      <c r="P69" s="5" t="n">
        <v>0</v>
      </c>
      <c r="R69" s="10" t="n">
        <f aca="false">N69-J69</f>
        <v>0</v>
      </c>
      <c r="T69" s="10" t="n">
        <f aca="false">P69-L69</f>
        <v>0</v>
      </c>
    </row>
    <row r="70" customFormat="false" ht="12.75" hidden="false" customHeight="false" outlineLevel="0" collapsed="false">
      <c r="A70" s="5" t="s">
        <v>142</v>
      </c>
      <c r="B70" s="5"/>
      <c r="C70" s="5" t="s">
        <v>32</v>
      </c>
      <c r="D70" s="11" t="s">
        <v>130</v>
      </c>
      <c r="E70" s="5" t="s">
        <v>26</v>
      </c>
      <c r="F70" s="5" t="s">
        <v>143</v>
      </c>
      <c r="G70" s="5" t="s">
        <v>132</v>
      </c>
      <c r="H70" s="21" t="n">
        <v>1</v>
      </c>
      <c r="I70" s="5" t="s">
        <v>133</v>
      </c>
      <c r="J70" s="5" t="n">
        <v>15000000</v>
      </c>
      <c r="K70" s="20"/>
      <c r="L70" s="5" t="n">
        <v>0</v>
      </c>
      <c r="M70" s="20"/>
      <c r="N70" s="5" t="n">
        <v>15000000</v>
      </c>
      <c r="O70" s="20"/>
      <c r="P70" s="5" t="n">
        <v>0</v>
      </c>
      <c r="Q70" s="2"/>
      <c r="R70" s="10" t="n">
        <f aca="false">N70-J70</f>
        <v>0</v>
      </c>
      <c r="S70" s="2"/>
      <c r="T70" s="10" t="n">
        <f aca="false">P70-L70</f>
        <v>0</v>
      </c>
    </row>
    <row r="71" customFormat="false" ht="12.75" hidden="false" customHeight="false" outlineLevel="0" collapsed="false">
      <c r="A71" s="5" t="s">
        <v>144</v>
      </c>
      <c r="B71" s="5"/>
      <c r="C71" s="22" t="s">
        <v>32</v>
      </c>
      <c r="D71" s="11" t="n">
        <v>0</v>
      </c>
      <c r="E71" s="22" t="s">
        <v>26</v>
      </c>
      <c r="F71" s="22" t="s">
        <v>131</v>
      </c>
      <c r="G71" s="22" t="s">
        <v>132</v>
      </c>
      <c r="H71" s="21" t="n">
        <v>1</v>
      </c>
      <c r="I71" s="22" t="s">
        <v>133</v>
      </c>
      <c r="J71" s="5" t="n">
        <v>604222</v>
      </c>
      <c r="L71" s="5" t="n">
        <v>0</v>
      </c>
      <c r="N71" s="5" t="n">
        <v>622198</v>
      </c>
      <c r="P71" s="5" t="n">
        <v>0</v>
      </c>
      <c r="R71" s="10" t="n">
        <f aca="false">N71-J71</f>
        <v>17976</v>
      </c>
      <c r="T71" s="10" t="n">
        <f aca="false">P71-L71</f>
        <v>0</v>
      </c>
    </row>
    <row r="72" customFormat="false" ht="12.75" hidden="false" customHeight="false" outlineLevel="0" collapsed="false">
      <c r="A72" s="19" t="s">
        <v>97</v>
      </c>
      <c r="C72" s="19" t="s">
        <v>20</v>
      </c>
      <c r="D72" s="20" t="n">
        <v>0</v>
      </c>
      <c r="E72" s="19" t="s">
        <v>21</v>
      </c>
      <c r="F72" s="19" t="s">
        <v>22</v>
      </c>
      <c r="G72" s="19" t="s">
        <v>93</v>
      </c>
      <c r="H72" s="21"/>
      <c r="I72" s="19" t="s">
        <v>94</v>
      </c>
      <c r="J72" s="20" t="n">
        <v>-384108</v>
      </c>
      <c r="L72" s="20"/>
      <c r="N72" s="20" t="n">
        <v>968920</v>
      </c>
      <c r="P72" s="20" t="n">
        <v>0</v>
      </c>
      <c r="Q72" s="2"/>
      <c r="R72" s="10" t="n">
        <f aca="false">N72-J72</f>
        <v>1353028</v>
      </c>
      <c r="S72" s="2"/>
      <c r="T72" s="10" t="n">
        <f aca="false">P72-L72</f>
        <v>0</v>
      </c>
    </row>
    <row r="73" customFormat="false" ht="12.75" hidden="false" customHeight="false" outlineLevel="0" collapsed="false">
      <c r="A73" s="22" t="s">
        <v>28</v>
      </c>
      <c r="C73" s="22" t="s">
        <v>29</v>
      </c>
      <c r="D73" s="11" t="s">
        <v>30</v>
      </c>
      <c r="E73" s="22"/>
      <c r="F73" s="22"/>
      <c r="G73" s="22" t="s">
        <v>17</v>
      </c>
      <c r="H73" s="23"/>
      <c r="I73" s="5" t="s">
        <v>18</v>
      </c>
      <c r="L73" s="5" t="n">
        <v>6331400</v>
      </c>
      <c r="P73" s="5" t="n">
        <v>5116000</v>
      </c>
      <c r="R73" s="10" t="n">
        <f aca="false">N73-J73</f>
        <v>0</v>
      </c>
      <c r="T73" s="10" t="n">
        <f aca="false">P73-L73</f>
        <v>-1215400</v>
      </c>
    </row>
    <row r="74" customFormat="false" ht="12.75" hidden="false" customHeight="false" outlineLevel="0" collapsed="false">
      <c r="A74" s="5" t="s">
        <v>226</v>
      </c>
      <c r="C74" s="5" t="s">
        <v>33</v>
      </c>
      <c r="D74" s="11" t="s">
        <v>34</v>
      </c>
      <c r="E74" s="5" t="s">
        <v>26</v>
      </c>
      <c r="F74" s="5" t="s">
        <v>227</v>
      </c>
      <c r="G74" s="5" t="s">
        <v>224</v>
      </c>
      <c r="H74" s="21" t="n">
        <v>0.5</v>
      </c>
      <c r="I74" s="5" t="s">
        <v>225</v>
      </c>
      <c r="J74" s="5" t="n">
        <v>0</v>
      </c>
      <c r="L74" s="5" t="n">
        <v>3186396</v>
      </c>
      <c r="N74" s="5" t="n">
        <v>0</v>
      </c>
      <c r="P74" s="5" t="n">
        <f aca="false">2029566+1092843</f>
        <v>3122409</v>
      </c>
      <c r="Q74" s="2"/>
      <c r="R74" s="10" t="n">
        <f aca="false">N74-J74</f>
        <v>0</v>
      </c>
      <c r="S74" s="2"/>
      <c r="T74" s="10" t="n">
        <f aca="false">P74-L74</f>
        <v>-63987</v>
      </c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</row>
    <row r="75" customFormat="false" ht="12.75" hidden="false" customHeight="false" outlineLevel="0" collapsed="false">
      <c r="A75" s="10" t="s">
        <v>226</v>
      </c>
      <c r="B75" s="10"/>
      <c r="C75" s="10" t="s">
        <v>167</v>
      </c>
      <c r="D75" s="8" t="s">
        <v>174</v>
      </c>
      <c r="E75" s="10" t="s">
        <v>26</v>
      </c>
      <c r="F75" s="10" t="s">
        <v>227</v>
      </c>
      <c r="G75" s="10" t="s">
        <v>224</v>
      </c>
      <c r="H75" s="21" t="n">
        <v>1</v>
      </c>
      <c r="I75" s="10" t="s">
        <v>225</v>
      </c>
      <c r="J75" s="10" t="n">
        <v>320884</v>
      </c>
      <c r="L75" s="10" t="n">
        <v>0</v>
      </c>
      <c r="N75" s="10" t="n">
        <f aca="false">131540+70829</f>
        <v>202369</v>
      </c>
      <c r="P75" s="10" t="n">
        <v>0</v>
      </c>
      <c r="Q75" s="2"/>
      <c r="R75" s="10" t="n">
        <f aca="false">N75-J75</f>
        <v>-118515</v>
      </c>
      <c r="S75" s="2"/>
      <c r="T75" s="10" t="n">
        <f aca="false">P75-L75</f>
        <v>0</v>
      </c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</row>
    <row r="76" customFormat="false" ht="12.75" hidden="false" customHeight="false" outlineLevel="0" collapsed="false">
      <c r="A76" s="5" t="s">
        <v>226</v>
      </c>
      <c r="B76" s="5"/>
      <c r="C76" s="5" t="s">
        <v>24</v>
      </c>
      <c r="D76" s="11" t="s">
        <v>25</v>
      </c>
      <c r="E76" s="5" t="s">
        <v>26</v>
      </c>
      <c r="F76" s="5" t="s">
        <v>227</v>
      </c>
      <c r="G76" s="5" t="s">
        <v>224</v>
      </c>
      <c r="H76" s="21" t="n">
        <v>1</v>
      </c>
      <c r="I76" s="5" t="s">
        <v>225</v>
      </c>
      <c r="J76" s="5" t="n">
        <v>0</v>
      </c>
      <c r="L76" s="5" t="n">
        <v>6051907.28</v>
      </c>
      <c r="N76" s="5" t="n">
        <v>0</v>
      </c>
      <c r="P76" s="5" t="n">
        <f aca="false">3927592+2114857</f>
        <v>6042449</v>
      </c>
      <c r="R76" s="10" t="n">
        <f aca="false">N76-J76</f>
        <v>0</v>
      </c>
      <c r="T76" s="10" t="n">
        <f aca="false">P76-L76</f>
        <v>-9458.28000000026</v>
      </c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</row>
    <row r="77" customFormat="false" ht="12.75" hidden="false" customHeight="false" outlineLevel="0" collapsed="false">
      <c r="A77" s="19" t="s">
        <v>228</v>
      </c>
      <c r="C77" s="19" t="s">
        <v>33</v>
      </c>
      <c r="D77" s="20" t="s">
        <v>34</v>
      </c>
      <c r="E77" s="19" t="s">
        <v>26</v>
      </c>
      <c r="F77" s="19" t="s">
        <v>68</v>
      </c>
      <c r="G77" s="19" t="s">
        <v>224</v>
      </c>
      <c r="H77" s="21" t="n">
        <v>0.5</v>
      </c>
      <c r="I77" s="19" t="s">
        <v>225</v>
      </c>
      <c r="J77" s="28" t="n">
        <v>0</v>
      </c>
      <c r="L77" s="28" t="n">
        <v>234414</v>
      </c>
      <c r="N77" s="28" t="n">
        <v>0</v>
      </c>
      <c r="P77" s="28" t="n">
        <v>234414</v>
      </c>
      <c r="Q77" s="2"/>
      <c r="R77" s="10" t="n">
        <f aca="false">N77-J77</f>
        <v>0</v>
      </c>
      <c r="S77" s="2"/>
      <c r="T77" s="10" t="n">
        <f aca="false">P77-L77</f>
        <v>0</v>
      </c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</row>
    <row r="78" customFormat="false" ht="12.75" hidden="false" customHeight="false" outlineLevel="0" collapsed="false">
      <c r="A78" s="5" t="s">
        <v>229</v>
      </c>
      <c r="B78" s="5"/>
      <c r="C78" s="5" t="s">
        <v>32</v>
      </c>
      <c r="D78" s="11" t="n">
        <v>0</v>
      </c>
      <c r="E78" s="5" t="s">
        <v>26</v>
      </c>
      <c r="F78" s="5" t="s">
        <v>68</v>
      </c>
      <c r="G78" s="5" t="s">
        <v>224</v>
      </c>
      <c r="H78" s="21" t="n">
        <v>1</v>
      </c>
      <c r="I78" s="5" t="s">
        <v>225</v>
      </c>
      <c r="J78" s="5" t="n">
        <v>468827</v>
      </c>
      <c r="L78" s="5" t="n">
        <v>0</v>
      </c>
      <c r="N78" s="5" t="n">
        <v>468827</v>
      </c>
      <c r="P78" s="5" t="n">
        <v>0</v>
      </c>
      <c r="R78" s="10" t="n">
        <f aca="false">N78-J78</f>
        <v>0</v>
      </c>
      <c r="T78" s="10" t="n">
        <f aca="false">P78-L78</f>
        <v>0</v>
      </c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</row>
    <row r="79" customFormat="false" ht="12.75" hidden="false" customHeight="false" outlineLevel="0" collapsed="false">
      <c r="A79" s="5" t="s">
        <v>230</v>
      </c>
      <c r="B79" s="5"/>
      <c r="C79" s="5" t="s">
        <v>24</v>
      </c>
      <c r="D79" s="11" t="s">
        <v>25</v>
      </c>
      <c r="E79" s="5" t="s">
        <v>26</v>
      </c>
      <c r="F79" s="5" t="s">
        <v>147</v>
      </c>
      <c r="G79" s="5" t="s">
        <v>224</v>
      </c>
      <c r="H79" s="21" t="n">
        <v>1</v>
      </c>
      <c r="I79" s="5" t="s">
        <v>225</v>
      </c>
      <c r="J79" s="5" t="n">
        <v>0</v>
      </c>
      <c r="L79" s="5" t="n">
        <v>21881103</v>
      </c>
      <c r="N79" s="5" t="n">
        <v>0</v>
      </c>
      <c r="P79" s="5" t="n">
        <v>22204557</v>
      </c>
      <c r="R79" s="10" t="n">
        <f aca="false">N79-J79</f>
        <v>0</v>
      </c>
      <c r="T79" s="10" t="n">
        <f aca="false">P79-L79</f>
        <v>323454</v>
      </c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</row>
    <row r="80" customFormat="false" ht="12.75" hidden="false" customHeight="false" outlineLevel="0" collapsed="false">
      <c r="A80" s="10" t="s">
        <v>230</v>
      </c>
      <c r="B80" s="10"/>
      <c r="C80" s="10" t="s">
        <v>167</v>
      </c>
      <c r="D80" s="8" t="s">
        <v>174</v>
      </c>
      <c r="E80" s="10" t="s">
        <v>26</v>
      </c>
      <c r="F80" s="10" t="s">
        <v>227</v>
      </c>
      <c r="G80" s="10" t="s">
        <v>224</v>
      </c>
      <c r="H80" s="21" t="n">
        <v>1</v>
      </c>
      <c r="I80" s="10" t="s">
        <v>225</v>
      </c>
      <c r="J80" s="10" t="n">
        <v>4585008</v>
      </c>
      <c r="L80" s="10" t="n">
        <v>0</v>
      </c>
      <c r="N80" s="10" t="n">
        <v>4257756</v>
      </c>
      <c r="P80" s="10" t="n">
        <v>0</v>
      </c>
      <c r="R80" s="10" t="n">
        <f aca="false">N80-J80</f>
        <v>-327252</v>
      </c>
      <c r="T80" s="10" t="n">
        <f aca="false">P80-L80</f>
        <v>0</v>
      </c>
    </row>
    <row r="81" customFormat="false" ht="12.75" hidden="false" customHeight="false" outlineLevel="0" collapsed="false">
      <c r="A81" s="5" t="s">
        <v>164</v>
      </c>
      <c r="B81" s="5"/>
      <c r="C81" s="5" t="s">
        <v>24</v>
      </c>
      <c r="D81" s="11" t="s">
        <v>25</v>
      </c>
      <c r="E81" s="5" t="s">
        <v>26</v>
      </c>
      <c r="F81" s="5" t="s">
        <v>143</v>
      </c>
      <c r="G81" s="5" t="s">
        <v>159</v>
      </c>
      <c r="H81" s="21" t="n">
        <v>1</v>
      </c>
      <c r="I81" s="5" t="s">
        <v>160</v>
      </c>
      <c r="J81" s="5" t="n">
        <v>0</v>
      </c>
      <c r="K81" s="31"/>
      <c r="L81" s="5" t="n">
        <v>9850463</v>
      </c>
      <c r="M81" s="31"/>
      <c r="N81" s="5" t="n">
        <v>0</v>
      </c>
      <c r="O81" s="31"/>
      <c r="P81" s="5" t="n">
        <v>9850463</v>
      </c>
      <c r="R81" s="10" t="n">
        <f aca="false">N81-J81</f>
        <v>0</v>
      </c>
      <c r="T81" s="10" t="n">
        <f aca="false">P81-L81</f>
        <v>0</v>
      </c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</row>
    <row r="82" customFormat="false" ht="12.75" hidden="false" customHeight="false" outlineLevel="0" collapsed="false">
      <c r="A82" s="10" t="s">
        <v>165</v>
      </c>
      <c r="B82" s="10"/>
      <c r="C82" s="10" t="s">
        <v>24</v>
      </c>
      <c r="D82" s="8" t="s">
        <v>25</v>
      </c>
      <c r="E82" s="10" t="s">
        <v>26</v>
      </c>
      <c r="F82" s="10" t="s">
        <v>147</v>
      </c>
      <c r="G82" s="10" t="s">
        <v>159</v>
      </c>
      <c r="H82" s="21" t="n">
        <v>1</v>
      </c>
      <c r="I82" s="10" t="s">
        <v>160</v>
      </c>
      <c r="J82" s="10" t="n">
        <v>0</v>
      </c>
      <c r="L82" s="10" t="n">
        <v>15500000</v>
      </c>
      <c r="N82" s="10" t="n">
        <v>0</v>
      </c>
      <c r="P82" s="10" t="n">
        <v>15500000</v>
      </c>
      <c r="Q82" s="2"/>
      <c r="R82" s="10" t="n">
        <f aca="false">N82-J82</f>
        <v>0</v>
      </c>
      <c r="S82" s="2"/>
      <c r="T82" s="10" t="n">
        <f aca="false">P82-L82</f>
        <v>0</v>
      </c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</row>
    <row r="83" customFormat="false" ht="12.75" hidden="false" customHeight="false" outlineLevel="0" collapsed="false">
      <c r="A83" s="19" t="s">
        <v>221</v>
      </c>
      <c r="C83" s="19" t="s">
        <v>20</v>
      </c>
      <c r="D83" s="20" t="n">
        <v>0</v>
      </c>
      <c r="E83" s="19" t="s">
        <v>21</v>
      </c>
      <c r="F83" s="19" t="s">
        <v>22</v>
      </c>
      <c r="G83" s="19" t="s">
        <v>222</v>
      </c>
      <c r="H83" s="21"/>
      <c r="I83" s="19" t="s">
        <v>94</v>
      </c>
      <c r="J83" s="20" t="n">
        <v>3032550</v>
      </c>
      <c r="K83" s="31"/>
      <c r="L83" s="20"/>
      <c r="M83" s="31"/>
      <c r="N83" s="20" t="n">
        <v>3025555</v>
      </c>
      <c r="O83" s="31"/>
      <c r="P83" s="20" t="n">
        <v>0</v>
      </c>
      <c r="Q83" s="2"/>
      <c r="R83" s="10" t="n">
        <f aca="false">N83-J83</f>
        <v>-6995</v>
      </c>
      <c r="S83" s="2"/>
      <c r="T83" s="10" t="n">
        <f aca="false">P83-L83</f>
        <v>0</v>
      </c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</row>
    <row r="84" customFormat="false" ht="12.75" hidden="false" customHeight="false" outlineLevel="0" collapsed="false">
      <c r="A84" s="5" t="s">
        <v>67</v>
      </c>
      <c r="C84" s="5" t="s">
        <v>33</v>
      </c>
      <c r="D84" s="11" t="s">
        <v>34</v>
      </c>
      <c r="E84" s="5" t="s">
        <v>26</v>
      </c>
      <c r="F84" s="5" t="s">
        <v>68</v>
      </c>
      <c r="G84" s="5" t="s">
        <v>66</v>
      </c>
      <c r="H84" s="21" t="n">
        <v>0.5</v>
      </c>
      <c r="I84" s="5" t="s">
        <v>69</v>
      </c>
      <c r="J84" s="5" t="n">
        <v>0</v>
      </c>
      <c r="L84" s="5" t="n">
        <v>99356000</v>
      </c>
      <c r="N84" s="5" t="n">
        <v>0</v>
      </c>
      <c r="P84" s="5" t="n">
        <v>99356000</v>
      </c>
      <c r="Q84" s="2"/>
      <c r="R84" s="10" t="n">
        <f aca="false">N84-J84</f>
        <v>0</v>
      </c>
      <c r="S84" s="2"/>
      <c r="T84" s="10" t="n">
        <f aca="false">P84-L84</f>
        <v>0</v>
      </c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</row>
    <row r="85" customFormat="false" ht="12.75" hidden="false" customHeight="false" outlineLevel="0" collapsed="false">
      <c r="A85" s="19" t="s">
        <v>70</v>
      </c>
      <c r="C85" s="5" t="s">
        <v>33</v>
      </c>
      <c r="D85" s="11" t="s">
        <v>34</v>
      </c>
      <c r="E85" s="5" t="s">
        <v>26</v>
      </c>
      <c r="F85" s="5" t="s">
        <v>68</v>
      </c>
      <c r="G85" s="5" t="s">
        <v>66</v>
      </c>
      <c r="H85" s="21" t="n">
        <v>0.5</v>
      </c>
      <c r="I85" s="5" t="s">
        <v>69</v>
      </c>
      <c r="J85" s="5" t="n">
        <v>0</v>
      </c>
      <c r="L85" s="5" t="n">
        <v>11758000</v>
      </c>
      <c r="N85" s="5" t="n">
        <v>0</v>
      </c>
      <c r="P85" s="5" t="n">
        <v>11758000</v>
      </c>
      <c r="R85" s="10" t="n">
        <f aca="false">N85-J85</f>
        <v>0</v>
      </c>
      <c r="T85" s="10" t="n">
        <f aca="false">P85-L85</f>
        <v>0</v>
      </c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</row>
    <row r="86" customFormat="false" ht="12.75" hidden="false" customHeight="false" outlineLevel="0" collapsed="false">
      <c r="A86" s="10" t="s">
        <v>71</v>
      </c>
      <c r="B86" s="10"/>
      <c r="C86" s="10" t="s">
        <v>24</v>
      </c>
      <c r="D86" s="8" t="s">
        <v>25</v>
      </c>
      <c r="E86" s="10" t="s">
        <v>26</v>
      </c>
      <c r="F86" s="10" t="s">
        <v>68</v>
      </c>
      <c r="G86" s="10" t="s">
        <v>66</v>
      </c>
      <c r="H86" s="21" t="n">
        <v>1</v>
      </c>
      <c r="I86" s="10" t="s">
        <v>69</v>
      </c>
      <c r="J86" s="10" t="n">
        <v>0</v>
      </c>
      <c r="L86" s="10" t="n">
        <v>162030000</v>
      </c>
      <c r="N86" s="10" t="n">
        <v>0</v>
      </c>
      <c r="P86" s="10" t="n">
        <v>162030000</v>
      </c>
      <c r="R86" s="10" t="n">
        <f aca="false">N86-J86</f>
        <v>0</v>
      </c>
      <c r="T86" s="10" t="n">
        <f aca="false">P86-L86</f>
        <v>0</v>
      </c>
    </row>
    <row r="87" customFormat="false" ht="12.75" hidden="false" customHeight="false" outlineLevel="0" collapsed="false">
      <c r="A87" s="19" t="s">
        <v>145</v>
      </c>
      <c r="C87" s="19" t="s">
        <v>32</v>
      </c>
      <c r="D87" s="20" t="n">
        <v>0</v>
      </c>
      <c r="E87" s="19" t="s">
        <v>26</v>
      </c>
      <c r="F87" s="19" t="s">
        <v>131</v>
      </c>
      <c r="G87" s="19" t="s">
        <v>132</v>
      </c>
      <c r="H87" s="21" t="n">
        <v>1</v>
      </c>
      <c r="I87" s="19" t="s">
        <v>133</v>
      </c>
      <c r="J87" s="28" t="n">
        <v>4899386</v>
      </c>
      <c r="L87" s="28" t="n">
        <v>0</v>
      </c>
      <c r="N87" s="28" t="n">
        <v>4899386</v>
      </c>
      <c r="P87" s="28" t="n">
        <v>0</v>
      </c>
      <c r="Q87" s="2"/>
      <c r="R87" s="10" t="n">
        <f aca="false">N87-J87</f>
        <v>0</v>
      </c>
      <c r="S87" s="2"/>
      <c r="T87" s="10" t="n">
        <f aca="false">P87-L87</f>
        <v>0</v>
      </c>
    </row>
    <row r="88" customFormat="false" ht="12.75" hidden="false" customHeight="false" outlineLevel="0" collapsed="false">
      <c r="A88" s="19" t="s">
        <v>108</v>
      </c>
      <c r="C88" s="19" t="s">
        <v>16</v>
      </c>
      <c r="D88" s="20" t="s">
        <v>100</v>
      </c>
      <c r="E88" s="19"/>
      <c r="F88" s="19"/>
      <c r="G88" s="19" t="s">
        <v>101</v>
      </c>
      <c r="H88" s="21"/>
      <c r="I88" s="19" t="s">
        <v>102</v>
      </c>
      <c r="J88" s="28"/>
      <c r="L88" s="28" t="n">
        <v>137653981</v>
      </c>
      <c r="N88" s="28" t="n">
        <v>0</v>
      </c>
      <c r="P88" s="28" t="n">
        <v>136903497</v>
      </c>
      <c r="Q88" s="2"/>
      <c r="R88" s="10" t="n">
        <f aca="false">N88-J88</f>
        <v>0</v>
      </c>
      <c r="S88" s="2"/>
      <c r="T88" s="10" t="n">
        <f aca="false">P88-L88</f>
        <v>-750484</v>
      </c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</row>
    <row r="89" customFormat="false" ht="12.75" hidden="false" customHeight="false" outlineLevel="0" collapsed="false">
      <c r="A89" s="5" t="s">
        <v>166</v>
      </c>
      <c r="B89" s="5"/>
      <c r="C89" s="5" t="s">
        <v>167</v>
      </c>
      <c r="D89" s="11"/>
      <c r="E89" s="5" t="s">
        <v>26</v>
      </c>
      <c r="F89" s="5" t="s">
        <v>143</v>
      </c>
      <c r="G89" s="5" t="s">
        <v>159</v>
      </c>
      <c r="H89" s="21" t="n">
        <v>1</v>
      </c>
      <c r="I89" s="5" t="s">
        <v>160</v>
      </c>
      <c r="J89" s="5" t="n">
        <v>4998400</v>
      </c>
      <c r="K89" s="20"/>
      <c r="L89" s="5" t="n">
        <v>0</v>
      </c>
      <c r="M89" s="20"/>
      <c r="N89" s="5" t="n">
        <v>4998400</v>
      </c>
      <c r="O89" s="20"/>
      <c r="P89" s="5" t="n">
        <v>0</v>
      </c>
      <c r="R89" s="10" t="n">
        <f aca="false">N89-J89</f>
        <v>0</v>
      </c>
      <c r="T89" s="10" t="n">
        <f aca="false">P89-L89</f>
        <v>0</v>
      </c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</row>
    <row r="90" customFormat="false" ht="12.75" hidden="false" customHeight="false" outlineLevel="0" collapsed="false">
      <c r="A90" s="5" t="s">
        <v>166</v>
      </c>
      <c r="B90" s="5"/>
      <c r="C90" s="5" t="s">
        <v>24</v>
      </c>
      <c r="D90" s="11" t="s">
        <v>25</v>
      </c>
      <c r="E90" s="5" t="s">
        <v>26</v>
      </c>
      <c r="F90" s="5" t="s">
        <v>143</v>
      </c>
      <c r="G90" s="5" t="s">
        <v>159</v>
      </c>
      <c r="H90" s="21" t="n">
        <v>1</v>
      </c>
      <c r="I90" s="5" t="s">
        <v>160</v>
      </c>
      <c r="J90" s="5" t="n">
        <v>0</v>
      </c>
      <c r="K90" s="28"/>
      <c r="L90" s="5" t="n">
        <v>15107669</v>
      </c>
      <c r="M90" s="28"/>
      <c r="N90" s="5" t="n">
        <v>0</v>
      </c>
      <c r="O90" s="28"/>
      <c r="P90" s="5" t="n">
        <v>15107669</v>
      </c>
      <c r="R90" s="10" t="n">
        <f aca="false">N90-J90</f>
        <v>0</v>
      </c>
      <c r="T90" s="10" t="n">
        <f aca="false">P90-L90</f>
        <v>0</v>
      </c>
    </row>
    <row r="91" customFormat="false" ht="12.75" hidden="false" customHeight="false" outlineLevel="0" collapsed="false">
      <c r="A91" s="5" t="s">
        <v>217</v>
      </c>
      <c r="B91" s="5"/>
      <c r="C91" s="5" t="s">
        <v>61</v>
      </c>
      <c r="D91" s="11" t="n">
        <v>0</v>
      </c>
      <c r="E91" s="5" t="s">
        <v>21</v>
      </c>
      <c r="F91" s="5" t="s">
        <v>218</v>
      </c>
      <c r="G91" s="5" t="s">
        <v>219</v>
      </c>
      <c r="H91" s="21"/>
      <c r="I91" s="5" t="s">
        <v>220</v>
      </c>
      <c r="J91" s="5" t="n">
        <v>7202116</v>
      </c>
      <c r="N91" s="5" t="n">
        <v>7000206</v>
      </c>
      <c r="P91" s="5" t="n">
        <v>0</v>
      </c>
      <c r="R91" s="10" t="n">
        <f aca="false">N91-J91</f>
        <v>-201910</v>
      </c>
      <c r="S91" s="2"/>
      <c r="T91" s="10" t="n">
        <f aca="false">P91-L91</f>
        <v>0</v>
      </c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</row>
    <row r="92" customFormat="false" ht="12.75" hidden="false" customHeight="false" outlineLevel="0" collapsed="false">
      <c r="A92" s="19" t="s">
        <v>81</v>
      </c>
      <c r="C92" s="19" t="s">
        <v>54</v>
      </c>
      <c r="D92" s="20" t="n">
        <v>0</v>
      </c>
      <c r="E92" s="19" t="s">
        <v>21</v>
      </c>
      <c r="F92" s="19" t="s">
        <v>48</v>
      </c>
      <c r="G92" s="19" t="s">
        <v>82</v>
      </c>
      <c r="H92" s="21"/>
      <c r="I92" s="19" t="s">
        <v>83</v>
      </c>
      <c r="J92" s="20" t="n">
        <v>3482826</v>
      </c>
      <c r="L92" s="20"/>
      <c r="N92" s="20" t="n">
        <v>3482826</v>
      </c>
      <c r="P92" s="20" t="n">
        <v>0</v>
      </c>
      <c r="R92" s="10" t="n">
        <f aca="false">N92-J92</f>
        <v>0</v>
      </c>
      <c r="T92" s="10" t="n">
        <f aca="false">P92-L92</f>
        <v>0</v>
      </c>
    </row>
    <row r="93" customFormat="false" ht="12.75" hidden="false" customHeight="false" outlineLevel="0" collapsed="false">
      <c r="A93" s="5" t="s">
        <v>211</v>
      </c>
      <c r="B93" s="5"/>
      <c r="C93" s="5" t="s">
        <v>188</v>
      </c>
      <c r="D93" s="11" t="n">
        <v>0</v>
      </c>
      <c r="E93" s="5" t="s">
        <v>26</v>
      </c>
      <c r="F93" s="5" t="s">
        <v>191</v>
      </c>
      <c r="G93" s="5" t="s">
        <v>203</v>
      </c>
      <c r="H93" s="21" t="n">
        <v>0.5</v>
      </c>
      <c r="I93" s="5" t="s">
        <v>212</v>
      </c>
      <c r="J93" s="5" t="n">
        <v>1831469</v>
      </c>
      <c r="N93" s="5" t="n">
        <v>1844686</v>
      </c>
      <c r="P93" s="5" t="n">
        <v>0</v>
      </c>
      <c r="R93" s="10" t="n">
        <f aca="false">N93-J93</f>
        <v>13217</v>
      </c>
      <c r="S93" s="2"/>
      <c r="T93" s="10" t="n">
        <f aca="false">P93-L93</f>
        <v>0</v>
      </c>
    </row>
    <row r="94" customFormat="false" ht="12.75" hidden="false" customHeight="false" outlineLevel="0" collapsed="false">
      <c r="A94" s="19" t="s">
        <v>146</v>
      </c>
      <c r="C94" s="19" t="s">
        <v>61</v>
      </c>
      <c r="D94" s="11" t="s">
        <v>146</v>
      </c>
      <c r="E94" s="22" t="s">
        <v>26</v>
      </c>
      <c r="F94" s="22" t="s">
        <v>147</v>
      </c>
      <c r="G94" s="22" t="s">
        <v>132</v>
      </c>
      <c r="H94" s="21" t="n">
        <v>0.5</v>
      </c>
      <c r="I94" s="22" t="s">
        <v>133</v>
      </c>
      <c r="J94" s="28" t="n">
        <v>-778232</v>
      </c>
      <c r="L94" s="28"/>
      <c r="N94" s="28"/>
      <c r="P94" s="28"/>
      <c r="Q94" s="2"/>
      <c r="R94" s="10" t="n">
        <f aca="false">N94-J94</f>
        <v>778232</v>
      </c>
      <c r="S94" s="2"/>
      <c r="T94" s="10" t="n">
        <f aca="false">P94-L94</f>
        <v>0</v>
      </c>
    </row>
    <row r="95" customFormat="false" ht="12.75" hidden="false" customHeight="false" outlineLevel="0" collapsed="false">
      <c r="A95" s="22" t="s">
        <v>148</v>
      </c>
      <c r="B95" s="22"/>
      <c r="C95" s="22" t="s">
        <v>149</v>
      </c>
      <c r="D95" s="11" t="s">
        <v>146</v>
      </c>
      <c r="E95" s="22" t="s">
        <v>26</v>
      </c>
      <c r="F95" s="22" t="s">
        <v>147</v>
      </c>
      <c r="G95" s="22" t="s">
        <v>132</v>
      </c>
      <c r="H95" s="21" t="n">
        <v>0.5</v>
      </c>
      <c r="I95" s="22" t="s">
        <v>133</v>
      </c>
      <c r="J95" s="5" t="n">
        <v>0</v>
      </c>
      <c r="K95" s="10"/>
      <c r="L95" s="5" t="n">
        <v>0</v>
      </c>
      <c r="M95" s="10"/>
      <c r="N95" s="5" t="n">
        <v>0</v>
      </c>
      <c r="O95" s="10"/>
      <c r="P95" s="5" t="n">
        <v>4387500</v>
      </c>
      <c r="R95" s="10" t="n">
        <f aca="false">N95-J95</f>
        <v>0</v>
      </c>
      <c r="T95" s="10" t="n">
        <f aca="false">P95-L95</f>
        <v>4387500</v>
      </c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</row>
    <row r="96" customFormat="false" ht="12.75" hidden="false" customHeight="false" outlineLevel="0" collapsed="false">
      <c r="A96" s="19" t="s">
        <v>84</v>
      </c>
      <c r="C96" s="19" t="s">
        <v>47</v>
      </c>
      <c r="D96" s="20" t="n">
        <v>0</v>
      </c>
      <c r="E96" s="19" t="s">
        <v>21</v>
      </c>
      <c r="F96" s="19" t="s">
        <v>48</v>
      </c>
      <c r="G96" s="19" t="s">
        <v>82</v>
      </c>
      <c r="H96" s="21"/>
      <c r="I96" s="19" t="s">
        <v>83</v>
      </c>
      <c r="J96" s="20" t="n">
        <v>2171349</v>
      </c>
      <c r="L96" s="20"/>
      <c r="N96" s="20" t="n">
        <v>2382091</v>
      </c>
      <c r="P96" s="20" t="n">
        <v>0</v>
      </c>
      <c r="R96" s="10" t="n">
        <f aca="false">N96-J96</f>
        <v>210742</v>
      </c>
      <c r="T96" s="10" t="n">
        <f aca="false">P96-L96</f>
        <v>0</v>
      </c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</row>
    <row r="97" customFormat="false" ht="12.75" hidden="false" customHeight="false" outlineLevel="0" collapsed="false">
      <c r="A97" s="19" t="s">
        <v>85</v>
      </c>
      <c r="C97" s="19" t="s">
        <v>54</v>
      </c>
      <c r="D97" s="20" t="n">
        <v>0</v>
      </c>
      <c r="E97" s="19" t="s">
        <v>21</v>
      </c>
      <c r="F97" s="19" t="s">
        <v>48</v>
      </c>
      <c r="G97" s="19" t="s">
        <v>82</v>
      </c>
      <c r="H97" s="21"/>
      <c r="I97" s="19" t="s">
        <v>83</v>
      </c>
      <c r="J97" s="20" t="n">
        <v>4546992</v>
      </c>
      <c r="K97" s="20"/>
      <c r="L97" s="20"/>
      <c r="M97" s="20"/>
      <c r="N97" s="20" t="n">
        <v>4624060</v>
      </c>
      <c r="O97" s="20"/>
      <c r="P97" s="20" t="n">
        <v>0</v>
      </c>
      <c r="R97" s="10" t="n">
        <f aca="false">N97-J97</f>
        <v>77068</v>
      </c>
      <c r="T97" s="10" t="n">
        <f aca="false">P97-L97</f>
        <v>0</v>
      </c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</row>
    <row r="98" customFormat="false" ht="12.75" hidden="false" customHeight="false" outlineLevel="0" collapsed="false">
      <c r="A98" s="22" t="s">
        <v>168</v>
      </c>
      <c r="B98" s="22"/>
      <c r="C98" s="22" t="s">
        <v>32</v>
      </c>
      <c r="D98" s="11" t="n">
        <v>0</v>
      </c>
      <c r="E98" s="22" t="s">
        <v>26</v>
      </c>
      <c r="F98" s="22" t="s">
        <v>147</v>
      </c>
      <c r="G98" s="22" t="s">
        <v>159</v>
      </c>
      <c r="H98" s="21" t="n">
        <v>1</v>
      </c>
      <c r="I98" s="22" t="s">
        <v>160</v>
      </c>
      <c r="J98" s="5" t="n">
        <v>53123</v>
      </c>
      <c r="L98" s="5" t="n">
        <v>0</v>
      </c>
      <c r="N98" s="5" t="n">
        <v>53123</v>
      </c>
      <c r="P98" s="5" t="n">
        <v>0</v>
      </c>
      <c r="R98" s="10" t="n">
        <f aca="false">N98-J98</f>
        <v>0</v>
      </c>
      <c r="T98" s="10" t="n">
        <f aca="false">P98-L98</f>
        <v>0</v>
      </c>
    </row>
    <row r="99" customFormat="false" ht="12.75" hidden="false" customHeight="false" outlineLevel="0" collapsed="false">
      <c r="A99" s="5" t="s">
        <v>79</v>
      </c>
      <c r="B99" s="5"/>
      <c r="C99" s="5" t="s">
        <v>61</v>
      </c>
      <c r="D99" s="11" t="n">
        <v>0</v>
      </c>
      <c r="E99" s="5"/>
      <c r="F99" s="5"/>
      <c r="G99" s="5"/>
      <c r="H99" s="21"/>
      <c r="I99" s="5" t="s">
        <v>80</v>
      </c>
      <c r="J99" s="5" t="n">
        <v>1000</v>
      </c>
      <c r="N99" s="5" t="n">
        <v>1000</v>
      </c>
      <c r="P99" s="5" t="n">
        <v>0</v>
      </c>
      <c r="Q99" s="2"/>
      <c r="R99" s="10" t="n">
        <f aca="false">N99-J99</f>
        <v>0</v>
      </c>
      <c r="S99" s="2"/>
      <c r="T99" s="10" t="n">
        <f aca="false">P99-L99</f>
        <v>0</v>
      </c>
    </row>
    <row r="100" customFormat="false" ht="12.75" hidden="false" customHeight="false" outlineLevel="0" collapsed="false">
      <c r="A100" s="5" t="s">
        <v>169</v>
      </c>
      <c r="B100" s="5"/>
      <c r="C100" s="5" t="s">
        <v>24</v>
      </c>
      <c r="D100" s="11" t="s">
        <v>25</v>
      </c>
      <c r="E100" s="5" t="s">
        <v>26</v>
      </c>
      <c r="F100" s="5" t="s">
        <v>147</v>
      </c>
      <c r="G100" s="5" t="s">
        <v>159</v>
      </c>
      <c r="H100" s="21" t="n">
        <v>1</v>
      </c>
      <c r="I100" s="5" t="s">
        <v>160</v>
      </c>
      <c r="J100" s="5" t="n">
        <v>0</v>
      </c>
      <c r="K100" s="20"/>
      <c r="L100" s="5" t="n">
        <f aca="false">4054645+1477336</f>
        <v>5531981</v>
      </c>
      <c r="M100" s="20"/>
      <c r="N100" s="5" t="n">
        <v>0</v>
      </c>
      <c r="O100" s="20"/>
      <c r="P100" s="5" t="n">
        <v>4054645</v>
      </c>
      <c r="Q100" s="2"/>
      <c r="R100" s="10" t="n">
        <f aca="false">N100-J100</f>
        <v>0</v>
      </c>
      <c r="S100" s="2"/>
      <c r="T100" s="10" t="n">
        <f aca="false">P100-L100</f>
        <v>-1477336</v>
      </c>
    </row>
    <row r="101" customFormat="false" ht="12.75" hidden="false" customHeight="false" outlineLevel="0" collapsed="false">
      <c r="A101" s="19" t="s">
        <v>198</v>
      </c>
      <c r="C101" s="19" t="s">
        <v>54</v>
      </c>
      <c r="D101" s="20" t="n">
        <v>0</v>
      </c>
      <c r="E101" s="19" t="s">
        <v>21</v>
      </c>
      <c r="F101" s="19" t="s">
        <v>22</v>
      </c>
      <c r="G101" s="19" t="s">
        <v>199</v>
      </c>
      <c r="H101" s="21"/>
      <c r="I101" s="19" t="s">
        <v>200</v>
      </c>
      <c r="J101" s="20" t="n">
        <v>2567461</v>
      </c>
      <c r="L101" s="20"/>
      <c r="N101" s="20" t="n">
        <v>2616835</v>
      </c>
      <c r="P101" s="20" t="n">
        <v>0</v>
      </c>
      <c r="Q101" s="2"/>
      <c r="R101" s="10" t="n">
        <f aca="false">N101-J101</f>
        <v>49374</v>
      </c>
      <c r="S101" s="2"/>
      <c r="T101" s="10" t="n">
        <f aca="false">P101-L101</f>
        <v>0</v>
      </c>
    </row>
    <row r="102" customFormat="false" ht="12.75" hidden="false" customHeight="false" outlineLevel="0" collapsed="false">
      <c r="A102" s="22" t="s">
        <v>193</v>
      </c>
      <c r="B102" s="5"/>
      <c r="C102" s="22" t="s">
        <v>194</v>
      </c>
      <c r="D102" s="11" t="n">
        <v>0</v>
      </c>
      <c r="E102" s="22" t="s">
        <v>26</v>
      </c>
      <c r="F102" s="22" t="s">
        <v>22</v>
      </c>
      <c r="G102" s="22" t="s">
        <v>64</v>
      </c>
      <c r="H102" s="21"/>
      <c r="I102" s="22" t="s">
        <v>195</v>
      </c>
      <c r="J102" s="5" t="n">
        <v>167870501</v>
      </c>
      <c r="N102" s="5" t="n">
        <v>168300408</v>
      </c>
      <c r="P102" s="5" t="n">
        <v>0</v>
      </c>
      <c r="Q102" s="2"/>
      <c r="R102" s="10" t="n">
        <f aca="false">N102-J102</f>
        <v>429907</v>
      </c>
      <c r="T102" s="10" t="n">
        <f aca="false">P102-L102</f>
        <v>0</v>
      </c>
    </row>
    <row r="103" customFormat="false" ht="12.75" hidden="false" customHeight="false" outlineLevel="0" collapsed="false">
      <c r="A103" s="19" t="s">
        <v>109</v>
      </c>
      <c r="C103" s="19" t="s">
        <v>61</v>
      </c>
      <c r="D103" s="20" t="n">
        <v>0</v>
      </c>
      <c r="E103" s="19" t="s">
        <v>21</v>
      </c>
      <c r="F103" s="19" t="s">
        <v>110</v>
      </c>
      <c r="G103" s="19" t="s">
        <v>101</v>
      </c>
      <c r="H103" s="21"/>
      <c r="I103" s="19" t="s">
        <v>102</v>
      </c>
      <c r="J103" s="28" t="n">
        <v>-464481</v>
      </c>
      <c r="L103" s="28"/>
      <c r="N103" s="28" t="n">
        <v>11511016</v>
      </c>
      <c r="P103" s="28" t="n">
        <v>0</v>
      </c>
      <c r="Q103" s="2"/>
      <c r="R103" s="10" t="n">
        <f aca="false">N103-J103</f>
        <v>11975497</v>
      </c>
      <c r="S103" s="2"/>
      <c r="T103" s="10" t="n">
        <f aca="false">P103-L103</f>
        <v>0</v>
      </c>
    </row>
    <row r="104" customFormat="false" ht="12.75" hidden="false" customHeight="false" outlineLevel="0" collapsed="false">
      <c r="A104" s="5" t="s">
        <v>213</v>
      </c>
      <c r="B104" s="5"/>
      <c r="C104" s="5" t="s">
        <v>61</v>
      </c>
      <c r="D104" s="11" t="n">
        <v>0</v>
      </c>
      <c r="E104" s="5" t="s">
        <v>26</v>
      </c>
      <c r="F104" s="5" t="s">
        <v>179</v>
      </c>
      <c r="G104" s="5" t="s">
        <v>203</v>
      </c>
      <c r="H104" s="21" t="n">
        <v>0.49</v>
      </c>
      <c r="I104" s="5" t="s">
        <v>212</v>
      </c>
      <c r="J104" s="5" t="n">
        <v>4851750</v>
      </c>
      <c r="N104" s="5" t="n">
        <v>5000000</v>
      </c>
      <c r="P104" s="5" t="n">
        <v>0</v>
      </c>
      <c r="Q104" s="2"/>
      <c r="R104" s="10" t="n">
        <f aca="false">N104-J104</f>
        <v>148250</v>
      </c>
      <c r="S104" s="2"/>
      <c r="T104" s="10" t="n">
        <f aca="false">P104-L104</f>
        <v>0</v>
      </c>
    </row>
    <row r="105" customFormat="false" ht="12.75" hidden="false" customHeight="false" outlineLevel="0" collapsed="false">
      <c r="A105" s="5" t="s">
        <v>231</v>
      </c>
      <c r="B105" s="5"/>
      <c r="C105" s="5" t="s">
        <v>24</v>
      </c>
      <c r="D105" s="11" t="s">
        <v>25</v>
      </c>
      <c r="E105" s="5" t="s">
        <v>26</v>
      </c>
      <c r="F105" s="5" t="s">
        <v>227</v>
      </c>
      <c r="G105" s="5" t="s">
        <v>224</v>
      </c>
      <c r="H105" s="21" t="n">
        <v>1</v>
      </c>
      <c r="I105" s="5" t="s">
        <v>225</v>
      </c>
      <c r="J105" s="5" t="n">
        <v>0</v>
      </c>
      <c r="L105" s="5" t="n">
        <v>1694299</v>
      </c>
      <c r="N105" s="5" t="n">
        <v>0</v>
      </c>
      <c r="P105" s="5" t="n">
        <v>2118911</v>
      </c>
      <c r="R105" s="10" t="n">
        <f aca="false">N105-J105</f>
        <v>0</v>
      </c>
      <c r="T105" s="10" t="n">
        <f aca="false">P105-L105</f>
        <v>424612</v>
      </c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</row>
    <row r="106" customFormat="false" ht="12.75" hidden="false" customHeight="false" outlineLevel="0" collapsed="false">
      <c r="A106" s="10" t="s">
        <v>231</v>
      </c>
      <c r="B106" s="10"/>
      <c r="C106" s="10" t="s">
        <v>167</v>
      </c>
      <c r="D106" s="8" t="s">
        <v>174</v>
      </c>
      <c r="E106" s="10" t="s">
        <v>26</v>
      </c>
      <c r="F106" s="10" t="s">
        <v>227</v>
      </c>
      <c r="G106" s="10" t="s">
        <v>224</v>
      </c>
      <c r="H106" s="21" t="n">
        <v>1</v>
      </c>
      <c r="I106" s="10" t="s">
        <v>225</v>
      </c>
      <c r="J106" s="10" t="n">
        <v>421333</v>
      </c>
      <c r="K106" s="20"/>
      <c r="L106" s="10" t="n">
        <v>0</v>
      </c>
      <c r="M106" s="20"/>
      <c r="N106" s="10" t="n">
        <v>515383</v>
      </c>
      <c r="O106" s="20"/>
      <c r="P106" s="10" t="n">
        <v>0</v>
      </c>
      <c r="Q106" s="2"/>
      <c r="R106" s="10" t="n">
        <f aca="false">N106-J106</f>
        <v>94050</v>
      </c>
      <c r="S106" s="2"/>
      <c r="T106" s="10" t="n">
        <f aca="false">P106-L106</f>
        <v>0</v>
      </c>
    </row>
    <row r="107" customFormat="false" ht="12.75" hidden="false" customHeight="false" outlineLevel="0" collapsed="false">
      <c r="A107" s="22" t="s">
        <v>86</v>
      </c>
      <c r="C107" s="19" t="s">
        <v>54</v>
      </c>
      <c r="D107" s="11" t="n">
        <v>0</v>
      </c>
      <c r="E107" s="5" t="s">
        <v>21</v>
      </c>
      <c r="F107" s="5" t="s">
        <v>87</v>
      </c>
      <c r="G107" s="5" t="s">
        <v>82</v>
      </c>
      <c r="H107" s="29"/>
      <c r="I107" s="5" t="s">
        <v>83</v>
      </c>
      <c r="J107" s="5" t="n">
        <v>1359897</v>
      </c>
      <c r="N107" s="5" t="n">
        <v>2043460</v>
      </c>
      <c r="P107" s="5" t="n">
        <v>0</v>
      </c>
      <c r="R107" s="10" t="n">
        <f aca="false">N107-J107</f>
        <v>683563</v>
      </c>
      <c r="T107" s="10" t="n">
        <f aca="false">P107-L107</f>
        <v>0</v>
      </c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</row>
    <row r="108" customFormat="false" ht="12.75" hidden="false" customHeight="false" outlineLevel="0" collapsed="false">
      <c r="A108" s="19" t="s">
        <v>86</v>
      </c>
      <c r="C108" s="19" t="s">
        <v>47</v>
      </c>
      <c r="D108" s="20" t="n">
        <v>0</v>
      </c>
      <c r="E108" s="19" t="s">
        <v>21</v>
      </c>
      <c r="F108" s="19" t="s">
        <v>48</v>
      </c>
      <c r="G108" s="19" t="s">
        <v>82</v>
      </c>
      <c r="H108" s="21"/>
      <c r="I108" s="19" t="s">
        <v>83</v>
      </c>
      <c r="J108" s="20" t="n">
        <v>921172</v>
      </c>
      <c r="L108" s="20"/>
      <c r="N108" s="20" t="n">
        <v>881999</v>
      </c>
      <c r="P108" s="20" t="n">
        <v>0</v>
      </c>
      <c r="Q108" s="2"/>
      <c r="R108" s="10" t="n">
        <f aca="false">N108-J108</f>
        <v>-39173</v>
      </c>
      <c r="S108" s="2"/>
      <c r="T108" s="10" t="n">
        <f aca="false">P108-L108</f>
        <v>0</v>
      </c>
    </row>
    <row r="109" customFormat="false" ht="12.75" hidden="false" customHeight="false" outlineLevel="0" collapsed="false">
      <c r="A109" s="5" t="s">
        <v>151</v>
      </c>
      <c r="B109" s="5"/>
      <c r="C109" s="5" t="s">
        <v>32</v>
      </c>
      <c r="D109" s="11" t="n">
        <v>0</v>
      </c>
      <c r="E109" s="5" t="s">
        <v>26</v>
      </c>
      <c r="F109" s="5" t="s">
        <v>131</v>
      </c>
      <c r="G109" s="5" t="s">
        <v>132</v>
      </c>
      <c r="H109" s="21" t="n">
        <v>1</v>
      </c>
      <c r="I109" s="5" t="s">
        <v>133</v>
      </c>
      <c r="J109" s="5" t="n">
        <v>0</v>
      </c>
      <c r="L109" s="5" t="n">
        <v>0</v>
      </c>
      <c r="N109" s="5" t="n">
        <v>11481947</v>
      </c>
      <c r="P109" s="5" t="n">
        <v>0</v>
      </c>
      <c r="R109" s="10" t="n">
        <f aca="false">N109-J109</f>
        <v>11481947</v>
      </c>
      <c r="T109" s="10" t="n">
        <f aca="false">P109-L109</f>
        <v>0</v>
      </c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</row>
    <row r="110" customFormat="false" ht="12.75" hidden="false" customHeight="false" outlineLevel="0" collapsed="false">
      <c r="A110" s="5" t="s">
        <v>214</v>
      </c>
      <c r="B110" s="5"/>
      <c r="C110" s="5" t="s">
        <v>61</v>
      </c>
      <c r="D110" s="11" t="n">
        <v>0</v>
      </c>
      <c r="E110" s="5" t="s">
        <v>21</v>
      </c>
      <c r="F110" s="5" t="s">
        <v>179</v>
      </c>
      <c r="G110" s="5" t="s">
        <v>203</v>
      </c>
      <c r="H110" s="21" t="n">
        <v>0.33</v>
      </c>
      <c r="I110" s="5" t="s">
        <v>212</v>
      </c>
      <c r="J110" s="5" t="n">
        <v>798366</v>
      </c>
      <c r="N110" s="5" t="n">
        <v>798366</v>
      </c>
      <c r="P110" s="5" t="n">
        <v>0</v>
      </c>
      <c r="Q110" s="2"/>
      <c r="R110" s="10" t="n">
        <f aca="false">N110-J110</f>
        <v>0</v>
      </c>
      <c r="S110" s="2"/>
      <c r="T110" s="10" t="n">
        <f aca="false">P110-L110</f>
        <v>0</v>
      </c>
    </row>
    <row r="111" customFormat="false" ht="12.75" hidden="false" customHeight="false" outlineLevel="0" collapsed="false">
      <c r="A111" s="22" t="s">
        <v>215</v>
      </c>
      <c r="C111" s="33" t="s">
        <v>208</v>
      </c>
      <c r="D111" s="11" t="n">
        <v>0</v>
      </c>
      <c r="E111" s="22" t="s">
        <v>26</v>
      </c>
      <c r="F111" s="22" t="s">
        <v>191</v>
      </c>
      <c r="G111" s="22" t="s">
        <v>203</v>
      </c>
      <c r="H111" s="21" t="n">
        <v>1</v>
      </c>
      <c r="I111" s="22" t="s">
        <v>212</v>
      </c>
      <c r="J111" s="5" t="n">
        <v>478936</v>
      </c>
      <c r="N111" s="5" t="n">
        <v>478030</v>
      </c>
      <c r="P111" s="5" t="n">
        <v>0</v>
      </c>
      <c r="R111" s="10" t="n">
        <f aca="false">N111-J111</f>
        <v>-906</v>
      </c>
      <c r="S111" s="2"/>
      <c r="T111" s="10" t="n">
        <f aca="false">P111-L111</f>
        <v>0</v>
      </c>
    </row>
    <row r="112" customFormat="false" ht="12.75" hidden="false" customHeight="false" outlineLevel="0" collapsed="false">
      <c r="A112" s="5" t="s">
        <v>207</v>
      </c>
      <c r="B112" s="5"/>
      <c r="C112" s="33" t="s">
        <v>208</v>
      </c>
      <c r="D112" s="11" t="n">
        <v>0</v>
      </c>
      <c r="E112" s="5" t="s">
        <v>26</v>
      </c>
      <c r="F112" s="5" t="s">
        <v>191</v>
      </c>
      <c r="G112" s="5" t="s">
        <v>203</v>
      </c>
      <c r="H112" s="21" t="n">
        <v>1</v>
      </c>
      <c r="I112" s="22" t="s">
        <v>204</v>
      </c>
      <c r="J112" s="5" t="n">
        <v>103391650</v>
      </c>
      <c r="N112" s="5" t="n">
        <v>120863028</v>
      </c>
      <c r="P112" s="5" t="n">
        <v>0</v>
      </c>
      <c r="R112" s="10" t="n">
        <f aca="false">N112-J112</f>
        <v>17471378</v>
      </c>
      <c r="S112" s="2"/>
      <c r="T112" s="10" t="n">
        <f aca="false">P112-L112</f>
        <v>0</v>
      </c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</row>
    <row r="113" customFormat="false" ht="12.75" hidden="false" customHeight="false" outlineLevel="0" collapsed="false">
      <c r="A113" s="19" t="s">
        <v>170</v>
      </c>
      <c r="C113" s="19" t="s">
        <v>24</v>
      </c>
      <c r="D113" s="20" t="s">
        <v>25</v>
      </c>
      <c r="E113" s="19" t="s">
        <v>26</v>
      </c>
      <c r="F113" s="19" t="s">
        <v>147</v>
      </c>
      <c r="G113" s="19" t="s">
        <v>159</v>
      </c>
      <c r="H113" s="21" t="n">
        <v>1</v>
      </c>
      <c r="I113" s="19" t="s">
        <v>160</v>
      </c>
      <c r="J113" s="28" t="n">
        <v>0</v>
      </c>
      <c r="L113" s="28" t="n">
        <v>4600000</v>
      </c>
      <c r="N113" s="28" t="n">
        <v>0</v>
      </c>
      <c r="P113" s="28" t="n">
        <v>4600000</v>
      </c>
      <c r="Q113" s="2"/>
      <c r="R113" s="10" t="n">
        <f aca="false">N113-J113</f>
        <v>0</v>
      </c>
      <c r="S113" s="2"/>
      <c r="T113" s="10" t="n">
        <f aca="false">P113-L113</f>
        <v>0</v>
      </c>
    </row>
    <row r="114" customFormat="false" ht="12.75" hidden="false" customHeight="false" outlineLevel="0" collapsed="false">
      <c r="A114" s="19" t="s">
        <v>116</v>
      </c>
      <c r="C114" s="19" t="s">
        <v>33</v>
      </c>
      <c r="D114" s="20" t="s">
        <v>34</v>
      </c>
      <c r="E114" s="19" t="s">
        <v>26</v>
      </c>
      <c r="F114" s="19" t="s">
        <v>117</v>
      </c>
      <c r="G114" s="19" t="s">
        <v>118</v>
      </c>
      <c r="H114" s="21" t="n">
        <v>0.5</v>
      </c>
      <c r="I114" s="19" t="s">
        <v>119</v>
      </c>
      <c r="J114" s="28" t="n">
        <v>0</v>
      </c>
      <c r="L114" s="28" t="n">
        <v>400646</v>
      </c>
      <c r="N114" s="28" t="n">
        <v>0</v>
      </c>
      <c r="P114" s="28" t="n">
        <v>358678</v>
      </c>
      <c r="Q114" s="2"/>
      <c r="R114" s="10" t="n">
        <f aca="false">N114-J114</f>
        <v>0</v>
      </c>
      <c r="S114" s="2"/>
      <c r="T114" s="10" t="n">
        <f aca="false">P114-L114</f>
        <v>-41968</v>
      </c>
    </row>
    <row r="115" customFormat="false" ht="12.75" hidden="false" customHeight="false" outlineLevel="0" collapsed="false">
      <c r="A115" s="19" t="s">
        <v>120</v>
      </c>
      <c r="C115" s="19" t="s">
        <v>121</v>
      </c>
      <c r="D115" s="20" t="n">
        <v>0</v>
      </c>
      <c r="E115" s="19" t="s">
        <v>26</v>
      </c>
      <c r="F115" s="19" t="s">
        <v>117</v>
      </c>
      <c r="G115" s="19" t="s">
        <v>118</v>
      </c>
      <c r="H115" s="21" t="n">
        <v>1</v>
      </c>
      <c r="I115" s="19" t="s">
        <v>119</v>
      </c>
      <c r="J115" s="28" t="n">
        <v>708175</v>
      </c>
      <c r="L115" s="28" t="n">
        <v>0</v>
      </c>
      <c r="N115" s="28" t="n">
        <v>617672</v>
      </c>
      <c r="P115" s="28" t="n">
        <v>0</v>
      </c>
      <c r="Q115" s="2"/>
      <c r="R115" s="10" t="n">
        <f aca="false">N115-J115</f>
        <v>-90503</v>
      </c>
      <c r="S115" s="2"/>
      <c r="T115" s="10" t="n">
        <f aca="false">P115-L115</f>
        <v>0</v>
      </c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</row>
    <row r="116" customFormat="false" ht="12.75" hidden="false" customHeight="false" outlineLevel="0" collapsed="false">
      <c r="A116" s="5" t="s">
        <v>123</v>
      </c>
      <c r="B116" s="5"/>
      <c r="C116" s="5" t="s">
        <v>121</v>
      </c>
      <c r="D116" s="11" t="n">
        <v>0</v>
      </c>
      <c r="E116" s="5" t="s">
        <v>26</v>
      </c>
      <c r="F116" s="5" t="s">
        <v>117</v>
      </c>
      <c r="G116" s="5" t="s">
        <v>118</v>
      </c>
      <c r="H116" s="21" t="n">
        <v>1</v>
      </c>
      <c r="I116" s="5" t="s">
        <v>119</v>
      </c>
      <c r="J116" s="5" t="n">
        <v>15010332</v>
      </c>
      <c r="K116" s="28"/>
      <c r="L116" s="5" t="n">
        <v>0</v>
      </c>
      <c r="M116" s="28"/>
      <c r="N116" s="5" t="n">
        <v>14632288</v>
      </c>
      <c r="O116" s="28"/>
      <c r="P116" s="5" t="n">
        <v>0</v>
      </c>
      <c r="R116" s="10" t="n">
        <f aca="false">N116-J116</f>
        <v>-378044</v>
      </c>
      <c r="T116" s="10" t="n">
        <f aca="false">P116-L116</f>
        <v>0</v>
      </c>
    </row>
    <row r="117" customFormat="false" ht="12.75" hidden="false" customHeight="false" outlineLevel="0" collapsed="false">
      <c r="A117" s="5" t="s">
        <v>124</v>
      </c>
      <c r="B117" s="3"/>
      <c r="C117" s="5" t="s">
        <v>47</v>
      </c>
      <c r="D117" s="11" t="n">
        <v>0</v>
      </c>
      <c r="E117" s="5" t="s">
        <v>26</v>
      </c>
      <c r="F117" s="5" t="s">
        <v>117</v>
      </c>
      <c r="G117" s="5" t="s">
        <v>118</v>
      </c>
      <c r="H117" s="21" t="n">
        <v>1</v>
      </c>
      <c r="I117" s="5" t="s">
        <v>119</v>
      </c>
      <c r="J117" s="5" t="n">
        <v>1538587</v>
      </c>
      <c r="K117" s="20"/>
      <c r="L117" s="5" t="n">
        <v>0</v>
      </c>
      <c r="M117" s="20"/>
      <c r="N117" s="5" t="n">
        <v>1373762</v>
      </c>
      <c r="O117" s="20"/>
      <c r="P117" s="5" t="n">
        <v>0</v>
      </c>
      <c r="R117" s="10" t="n">
        <f aca="false">N117-J117</f>
        <v>-164825</v>
      </c>
      <c r="T117" s="10" t="n">
        <f aca="false">P117-L117</f>
        <v>0</v>
      </c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</row>
    <row r="118" customFormat="false" ht="12.75" hidden="false" customHeight="false" outlineLevel="0" collapsed="false">
      <c r="A118" s="5" t="s">
        <v>111</v>
      </c>
      <c r="B118" s="5"/>
      <c r="C118" s="5" t="s">
        <v>61</v>
      </c>
      <c r="D118" s="11" t="n">
        <v>0</v>
      </c>
      <c r="E118" s="5" t="s">
        <v>21</v>
      </c>
      <c r="F118" s="5" t="s">
        <v>110</v>
      </c>
      <c r="G118" s="5" t="s">
        <v>101</v>
      </c>
      <c r="H118" s="21"/>
      <c r="I118" s="5" t="s">
        <v>102</v>
      </c>
      <c r="J118" s="5" t="n">
        <v>119393407</v>
      </c>
      <c r="N118" s="5" t="n">
        <v>121493407</v>
      </c>
      <c r="P118" s="5" t="n">
        <v>0</v>
      </c>
      <c r="R118" s="10" t="n">
        <f aca="false">N118-J118</f>
        <v>2100000</v>
      </c>
      <c r="T118" s="10" t="n">
        <f aca="false">P118-L118</f>
        <v>0</v>
      </c>
    </row>
    <row r="119" customFormat="false" ht="12.75" hidden="false" customHeight="false" outlineLevel="0" collapsed="false">
      <c r="A119" s="5" t="s">
        <v>185</v>
      </c>
      <c r="B119" s="5"/>
      <c r="C119" s="5" t="s">
        <v>61</v>
      </c>
      <c r="D119" s="11" t="n">
        <v>0</v>
      </c>
      <c r="E119" s="5" t="s">
        <v>21</v>
      </c>
      <c r="F119" s="5" t="s">
        <v>179</v>
      </c>
      <c r="G119" s="5" t="s">
        <v>180</v>
      </c>
      <c r="H119" s="21"/>
      <c r="I119" s="5" t="s">
        <v>186</v>
      </c>
      <c r="J119" s="5" t="n">
        <v>1674132</v>
      </c>
      <c r="N119" s="5" t="n">
        <v>1674132</v>
      </c>
      <c r="P119" s="5" t="n">
        <v>0</v>
      </c>
      <c r="R119" s="10" t="n">
        <f aca="false">N119-J119</f>
        <v>0</v>
      </c>
      <c r="T119" s="10" t="n">
        <f aca="false">P119-L119</f>
        <v>0</v>
      </c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</row>
    <row r="120" customFormat="false" ht="12.75" hidden="false" customHeight="false" outlineLevel="0" collapsed="false">
      <c r="A120" s="22" t="s">
        <v>255</v>
      </c>
      <c r="C120" s="5" t="s">
        <v>61</v>
      </c>
      <c r="D120" s="11"/>
      <c r="E120" s="5"/>
      <c r="F120" s="5"/>
      <c r="G120" s="22" t="n">
        <v>0</v>
      </c>
      <c r="H120" s="29"/>
      <c r="I120" s="5"/>
      <c r="J120" s="5" t="n">
        <v>197926227</v>
      </c>
      <c r="N120" s="5" t="n">
        <v>197809340</v>
      </c>
      <c r="R120" s="10" t="n">
        <f aca="false">N120-J120</f>
        <v>-116887</v>
      </c>
      <c r="S120" s="2"/>
      <c r="T120" s="10" t="n">
        <f aca="false">P120-L120</f>
        <v>0</v>
      </c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</row>
    <row r="121" customFormat="false" ht="12.75" hidden="false" customHeight="false" outlineLevel="0" collapsed="false">
      <c r="A121" s="5" t="s">
        <v>233</v>
      </c>
      <c r="C121" s="5" t="s">
        <v>32</v>
      </c>
      <c r="D121" s="11" t="n">
        <v>0</v>
      </c>
      <c r="E121" s="5" t="s">
        <v>26</v>
      </c>
      <c r="F121" s="5" t="s">
        <v>68</v>
      </c>
      <c r="G121" s="5" t="s">
        <v>224</v>
      </c>
      <c r="H121" s="21" t="n">
        <v>1</v>
      </c>
      <c r="I121" s="5" t="s">
        <v>225</v>
      </c>
      <c r="J121" s="5" t="n">
        <v>164738161</v>
      </c>
      <c r="L121" s="5" t="n">
        <v>0</v>
      </c>
      <c r="N121" s="5" t="n">
        <v>171174473</v>
      </c>
      <c r="P121" s="5" t="n">
        <v>0</v>
      </c>
      <c r="Q121" s="2"/>
      <c r="R121" s="10" t="n">
        <f aca="false">N121-J121</f>
        <v>6436312</v>
      </c>
      <c r="S121" s="2"/>
      <c r="T121" s="10" t="n">
        <f aca="false">P121-L121</f>
        <v>0</v>
      </c>
    </row>
    <row r="122" customFormat="false" ht="12.75" hidden="false" customHeight="false" outlineLevel="0" collapsed="false">
      <c r="A122" s="19" t="s">
        <v>112</v>
      </c>
      <c r="C122" s="19" t="s">
        <v>16</v>
      </c>
      <c r="D122" s="20" t="s">
        <v>100</v>
      </c>
      <c r="E122" s="19"/>
      <c r="F122" s="19"/>
      <c r="G122" s="19" t="s">
        <v>101</v>
      </c>
      <c r="H122" s="21"/>
      <c r="I122" s="19" t="s">
        <v>102</v>
      </c>
      <c r="J122" s="28"/>
      <c r="L122" s="28" t="n">
        <v>22467954</v>
      </c>
      <c r="N122" s="28" t="n">
        <v>0</v>
      </c>
      <c r="P122" s="28" t="n">
        <v>18140450</v>
      </c>
      <c r="Q122" s="2"/>
      <c r="R122" s="10" t="n">
        <f aca="false">N122-J122</f>
        <v>0</v>
      </c>
      <c r="S122" s="2"/>
      <c r="T122" s="10" t="n">
        <f aca="false">P122-L122</f>
        <v>-4327504</v>
      </c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</row>
    <row r="123" customFormat="false" ht="12.75" hidden="false" customHeight="false" outlineLevel="0" collapsed="false">
      <c r="A123" s="5" t="s">
        <v>31</v>
      </c>
      <c r="B123" s="5"/>
      <c r="C123" s="22" t="s">
        <v>32</v>
      </c>
      <c r="D123" s="11" t="n">
        <v>0</v>
      </c>
      <c r="E123" s="22" t="s">
        <v>26</v>
      </c>
      <c r="F123" s="22" t="s">
        <v>27</v>
      </c>
      <c r="G123" s="22" t="s">
        <v>17</v>
      </c>
      <c r="H123" s="21" t="n">
        <v>1</v>
      </c>
      <c r="I123" s="5" t="s">
        <v>18</v>
      </c>
      <c r="J123" s="5" t="n">
        <v>7393823</v>
      </c>
      <c r="L123" s="5" t="n">
        <v>0</v>
      </c>
      <c r="N123" s="5" t="n">
        <v>7393823</v>
      </c>
      <c r="P123" s="5" t="n">
        <v>0</v>
      </c>
      <c r="R123" s="10" t="n">
        <f aca="false">N123-J123</f>
        <v>0</v>
      </c>
      <c r="T123" s="10" t="n">
        <f aca="false">P123-L123</f>
        <v>0</v>
      </c>
    </row>
    <row r="124" customFormat="false" ht="12.75" hidden="false" customHeight="false" outlineLevel="0" collapsed="false">
      <c r="A124" s="5" t="s">
        <v>31</v>
      </c>
      <c r="C124" s="5" t="s">
        <v>33</v>
      </c>
      <c r="D124" s="11" t="s">
        <v>34</v>
      </c>
      <c r="E124" s="5" t="s">
        <v>26</v>
      </c>
      <c r="F124" s="5" t="s">
        <v>27</v>
      </c>
      <c r="G124" s="5" t="s">
        <v>17</v>
      </c>
      <c r="H124" s="21" t="n">
        <v>0.5</v>
      </c>
      <c r="I124" s="5" t="s">
        <v>18</v>
      </c>
      <c r="J124" s="5" t="n">
        <v>0</v>
      </c>
      <c r="L124" s="5" t="n">
        <v>3696911</v>
      </c>
      <c r="N124" s="5" t="n">
        <v>0</v>
      </c>
      <c r="P124" s="5" t="n">
        <v>3696911</v>
      </c>
      <c r="R124" s="10" t="n">
        <f aca="false">N124-J124</f>
        <v>0</v>
      </c>
      <c r="T124" s="10" t="n">
        <f aca="false">P124-L124</f>
        <v>0</v>
      </c>
    </row>
    <row r="125" customFormat="false" ht="12.75" hidden="false" customHeight="false" outlineLevel="0" collapsed="false">
      <c r="A125" s="5" t="s">
        <v>35</v>
      </c>
      <c r="C125" s="5" t="s">
        <v>33</v>
      </c>
      <c r="D125" s="11" t="s">
        <v>34</v>
      </c>
      <c r="E125" s="5" t="s">
        <v>26</v>
      </c>
      <c r="F125" s="5" t="s">
        <v>27</v>
      </c>
      <c r="G125" s="5" t="s">
        <v>17</v>
      </c>
      <c r="H125" s="21" t="n">
        <v>0.5</v>
      </c>
      <c r="I125" s="5" t="s">
        <v>18</v>
      </c>
      <c r="J125" s="5" t="n">
        <v>0</v>
      </c>
      <c r="K125" s="24"/>
      <c r="L125" s="5" t="n">
        <v>3629375</v>
      </c>
      <c r="M125" s="24"/>
      <c r="N125" s="5" t="n">
        <v>0</v>
      </c>
      <c r="O125" s="24"/>
      <c r="P125" s="5" t="n">
        <v>3629375</v>
      </c>
      <c r="R125" s="10" t="n">
        <f aca="false">N125-J125</f>
        <v>0</v>
      </c>
      <c r="T125" s="10" t="n">
        <f aca="false">P125-L125</f>
        <v>0</v>
      </c>
    </row>
    <row r="126" customFormat="false" ht="12.75" hidden="false" customHeight="false" outlineLevel="0" collapsed="false">
      <c r="A126" s="5" t="s">
        <v>36</v>
      </c>
      <c r="B126" s="5"/>
      <c r="C126" s="5" t="s">
        <v>32</v>
      </c>
      <c r="D126" s="11" t="n">
        <v>0</v>
      </c>
      <c r="E126" s="5" t="s">
        <v>26</v>
      </c>
      <c r="F126" s="5" t="s">
        <v>27</v>
      </c>
      <c r="G126" s="5" t="s">
        <v>17</v>
      </c>
      <c r="H126" s="21" t="n">
        <v>1</v>
      </c>
      <c r="I126" s="5" t="s">
        <v>18</v>
      </c>
      <c r="J126" s="5" t="n">
        <v>7258750</v>
      </c>
      <c r="L126" s="5" t="n">
        <v>0</v>
      </c>
      <c r="N126" s="5" t="n">
        <v>7258750</v>
      </c>
      <c r="P126" s="5" t="n">
        <v>0</v>
      </c>
      <c r="Q126" s="2"/>
      <c r="R126" s="10" t="n">
        <f aca="false">N126-J126</f>
        <v>0</v>
      </c>
      <c r="S126" s="2"/>
      <c r="T126" s="10" t="n">
        <f aca="false">P126-L126</f>
        <v>0</v>
      </c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</row>
    <row r="127" customFormat="false" ht="12.75" hidden="false" customHeight="false" outlineLevel="0" collapsed="false">
      <c r="A127" s="19" t="s">
        <v>46</v>
      </c>
      <c r="C127" s="19" t="s">
        <v>47</v>
      </c>
      <c r="D127" s="20" t="n">
        <v>0</v>
      </c>
      <c r="E127" s="19" t="s">
        <v>21</v>
      </c>
      <c r="F127" s="19" t="s">
        <v>48</v>
      </c>
      <c r="G127" s="19" t="s">
        <v>49</v>
      </c>
      <c r="H127" s="21"/>
      <c r="I127" s="19" t="s">
        <v>50</v>
      </c>
      <c r="J127" s="20" t="n">
        <v>1623053</v>
      </c>
      <c r="L127" s="20" t="n">
        <v>0</v>
      </c>
      <c r="N127" s="20" t="n">
        <v>2594714</v>
      </c>
      <c r="P127" s="20" t="n">
        <v>0</v>
      </c>
      <c r="R127" s="10" t="n">
        <f aca="false">N127-J127</f>
        <v>971661</v>
      </c>
      <c r="T127" s="10" t="n">
        <f aca="false">P127-L127</f>
        <v>0</v>
      </c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  <c r="IW127" s="2"/>
    </row>
    <row r="128" customFormat="false" ht="12.75" hidden="false" customHeight="false" outlineLevel="0" collapsed="false">
      <c r="A128" s="19" t="s">
        <v>51</v>
      </c>
      <c r="B128" s="20"/>
      <c r="C128" s="19" t="s">
        <v>52</v>
      </c>
      <c r="D128" s="20" t="n">
        <v>0</v>
      </c>
      <c r="E128" s="19" t="s">
        <v>21</v>
      </c>
      <c r="F128" s="19" t="s">
        <v>48</v>
      </c>
      <c r="G128" s="19" t="s">
        <v>49</v>
      </c>
      <c r="H128" s="21"/>
      <c r="I128" s="19" t="s">
        <v>50</v>
      </c>
      <c r="J128" s="20" t="n">
        <v>2966385</v>
      </c>
      <c r="L128" s="20" t="n">
        <v>0</v>
      </c>
      <c r="N128" s="20" t="n">
        <v>10435826</v>
      </c>
      <c r="P128" s="20" t="n">
        <v>0</v>
      </c>
      <c r="R128" s="10" t="n">
        <f aca="false">N128-J128</f>
        <v>7469441</v>
      </c>
      <c r="T128" s="10" t="n">
        <f aca="false">P128-L128</f>
        <v>0</v>
      </c>
    </row>
    <row r="129" customFormat="false" ht="12.75" hidden="false" customHeight="false" outlineLevel="0" collapsed="false">
      <c r="A129" s="19" t="s">
        <v>53</v>
      </c>
      <c r="C129" s="19" t="s">
        <v>54</v>
      </c>
      <c r="D129" s="20" t="n">
        <v>0</v>
      </c>
      <c r="E129" s="19" t="s">
        <v>21</v>
      </c>
      <c r="F129" s="19" t="s">
        <v>48</v>
      </c>
      <c r="G129" s="19" t="s">
        <v>49</v>
      </c>
      <c r="H129" s="21"/>
      <c r="I129" s="19" t="s">
        <v>50</v>
      </c>
      <c r="J129" s="20" t="n">
        <v>29092154</v>
      </c>
      <c r="L129" s="20" t="n">
        <v>0</v>
      </c>
      <c r="N129" s="20" t="n">
        <v>19687468</v>
      </c>
      <c r="P129" s="20" t="n">
        <v>0</v>
      </c>
      <c r="Q129" s="2"/>
      <c r="R129" s="10" t="n">
        <f aca="false">N129-J129</f>
        <v>-9404686</v>
      </c>
      <c r="S129" s="2"/>
      <c r="T129" s="10" t="n">
        <f aca="false">P129-L129</f>
        <v>0</v>
      </c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  <c r="IW129" s="2"/>
    </row>
    <row r="130" customFormat="false" ht="12.75" hidden="false" customHeight="false" outlineLevel="0" collapsed="false">
      <c r="A130" s="22" t="s">
        <v>196</v>
      </c>
      <c r="B130" s="5"/>
      <c r="C130" s="22" t="s">
        <v>194</v>
      </c>
      <c r="D130" s="11" t="n">
        <v>0</v>
      </c>
      <c r="E130" s="22" t="s">
        <v>26</v>
      </c>
      <c r="F130" s="22" t="s">
        <v>22</v>
      </c>
      <c r="G130" s="22" t="s">
        <v>64</v>
      </c>
      <c r="H130" s="21"/>
      <c r="I130" s="22" t="s">
        <v>195</v>
      </c>
      <c r="J130" s="5" t="n">
        <v>259249929</v>
      </c>
      <c r="K130" s="10"/>
      <c r="M130" s="10"/>
      <c r="N130" s="5" t="n">
        <v>259492218</v>
      </c>
      <c r="O130" s="10"/>
      <c r="P130" s="5" t="n">
        <v>0</v>
      </c>
      <c r="Q130" s="2"/>
      <c r="R130" s="10" t="n">
        <f aca="false">N130-J130</f>
        <v>242289</v>
      </c>
      <c r="S130" s="2"/>
      <c r="T130" s="10" t="n">
        <f aca="false">P130-L130</f>
        <v>0</v>
      </c>
    </row>
    <row r="131" customFormat="false" ht="12.75" hidden="false" customHeight="false" outlineLevel="0" collapsed="false">
      <c r="A131" s="10" t="s">
        <v>154</v>
      </c>
      <c r="B131" s="10"/>
      <c r="C131" s="10" t="s">
        <v>24</v>
      </c>
      <c r="D131" s="8" t="s">
        <v>25</v>
      </c>
      <c r="E131" s="10" t="s">
        <v>26</v>
      </c>
      <c r="F131" s="10" t="s">
        <v>137</v>
      </c>
      <c r="G131" s="10" t="s">
        <v>132</v>
      </c>
      <c r="H131" s="21" t="n">
        <v>1</v>
      </c>
      <c r="I131" s="10" t="s">
        <v>133</v>
      </c>
      <c r="J131" s="10" t="n">
        <v>0</v>
      </c>
      <c r="K131" s="20"/>
      <c r="L131" s="10" t="n">
        <v>5629273</v>
      </c>
      <c r="M131" s="20"/>
      <c r="N131" s="10" t="n">
        <v>0</v>
      </c>
      <c r="O131" s="20"/>
      <c r="P131" s="10" t="n">
        <v>5795637</v>
      </c>
      <c r="Q131" s="2"/>
      <c r="R131" s="10" t="n">
        <f aca="false">N131-J131</f>
        <v>0</v>
      </c>
      <c r="S131" s="2"/>
      <c r="T131" s="10" t="n">
        <f aca="false">P131-L131</f>
        <v>166364</v>
      </c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</row>
    <row r="132" customFormat="false" ht="12.75" hidden="false" customHeight="false" outlineLevel="0" collapsed="false">
      <c r="A132" s="5" t="s">
        <v>154</v>
      </c>
      <c r="C132" s="5" t="s">
        <v>33</v>
      </c>
      <c r="D132" s="11" t="s">
        <v>34</v>
      </c>
      <c r="E132" s="5" t="s">
        <v>26</v>
      </c>
      <c r="F132" s="5" t="s">
        <v>137</v>
      </c>
      <c r="G132" s="5" t="s">
        <v>132</v>
      </c>
      <c r="H132" s="21" t="n">
        <v>0.5</v>
      </c>
      <c r="I132" s="5" t="s">
        <v>133</v>
      </c>
      <c r="J132" s="5" t="n">
        <v>0</v>
      </c>
      <c r="L132" s="5" t="n">
        <v>8443910</v>
      </c>
      <c r="N132" s="5" t="n">
        <v>0</v>
      </c>
      <c r="P132" s="5" t="n">
        <v>8693455</v>
      </c>
      <c r="R132" s="10" t="n">
        <f aca="false">N132-J132</f>
        <v>0</v>
      </c>
      <c r="T132" s="10" t="n">
        <f aca="false">P132-L132</f>
        <v>249545</v>
      </c>
    </row>
    <row r="133" customFormat="false" ht="12.75" hidden="false" customHeight="false" outlineLevel="0" collapsed="false">
      <c r="A133" s="5" t="s">
        <v>187</v>
      </c>
      <c r="B133" s="5"/>
      <c r="C133" s="5" t="s">
        <v>188</v>
      </c>
      <c r="D133" s="11" t="n">
        <v>0</v>
      </c>
      <c r="E133" s="5" t="s">
        <v>21</v>
      </c>
      <c r="F133" s="5" t="s">
        <v>189</v>
      </c>
      <c r="G133" s="5" t="s">
        <v>180</v>
      </c>
      <c r="H133" s="21"/>
      <c r="I133" s="5" t="s">
        <v>181</v>
      </c>
      <c r="J133" s="5" t="n">
        <v>20100850</v>
      </c>
      <c r="N133" s="5" t="n">
        <v>20015740</v>
      </c>
      <c r="P133" s="5" t="n">
        <v>0</v>
      </c>
      <c r="R133" s="10" t="n">
        <f aca="false">N133-J133</f>
        <v>-85110</v>
      </c>
      <c r="T133" s="10" t="n">
        <f aca="false">P133-L133</f>
        <v>0</v>
      </c>
    </row>
    <row r="134" customFormat="false" ht="12.75" hidden="false" customHeight="false" outlineLevel="0" collapsed="false">
      <c r="A134" s="5" t="s">
        <v>37</v>
      </c>
      <c r="B134" s="5"/>
      <c r="C134" s="5" t="s">
        <v>38</v>
      </c>
      <c r="D134" s="11" t="s">
        <v>30</v>
      </c>
      <c r="E134" s="5" t="s">
        <v>26</v>
      </c>
      <c r="F134" s="5" t="s">
        <v>22</v>
      </c>
      <c r="G134" s="5" t="s">
        <v>17</v>
      </c>
      <c r="H134" s="21"/>
      <c r="I134" s="5" t="s">
        <v>18</v>
      </c>
      <c r="J134" s="5" t="n">
        <v>4787359</v>
      </c>
      <c r="L134" s="5" t="n">
        <v>17440900</v>
      </c>
      <c r="N134" s="5" t="n">
        <v>3865138</v>
      </c>
      <c r="P134" s="5" t="n">
        <v>9464000</v>
      </c>
      <c r="R134" s="10" t="n">
        <f aca="false">N134-J134</f>
        <v>-922221</v>
      </c>
      <c r="T134" s="10" t="n">
        <f aca="false">P134-L134</f>
        <v>-7976900</v>
      </c>
    </row>
    <row r="135" customFormat="false" ht="12.75" hidden="false" customHeight="false" outlineLevel="0" collapsed="false">
      <c r="A135" s="5" t="s">
        <v>234</v>
      </c>
      <c r="B135" s="5"/>
      <c r="C135" s="5" t="s">
        <v>24</v>
      </c>
      <c r="D135" s="11" t="s">
        <v>25</v>
      </c>
      <c r="E135" s="5" t="s">
        <v>26</v>
      </c>
      <c r="F135" s="5" t="s">
        <v>131</v>
      </c>
      <c r="G135" s="5" t="s">
        <v>224</v>
      </c>
      <c r="H135" s="21" t="n">
        <v>1</v>
      </c>
      <c r="I135" s="5" t="s">
        <v>225</v>
      </c>
      <c r="J135" s="5" t="n">
        <v>0</v>
      </c>
      <c r="L135" s="5" t="n">
        <v>130046705</v>
      </c>
      <c r="N135" s="5" t="n">
        <v>0</v>
      </c>
      <c r="P135" s="5" t="n">
        <v>123438430</v>
      </c>
      <c r="R135" s="10" t="n">
        <f aca="false">N135-J135</f>
        <v>0</v>
      </c>
      <c r="T135" s="10" t="n">
        <f aca="false">P135-L135</f>
        <v>-6608275</v>
      </c>
    </row>
    <row r="136" customFormat="false" ht="12.75" hidden="false" customHeight="false" outlineLevel="0" collapsed="false">
      <c r="A136" s="5" t="s">
        <v>235</v>
      </c>
      <c r="C136" s="5" t="s">
        <v>32</v>
      </c>
      <c r="D136" s="11" t="s">
        <v>130</v>
      </c>
      <c r="E136" s="5" t="s">
        <v>26</v>
      </c>
      <c r="F136" s="5" t="s">
        <v>131</v>
      </c>
      <c r="G136" s="5" t="s">
        <v>224</v>
      </c>
      <c r="H136" s="21" t="n">
        <v>1</v>
      </c>
      <c r="I136" s="5" t="s">
        <v>225</v>
      </c>
      <c r="J136" s="5" t="n">
        <v>363301827</v>
      </c>
      <c r="L136" s="5" t="n">
        <v>0</v>
      </c>
      <c r="N136" s="5" t="n">
        <v>363301827</v>
      </c>
      <c r="P136" s="5" t="n">
        <v>0</v>
      </c>
      <c r="Q136" s="2"/>
      <c r="R136" s="10" t="n">
        <f aca="false">N136-J136</f>
        <v>0</v>
      </c>
      <c r="S136" s="2"/>
      <c r="T136" s="10" t="n">
        <f aca="false">P136-L136</f>
        <v>0</v>
      </c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</row>
    <row r="137" customFormat="false" ht="12.75" hidden="false" customHeight="false" outlineLevel="0" collapsed="false">
      <c r="A137" s="5" t="s">
        <v>236</v>
      </c>
      <c r="B137" s="5"/>
      <c r="C137" s="5" t="s">
        <v>24</v>
      </c>
      <c r="D137" s="11" t="s">
        <v>25</v>
      </c>
      <c r="E137" s="5" t="s">
        <v>26</v>
      </c>
      <c r="F137" s="5" t="s">
        <v>131</v>
      </c>
      <c r="G137" s="5" t="s">
        <v>224</v>
      </c>
      <c r="H137" s="21" t="n">
        <v>1</v>
      </c>
      <c r="I137" s="5" t="s">
        <v>225</v>
      </c>
      <c r="J137" s="5" t="n">
        <v>0</v>
      </c>
      <c r="K137" s="18"/>
      <c r="L137" s="5" t="n">
        <v>24529462</v>
      </c>
      <c r="M137" s="18"/>
      <c r="N137" s="5" t="n">
        <v>0</v>
      </c>
      <c r="O137" s="18"/>
      <c r="P137" s="5" t="n">
        <v>24529462</v>
      </c>
      <c r="R137" s="10" t="n">
        <f aca="false">N137-J137</f>
        <v>0</v>
      </c>
      <c r="T137" s="10" t="n">
        <f aca="false">P137-L137</f>
        <v>0</v>
      </c>
    </row>
    <row r="138" customFormat="false" ht="12.75" hidden="false" customHeight="false" outlineLevel="0" collapsed="false">
      <c r="A138" s="22" t="s">
        <v>155</v>
      </c>
      <c r="B138" s="22"/>
      <c r="C138" s="22" t="s">
        <v>24</v>
      </c>
      <c r="D138" s="11" t="s">
        <v>25</v>
      </c>
      <c r="E138" s="22" t="s">
        <v>26</v>
      </c>
      <c r="F138" s="22" t="s">
        <v>27</v>
      </c>
      <c r="G138" s="22" t="s">
        <v>132</v>
      </c>
      <c r="H138" s="21" t="n">
        <v>1</v>
      </c>
      <c r="I138" s="22" t="s">
        <v>133</v>
      </c>
      <c r="J138" s="5" t="n">
        <v>0</v>
      </c>
      <c r="L138" s="5" t="n">
        <v>3896000</v>
      </c>
      <c r="N138" s="5" t="n">
        <v>0</v>
      </c>
      <c r="P138" s="5" t="n">
        <v>3896000</v>
      </c>
      <c r="R138" s="10" t="n">
        <f aca="false">N138-J138</f>
        <v>0</v>
      </c>
      <c r="T138" s="10" t="n">
        <f aca="false">P138-L138</f>
        <v>0</v>
      </c>
    </row>
    <row r="139" customFormat="false" ht="12.75" hidden="false" customHeight="false" outlineLevel="0" collapsed="false">
      <c r="A139" s="22" t="s">
        <v>237</v>
      </c>
      <c r="C139" s="22" t="s">
        <v>238</v>
      </c>
      <c r="D139" s="11" t="s">
        <v>239</v>
      </c>
      <c r="E139" s="22" t="s">
        <v>26</v>
      </c>
      <c r="F139" s="22" t="s">
        <v>227</v>
      </c>
      <c r="G139" s="22" t="s">
        <v>224</v>
      </c>
      <c r="H139" s="21" t="n">
        <v>0</v>
      </c>
      <c r="I139" s="22" t="s">
        <v>225</v>
      </c>
      <c r="J139" s="5" t="n">
        <v>0</v>
      </c>
      <c r="L139" s="5" t="n">
        <v>30270219</v>
      </c>
      <c r="N139" s="5" t="n">
        <v>0</v>
      </c>
      <c r="P139" s="5" t="n">
        <v>30270219</v>
      </c>
      <c r="R139" s="10" t="n">
        <f aca="false">N139-J139</f>
        <v>0</v>
      </c>
      <c r="T139" s="10" t="n">
        <f aca="false">P139-L139</f>
        <v>0</v>
      </c>
    </row>
    <row r="140" customFormat="false" ht="12.75" hidden="false" customHeight="false" outlineLevel="0" collapsed="false">
      <c r="A140" s="22" t="s">
        <v>190</v>
      </c>
      <c r="B140" s="22"/>
      <c r="C140" s="22" t="s">
        <v>188</v>
      </c>
      <c r="D140" s="11" t="n">
        <v>0</v>
      </c>
      <c r="E140" s="22" t="s">
        <v>26</v>
      </c>
      <c r="F140" s="22" t="s">
        <v>191</v>
      </c>
      <c r="G140" s="22" t="s">
        <v>180</v>
      </c>
      <c r="H140" s="21"/>
      <c r="I140" s="22" t="s">
        <v>192</v>
      </c>
      <c r="J140" s="5" t="n">
        <v>23912213</v>
      </c>
      <c r="K140" s="10"/>
      <c r="M140" s="10"/>
      <c r="N140" s="5" t="n">
        <v>24479586</v>
      </c>
      <c r="O140" s="10"/>
      <c r="P140" s="5" t="n">
        <v>0</v>
      </c>
      <c r="R140" s="5" t="n">
        <f aca="false">N140-J140</f>
        <v>567373</v>
      </c>
      <c r="S140" s="5"/>
      <c r="T140" s="5" t="n">
        <f aca="false">P140-L140</f>
        <v>0</v>
      </c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</row>
    <row r="141" customFormat="false" ht="12.75" hidden="false" customHeight="false" outlineLevel="0" collapsed="false">
      <c r="A141" s="22" t="s">
        <v>209</v>
      </c>
      <c r="C141" s="22" t="s">
        <v>210</v>
      </c>
      <c r="D141" s="11" t="n">
        <v>0</v>
      </c>
      <c r="E141" s="22" t="s">
        <v>26</v>
      </c>
      <c r="F141" s="22" t="s">
        <v>179</v>
      </c>
      <c r="G141" s="22" t="s">
        <v>203</v>
      </c>
      <c r="H141" s="21" t="n">
        <v>1</v>
      </c>
      <c r="I141" s="22" t="s">
        <v>204</v>
      </c>
      <c r="L141" s="5" t="n">
        <v>19122000</v>
      </c>
      <c r="N141" s="5" t="n">
        <v>0</v>
      </c>
      <c r="P141" s="5" t="n">
        <v>19122000</v>
      </c>
      <c r="R141" s="5" t="n">
        <f aca="false">N141-J141</f>
        <v>0</v>
      </c>
      <c r="S141" s="5"/>
      <c r="T141" s="5" t="n">
        <f aca="false">P141-L141</f>
        <v>0</v>
      </c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</row>
    <row r="142" customFormat="false" ht="12.75" hidden="false" customHeight="false" outlineLevel="0" collapsed="false">
      <c r="A142" s="19" t="s">
        <v>72</v>
      </c>
      <c r="C142" s="19" t="s">
        <v>73</v>
      </c>
      <c r="D142" s="20" t="n">
        <v>0</v>
      </c>
      <c r="E142" s="19" t="s">
        <v>26</v>
      </c>
      <c r="F142" s="19" t="s">
        <v>68</v>
      </c>
      <c r="G142" s="19" t="s">
        <v>66</v>
      </c>
      <c r="H142" s="21" t="n">
        <v>0</v>
      </c>
      <c r="I142" s="19" t="s">
        <v>69</v>
      </c>
      <c r="J142" s="28"/>
      <c r="L142" s="28" t="n">
        <v>59120695</v>
      </c>
      <c r="N142" s="28"/>
      <c r="P142" s="28" t="n">
        <v>59120695</v>
      </c>
      <c r="Q142" s="2" t="s">
        <v>74</v>
      </c>
      <c r="R142" s="10" t="n">
        <f aca="false">N142-J142</f>
        <v>0</v>
      </c>
      <c r="S142" s="2"/>
      <c r="T142" s="10" t="n">
        <f aca="false">P142-L142</f>
        <v>0</v>
      </c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</row>
    <row r="143" customFormat="false" ht="12.75" hidden="false" customHeight="false" outlineLevel="0" collapsed="false">
      <c r="A143" s="32" t="s">
        <v>171</v>
      </c>
      <c r="B143" s="32"/>
      <c r="C143" s="32" t="s">
        <v>24</v>
      </c>
      <c r="D143" s="8" t="s">
        <v>25</v>
      </c>
      <c r="E143" s="32" t="s">
        <v>26</v>
      </c>
      <c r="F143" s="32" t="s">
        <v>143</v>
      </c>
      <c r="G143" s="32" t="s">
        <v>159</v>
      </c>
      <c r="H143" s="21" t="n">
        <v>1</v>
      </c>
      <c r="I143" s="32" t="s">
        <v>160</v>
      </c>
      <c r="J143" s="10" t="n">
        <v>0</v>
      </c>
      <c r="L143" s="10" t="n">
        <v>6060606</v>
      </c>
      <c r="N143" s="10" t="n">
        <v>0</v>
      </c>
      <c r="P143" s="10" t="n">
        <v>6060606</v>
      </c>
      <c r="R143" s="10" t="n">
        <f aca="false">N143-J143</f>
        <v>0</v>
      </c>
      <c r="T143" s="10" t="n">
        <f aca="false">P143-L143</f>
        <v>0</v>
      </c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</row>
    <row r="144" customFormat="false" ht="12.75" hidden="false" customHeight="false" outlineLevel="0" collapsed="false">
      <c r="A144" s="19" t="s">
        <v>201</v>
      </c>
      <c r="C144" s="19" t="s">
        <v>194</v>
      </c>
      <c r="D144" s="20" t="n">
        <v>0</v>
      </c>
      <c r="E144" s="19" t="s">
        <v>21</v>
      </c>
      <c r="F144" s="19" t="s">
        <v>22</v>
      </c>
      <c r="G144" s="19" t="s">
        <v>199</v>
      </c>
      <c r="H144" s="21"/>
      <c r="I144" s="19" t="s">
        <v>200</v>
      </c>
      <c r="J144" s="20" t="n">
        <v>141540857</v>
      </c>
      <c r="L144" s="20"/>
      <c r="N144" s="20" t="n">
        <v>142971544</v>
      </c>
      <c r="P144" s="20" t="n">
        <v>0</v>
      </c>
      <c r="Q144" s="2"/>
      <c r="R144" s="5" t="n">
        <f aca="false">N144-J144</f>
        <v>1430687</v>
      </c>
      <c r="S144" s="5"/>
      <c r="T144" s="5" t="n">
        <f aca="false">P144-L144</f>
        <v>0</v>
      </c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</row>
    <row r="145" customFormat="false" ht="12.75" hidden="false" customHeight="false" outlineLevel="0" collapsed="false">
      <c r="A145" s="22" t="s">
        <v>240</v>
      </c>
      <c r="C145" s="5" t="s">
        <v>32</v>
      </c>
      <c r="D145" s="11" t="s">
        <v>241</v>
      </c>
      <c r="E145" s="5" t="s">
        <v>26</v>
      </c>
      <c r="F145" s="5" t="s">
        <v>227</v>
      </c>
      <c r="G145" s="5" t="s">
        <v>224</v>
      </c>
      <c r="H145" s="21" t="n">
        <v>1</v>
      </c>
      <c r="I145" s="5" t="s">
        <v>225</v>
      </c>
      <c r="J145" s="5" t="n">
        <v>4254500</v>
      </c>
      <c r="N145" s="5" t="n">
        <v>4254500</v>
      </c>
      <c r="Q145" s="2"/>
      <c r="R145" s="10" t="n">
        <f aca="false">N145-J145</f>
        <v>0</v>
      </c>
      <c r="S145" s="2"/>
      <c r="T145" s="10" t="n">
        <f aca="false">P145-L145</f>
        <v>0</v>
      </c>
    </row>
    <row r="146" customFormat="false" ht="12.75" hidden="false" customHeight="false" outlineLevel="0" collapsed="false">
      <c r="A146" s="22" t="s">
        <v>254</v>
      </c>
      <c r="C146" s="5" t="s">
        <v>61</v>
      </c>
      <c r="D146" s="11" t="n">
        <v>0</v>
      </c>
      <c r="E146" s="22" t="s">
        <v>26</v>
      </c>
      <c r="F146" s="22" t="s">
        <v>62</v>
      </c>
      <c r="G146" s="22" t="n">
        <v>0</v>
      </c>
      <c r="H146" s="21"/>
      <c r="I146" s="22" t="s">
        <v>64</v>
      </c>
      <c r="J146" s="5" t="n">
        <v>616000</v>
      </c>
      <c r="N146" s="5" t="n">
        <v>616000</v>
      </c>
      <c r="P146" s="5" t="n">
        <v>0</v>
      </c>
      <c r="R146" s="10" t="n">
        <f aca="false">N146-J146</f>
        <v>0</v>
      </c>
      <c r="S146" s="2"/>
      <c r="T146" s="10" t="n">
        <f aca="false">P146-L146</f>
        <v>0</v>
      </c>
    </row>
    <row r="147" customFormat="false" ht="12.75" hidden="false" customHeight="false" outlineLevel="0" collapsed="false">
      <c r="A147" s="19" t="s">
        <v>98</v>
      </c>
      <c r="C147" s="19" t="s">
        <v>61</v>
      </c>
      <c r="D147" s="20" t="n">
        <v>0</v>
      </c>
      <c r="E147" s="19" t="s">
        <v>26</v>
      </c>
      <c r="F147" s="19" t="s">
        <v>62</v>
      </c>
      <c r="G147" s="19" t="s">
        <v>93</v>
      </c>
      <c r="H147" s="21"/>
      <c r="I147" s="19" t="s">
        <v>94</v>
      </c>
      <c r="J147" s="5" t="n">
        <v>7985416</v>
      </c>
      <c r="N147" s="5" t="n">
        <v>7985416.17</v>
      </c>
      <c r="P147" s="5" t="n">
        <v>0</v>
      </c>
      <c r="Q147" s="2"/>
      <c r="R147" s="20" t="n">
        <f aca="false">N147-J147</f>
        <v>0.169999999925494</v>
      </c>
      <c r="S147" s="2"/>
      <c r="T147" s="20" t="n">
        <f aca="false">P147-L147</f>
        <v>0</v>
      </c>
    </row>
    <row r="148" customFormat="false" ht="12.75" hidden="false" customHeight="false" outlineLevel="0" collapsed="false">
      <c r="A148" s="5" t="s">
        <v>256</v>
      </c>
      <c r="B148" s="5"/>
      <c r="C148" s="5" t="s">
        <v>61</v>
      </c>
      <c r="D148" s="11" t="n">
        <v>0</v>
      </c>
      <c r="E148" s="5" t="n">
        <v>0</v>
      </c>
      <c r="F148" s="5" t="n">
        <v>0</v>
      </c>
      <c r="G148" s="5" t="n">
        <v>0</v>
      </c>
      <c r="H148" s="21"/>
      <c r="I148" s="5" t="n">
        <v>0</v>
      </c>
      <c r="J148" s="5" t="n">
        <v>500000</v>
      </c>
      <c r="N148" s="5" t="n">
        <v>1000000</v>
      </c>
      <c r="P148" s="5" t="n">
        <v>0</v>
      </c>
      <c r="R148" s="10" t="n">
        <f aca="false">N148-J148</f>
        <v>500000</v>
      </c>
      <c r="S148" s="2"/>
      <c r="T148" s="10" t="n">
        <f aca="false">P148-L148</f>
        <v>0</v>
      </c>
    </row>
    <row r="149" customFormat="false" ht="12.75" hidden="false" customHeight="false" outlineLevel="0" collapsed="false">
      <c r="A149" s="19" t="s">
        <v>88</v>
      </c>
      <c r="C149" s="19" t="s">
        <v>89</v>
      </c>
      <c r="D149" s="20" t="n">
        <v>0</v>
      </c>
      <c r="E149" s="19" t="s">
        <v>21</v>
      </c>
      <c r="F149" s="19" t="s">
        <v>48</v>
      </c>
      <c r="G149" s="19" t="s">
        <v>82</v>
      </c>
      <c r="H149" s="21"/>
      <c r="I149" s="19" t="s">
        <v>83</v>
      </c>
      <c r="J149" s="20"/>
      <c r="L149" s="20"/>
      <c r="N149" s="20" t="n">
        <v>6784610.41</v>
      </c>
      <c r="P149" s="20" t="n">
        <v>0</v>
      </c>
      <c r="Q149" s="2"/>
      <c r="R149" s="10" t="n">
        <f aca="false">N149-J149</f>
        <v>6784610.41</v>
      </c>
      <c r="S149" s="2"/>
      <c r="T149" s="10" t="n">
        <f aca="false">P149-L149</f>
        <v>0</v>
      </c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</row>
    <row r="150" customFormat="false" ht="12.75" hidden="false" customHeight="false" outlineLevel="0" collapsed="false">
      <c r="A150" s="19" t="s">
        <v>88</v>
      </c>
      <c r="C150" s="19" t="s">
        <v>54</v>
      </c>
      <c r="D150" s="20" t="n">
        <v>0</v>
      </c>
      <c r="E150" s="19" t="s">
        <v>21</v>
      </c>
      <c r="F150" s="19" t="s">
        <v>48</v>
      </c>
      <c r="G150" s="19" t="s">
        <v>82</v>
      </c>
      <c r="H150" s="21"/>
      <c r="I150" s="19" t="s">
        <v>83</v>
      </c>
      <c r="J150" s="20" t="n">
        <v>3924954</v>
      </c>
      <c r="K150" s="20"/>
      <c r="L150" s="20"/>
      <c r="M150" s="20"/>
      <c r="N150" s="20" t="n">
        <v>6604932</v>
      </c>
      <c r="O150" s="20"/>
      <c r="P150" s="20" t="n">
        <v>0</v>
      </c>
      <c r="Q150" s="2"/>
      <c r="R150" s="10" t="n">
        <f aca="false">N150-J150</f>
        <v>2679978</v>
      </c>
      <c r="S150" s="2"/>
      <c r="T150" s="10" t="n">
        <f aca="false">P150-L150</f>
        <v>0</v>
      </c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</row>
    <row r="151" customFormat="false" ht="12.75" hidden="false" customHeight="false" outlineLevel="0" collapsed="false">
      <c r="A151" s="19" t="s">
        <v>88</v>
      </c>
      <c r="C151" s="19" t="s">
        <v>20</v>
      </c>
      <c r="D151" s="20" t="n">
        <v>0</v>
      </c>
      <c r="E151" s="19" t="s">
        <v>21</v>
      </c>
      <c r="F151" s="19" t="s">
        <v>22</v>
      </c>
      <c r="G151" s="19" t="s">
        <v>64</v>
      </c>
      <c r="H151" s="21"/>
      <c r="I151" s="19" t="s">
        <v>50</v>
      </c>
      <c r="J151" s="20" t="n">
        <v>2631055</v>
      </c>
      <c r="L151" s="20"/>
      <c r="N151" s="20" t="n">
        <v>2769668.39</v>
      </c>
      <c r="P151" s="20" t="n">
        <v>0</v>
      </c>
      <c r="Q151" s="2"/>
      <c r="R151" s="10" t="n">
        <f aca="false">N151-J151</f>
        <v>138613.39</v>
      </c>
      <c r="S151" s="2"/>
      <c r="T151" s="10" t="n">
        <f aca="false">P151-L151</f>
        <v>0</v>
      </c>
    </row>
    <row r="152" customFormat="false" ht="12.75" hidden="false" customHeight="false" outlineLevel="0" collapsed="false">
      <c r="A152" s="5" t="s">
        <v>39</v>
      </c>
      <c r="B152" s="5"/>
      <c r="C152" s="5" t="s">
        <v>16</v>
      </c>
      <c r="D152" s="11" t="s">
        <v>30</v>
      </c>
      <c r="E152" s="5"/>
      <c r="F152" s="5"/>
      <c r="G152" s="5" t="s">
        <v>17</v>
      </c>
      <c r="H152" s="21"/>
      <c r="I152" s="5" t="s">
        <v>18</v>
      </c>
      <c r="J152" s="5" t="n">
        <v>0</v>
      </c>
      <c r="L152" s="5" t="n">
        <v>7958800</v>
      </c>
      <c r="N152" s="5" t="n">
        <v>0</v>
      </c>
      <c r="P152" s="5" t="n">
        <v>0</v>
      </c>
      <c r="R152" s="10" t="n">
        <f aca="false">N152-J152</f>
        <v>0</v>
      </c>
      <c r="T152" s="10" t="n">
        <f aca="false">P152-L152</f>
        <v>-7958800</v>
      </c>
    </row>
    <row r="153" customFormat="false" ht="12.75" hidden="false" customHeight="false" outlineLevel="0" collapsed="false">
      <c r="A153" s="5" t="s">
        <v>125</v>
      </c>
      <c r="B153" s="5"/>
      <c r="C153" s="5" t="s">
        <v>121</v>
      </c>
      <c r="D153" s="11" t="n">
        <v>0</v>
      </c>
      <c r="E153" s="5" t="s">
        <v>26</v>
      </c>
      <c r="F153" s="5" t="s">
        <v>117</v>
      </c>
      <c r="G153" s="5" t="s">
        <v>118</v>
      </c>
      <c r="H153" s="21" t="n">
        <v>1</v>
      </c>
      <c r="I153" s="5" t="s">
        <v>119</v>
      </c>
      <c r="J153" s="5" t="n">
        <v>0</v>
      </c>
      <c r="L153" s="5" t="n">
        <v>0</v>
      </c>
      <c r="N153" s="5" t="n">
        <v>12132163</v>
      </c>
      <c r="P153" s="5" t="n">
        <v>0</v>
      </c>
      <c r="R153" s="10" t="n">
        <f aca="false">N153-J153</f>
        <v>12132163</v>
      </c>
      <c r="T153" s="10" t="n">
        <f aca="false">P153-L153</f>
        <v>0</v>
      </c>
    </row>
    <row r="154" customFormat="false" ht="12.75" hidden="false" customHeight="false" outlineLevel="0" collapsed="false">
      <c r="A154" s="5" t="s">
        <v>126</v>
      </c>
      <c r="B154" s="5"/>
      <c r="C154" s="5" t="s">
        <v>121</v>
      </c>
      <c r="D154" s="11" t="n">
        <v>0</v>
      </c>
      <c r="E154" s="5" t="s">
        <v>26</v>
      </c>
      <c r="F154" s="5" t="s">
        <v>117</v>
      </c>
      <c r="G154" s="5" t="s">
        <v>118</v>
      </c>
      <c r="H154" s="21" t="n">
        <v>1</v>
      </c>
      <c r="I154" s="5" t="s">
        <v>119</v>
      </c>
      <c r="J154" s="5" t="n">
        <v>0</v>
      </c>
      <c r="K154" s="20"/>
      <c r="L154" s="5" t="n">
        <v>0</v>
      </c>
      <c r="M154" s="20"/>
      <c r="N154" s="5" t="n">
        <v>12132163</v>
      </c>
      <c r="O154" s="20"/>
      <c r="P154" s="5" t="n">
        <v>0</v>
      </c>
      <c r="R154" s="10" t="n">
        <f aca="false">N154-J154</f>
        <v>12132163</v>
      </c>
      <c r="T154" s="10" t="n">
        <f aca="false">P154-L154</f>
        <v>0</v>
      </c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  <c r="IW154" s="2"/>
    </row>
    <row r="155" customFormat="false" ht="12.75" hidden="false" customHeight="false" outlineLevel="0" collapsed="false">
      <c r="A155" s="22" t="s">
        <v>40</v>
      </c>
      <c r="B155" s="5"/>
      <c r="C155" s="5" t="s">
        <v>38</v>
      </c>
      <c r="D155" s="11" t="n">
        <v>0</v>
      </c>
      <c r="E155" s="5" t="s">
        <v>26</v>
      </c>
      <c r="F155" s="5" t="s">
        <v>22</v>
      </c>
      <c r="G155" s="5" t="s">
        <v>17</v>
      </c>
      <c r="H155" s="21"/>
      <c r="I155" s="5" t="s">
        <v>18</v>
      </c>
      <c r="J155" s="5" t="n">
        <v>6598438</v>
      </c>
      <c r="N155" s="5" t="n">
        <v>45087808</v>
      </c>
      <c r="R155" s="10" t="n">
        <f aca="false">N155-J155</f>
        <v>38489370</v>
      </c>
      <c r="T155" s="10" t="n">
        <f aca="false">P155-L155</f>
        <v>0</v>
      </c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  <c r="IW155" s="2"/>
    </row>
    <row r="156" customFormat="false" ht="12.75" hidden="false" customHeight="false" outlineLevel="0" collapsed="false">
      <c r="A156" s="5" t="s">
        <v>41</v>
      </c>
      <c r="B156" s="5"/>
      <c r="C156" s="5" t="s">
        <v>24</v>
      </c>
      <c r="D156" s="11" t="s">
        <v>25</v>
      </c>
      <c r="E156" s="5" t="s">
        <v>26</v>
      </c>
      <c r="F156" s="5" t="s">
        <v>27</v>
      </c>
      <c r="G156" s="5" t="s">
        <v>17</v>
      </c>
      <c r="H156" s="21" t="n">
        <v>1</v>
      </c>
      <c r="I156" s="5" t="s">
        <v>18</v>
      </c>
      <c r="J156" s="5" t="n">
        <v>0</v>
      </c>
      <c r="L156" s="5" t="n">
        <v>10004500</v>
      </c>
      <c r="N156" s="5" t="n">
        <v>0</v>
      </c>
      <c r="P156" s="5" t="n">
        <v>10004500</v>
      </c>
      <c r="R156" s="10" t="n">
        <f aca="false">N156-J156</f>
        <v>0</v>
      </c>
      <c r="T156" s="10" t="n">
        <f aca="false">P156-L156</f>
        <v>0</v>
      </c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  <c r="IW156" s="2"/>
    </row>
    <row r="157" customFormat="false" ht="12.75" hidden="false" customHeight="false" outlineLevel="0" collapsed="false">
      <c r="A157" s="5" t="s">
        <v>41</v>
      </c>
      <c r="C157" s="5" t="s">
        <v>33</v>
      </c>
      <c r="D157" s="11" t="s">
        <v>34</v>
      </c>
      <c r="E157" s="5" t="s">
        <v>26</v>
      </c>
      <c r="F157" s="5" t="s">
        <v>27</v>
      </c>
      <c r="G157" s="5" t="s">
        <v>17</v>
      </c>
      <c r="H157" s="21" t="n">
        <v>0.5</v>
      </c>
      <c r="I157" s="5" t="s">
        <v>18</v>
      </c>
      <c r="J157" s="5" t="n">
        <v>0</v>
      </c>
      <c r="L157" s="5" t="n">
        <v>5002250</v>
      </c>
      <c r="N157" s="5" t="n">
        <v>0</v>
      </c>
      <c r="P157" s="5" t="n">
        <v>5002250</v>
      </c>
      <c r="R157" s="10" t="n">
        <f aca="false">N157-J157</f>
        <v>0</v>
      </c>
      <c r="T157" s="10" t="n">
        <f aca="false">P157-L157</f>
        <v>0</v>
      </c>
    </row>
    <row r="158" customFormat="false" ht="12.75" hidden="false" customHeight="false" outlineLevel="0" collapsed="false">
      <c r="A158" s="5" t="s">
        <v>242</v>
      </c>
      <c r="B158" s="5"/>
      <c r="C158" s="22" t="s">
        <v>32</v>
      </c>
      <c r="D158" s="11" t="n">
        <v>0</v>
      </c>
      <c r="E158" s="22" t="s">
        <v>26</v>
      </c>
      <c r="F158" s="22" t="s">
        <v>68</v>
      </c>
      <c r="G158" s="22" t="s">
        <v>224</v>
      </c>
      <c r="H158" s="21" t="n">
        <v>1</v>
      </c>
      <c r="I158" s="22" t="s">
        <v>225</v>
      </c>
      <c r="J158" s="5" t="n">
        <v>568632</v>
      </c>
      <c r="L158" s="5" t="n">
        <v>0</v>
      </c>
      <c r="N158" s="5" t="n">
        <v>568632</v>
      </c>
      <c r="P158" s="5" t="n">
        <v>0</v>
      </c>
      <c r="R158" s="10" t="n">
        <f aca="false">N158-J158</f>
        <v>0</v>
      </c>
      <c r="T158" s="10" t="n">
        <f aca="false">P158-L158</f>
        <v>0</v>
      </c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  <c r="IV158" s="2"/>
      <c r="IW158" s="2"/>
    </row>
    <row r="159" customFormat="false" ht="12.75" hidden="false" customHeight="false" outlineLevel="0" collapsed="false">
      <c r="A159" s="22" t="s">
        <v>243</v>
      </c>
      <c r="B159" s="22"/>
      <c r="C159" s="22" t="s">
        <v>32</v>
      </c>
      <c r="D159" s="11" t="n">
        <v>0</v>
      </c>
      <c r="E159" s="22" t="s">
        <v>26</v>
      </c>
      <c r="F159" s="22" t="s">
        <v>68</v>
      </c>
      <c r="G159" s="22" t="s">
        <v>224</v>
      </c>
      <c r="H159" s="21" t="n">
        <v>1</v>
      </c>
      <c r="I159" s="22" t="s">
        <v>225</v>
      </c>
      <c r="J159" s="5" t="n">
        <v>350000</v>
      </c>
      <c r="L159" s="5" t="n">
        <v>0</v>
      </c>
      <c r="N159" s="5" t="n">
        <v>350000</v>
      </c>
      <c r="P159" s="5" t="n">
        <v>0</v>
      </c>
      <c r="R159" s="10" t="n">
        <f aca="false">N159-J159</f>
        <v>0</v>
      </c>
      <c r="T159" s="10" t="n">
        <f aca="false">P159-L159</f>
        <v>0</v>
      </c>
    </row>
    <row r="160" customFormat="false" ht="12.75" hidden="false" customHeight="false" outlineLevel="0" collapsed="false">
      <c r="A160" s="19" t="s">
        <v>127</v>
      </c>
      <c r="B160" s="1"/>
      <c r="C160" s="19" t="s">
        <v>47</v>
      </c>
      <c r="D160" s="20" t="n">
        <v>0</v>
      </c>
      <c r="E160" s="19" t="s">
        <v>21</v>
      </c>
      <c r="F160" s="19" t="s">
        <v>117</v>
      </c>
      <c r="G160" s="19" t="s">
        <v>118</v>
      </c>
      <c r="H160" s="21"/>
      <c r="I160" s="5" t="s">
        <v>119</v>
      </c>
      <c r="J160" s="5" t="n">
        <v>2670886</v>
      </c>
      <c r="L160" s="5" t="n">
        <v>0</v>
      </c>
      <c r="N160" s="5" t="n">
        <v>2558245</v>
      </c>
      <c r="P160" s="5" t="n">
        <v>0</v>
      </c>
      <c r="R160" s="20" t="n">
        <f aca="false">N160-J160</f>
        <v>-112641</v>
      </c>
      <c r="S160" s="2"/>
      <c r="T160" s="20" t="n">
        <f aca="false">P160-L160</f>
        <v>0</v>
      </c>
    </row>
    <row r="161" customFormat="false" ht="12.75" hidden="false" customHeight="false" outlineLevel="0" collapsed="false">
      <c r="A161" s="5" t="s">
        <v>42</v>
      </c>
      <c r="C161" s="5" t="s">
        <v>38</v>
      </c>
      <c r="D161" s="11" t="s">
        <v>30</v>
      </c>
      <c r="E161" s="5" t="s">
        <v>26</v>
      </c>
      <c r="F161" s="5" t="s">
        <v>22</v>
      </c>
      <c r="G161" s="5" t="s">
        <v>17</v>
      </c>
      <c r="H161" s="21"/>
      <c r="I161" s="5" t="s">
        <v>18</v>
      </c>
      <c r="L161" s="5" t="n">
        <v>0</v>
      </c>
      <c r="N161" s="5" t="n">
        <v>0</v>
      </c>
      <c r="P161" s="5" t="n">
        <v>115634000</v>
      </c>
      <c r="Q161" s="2"/>
      <c r="R161" s="10" t="n">
        <f aca="false">N161-J161</f>
        <v>0</v>
      </c>
      <c r="S161" s="2"/>
      <c r="T161" s="10" t="n">
        <f aca="false">P161-L161</f>
        <v>115634000</v>
      </c>
    </row>
    <row r="162" customFormat="false" ht="12.75" hidden="false" customHeight="false" outlineLevel="0" collapsed="false">
      <c r="A162" s="5" t="s">
        <v>43</v>
      </c>
      <c r="C162" s="22" t="s">
        <v>44</v>
      </c>
      <c r="D162" s="11"/>
      <c r="E162" s="5"/>
      <c r="F162" s="5"/>
      <c r="G162" s="5" t="s">
        <v>17</v>
      </c>
      <c r="H162" s="21" t="n">
        <v>1</v>
      </c>
      <c r="I162" s="5" t="s">
        <v>18</v>
      </c>
      <c r="J162" s="5" t="n">
        <v>1267140</v>
      </c>
      <c r="Q162" s="2"/>
      <c r="R162" s="10" t="n">
        <f aca="false">N162-J162</f>
        <v>-1267140</v>
      </c>
      <c r="S162" s="2"/>
      <c r="T162" s="10" t="n">
        <f aca="false">P162-L162</f>
        <v>0</v>
      </c>
    </row>
    <row r="163" customFormat="false" ht="12.75" hidden="false" customHeight="false" outlineLevel="0" collapsed="false">
      <c r="A163" s="22" t="s">
        <v>244</v>
      </c>
      <c r="C163" s="22" t="s">
        <v>33</v>
      </c>
      <c r="D163" s="11" t="s">
        <v>34</v>
      </c>
      <c r="E163" s="22" t="s">
        <v>26</v>
      </c>
      <c r="F163" s="22" t="s">
        <v>227</v>
      </c>
      <c r="G163" s="22" t="s">
        <v>224</v>
      </c>
      <c r="H163" s="21" t="n">
        <v>0.5</v>
      </c>
      <c r="I163" s="22" t="s">
        <v>225</v>
      </c>
      <c r="J163" s="5" t="n">
        <v>0</v>
      </c>
      <c r="L163" s="5" t="n">
        <v>7273009</v>
      </c>
      <c r="N163" s="5" t="n">
        <v>0</v>
      </c>
      <c r="P163" s="5" t="n">
        <v>7260656</v>
      </c>
      <c r="R163" s="10" t="n">
        <f aca="false">N163-J163</f>
        <v>0</v>
      </c>
      <c r="T163" s="10" t="n">
        <f aca="false">P163-L163</f>
        <v>-12353</v>
      </c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</row>
    <row r="164" customFormat="false" ht="12.75" hidden="false" customHeight="false" outlineLevel="0" collapsed="false">
      <c r="A164" s="5" t="s">
        <v>244</v>
      </c>
      <c r="B164" s="5"/>
      <c r="C164" s="5" t="s">
        <v>24</v>
      </c>
      <c r="D164" s="11" t="s">
        <v>25</v>
      </c>
      <c r="E164" s="5" t="s">
        <v>26</v>
      </c>
      <c r="F164" s="5" t="s">
        <v>227</v>
      </c>
      <c r="G164" s="5" t="s">
        <v>224</v>
      </c>
      <c r="H164" s="21" t="n">
        <v>1</v>
      </c>
      <c r="I164" s="5" t="s">
        <v>225</v>
      </c>
      <c r="J164" s="5" t="n">
        <v>0</v>
      </c>
      <c r="K164" s="20"/>
      <c r="L164" s="5" t="n">
        <v>4639276</v>
      </c>
      <c r="M164" s="20"/>
      <c r="N164" s="5" t="n">
        <v>0</v>
      </c>
      <c r="O164" s="20"/>
      <c r="P164" s="5" t="n">
        <v>4639179</v>
      </c>
      <c r="R164" s="10" t="n">
        <f aca="false">N164-J164</f>
        <v>0</v>
      </c>
      <c r="T164" s="10" t="n">
        <f aca="false">P164-L164</f>
        <v>-97</v>
      </c>
    </row>
    <row r="165" customFormat="false" ht="12.75" hidden="false" customHeight="false" outlineLevel="0" collapsed="false">
      <c r="A165" s="10" t="s">
        <v>244</v>
      </c>
      <c r="B165" s="10"/>
      <c r="C165" s="10" t="s">
        <v>167</v>
      </c>
      <c r="D165" s="8" t="s">
        <v>174</v>
      </c>
      <c r="E165" s="10" t="s">
        <v>26</v>
      </c>
      <c r="F165" s="10" t="s">
        <v>227</v>
      </c>
      <c r="G165" s="10" t="s">
        <v>224</v>
      </c>
      <c r="H165" s="21" t="n">
        <v>1</v>
      </c>
      <c r="I165" s="10" t="s">
        <v>225</v>
      </c>
      <c r="J165" s="10" t="n">
        <v>209397</v>
      </c>
      <c r="L165" s="10" t="n">
        <v>0</v>
      </c>
      <c r="N165" s="10" t="n">
        <v>201259</v>
      </c>
      <c r="P165" s="10" t="n">
        <v>0</v>
      </c>
      <c r="R165" s="10" t="n">
        <f aca="false">N165-J165</f>
        <v>-8138</v>
      </c>
      <c r="T165" s="10" t="n">
        <f aca="false">P165-L165</f>
        <v>0</v>
      </c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  <c r="IV165" s="2"/>
      <c r="IW165" s="2"/>
    </row>
    <row r="166" customFormat="false" ht="12.75" hidden="false" customHeight="false" outlineLevel="0" collapsed="false">
      <c r="A166" s="22" t="s">
        <v>216</v>
      </c>
      <c r="C166" s="33" t="s">
        <v>208</v>
      </c>
      <c r="D166" s="11" t="n">
        <v>0</v>
      </c>
      <c r="E166" s="22" t="s">
        <v>26</v>
      </c>
      <c r="F166" s="22" t="s">
        <v>191</v>
      </c>
      <c r="G166" s="22" t="s">
        <v>203</v>
      </c>
      <c r="H166" s="21"/>
      <c r="I166" s="22" t="s">
        <v>212</v>
      </c>
      <c r="N166" s="5" t="n">
        <v>2</v>
      </c>
      <c r="P166" s="5" t="n">
        <v>0</v>
      </c>
      <c r="R166" s="5" t="n">
        <f aca="false">N166-J166</f>
        <v>2</v>
      </c>
      <c r="S166" s="5"/>
      <c r="T166" s="5" t="n">
        <f aca="false">P166-L166</f>
        <v>0</v>
      </c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  <c r="IT166" s="2"/>
      <c r="IU166" s="2"/>
      <c r="IV166" s="2"/>
      <c r="IW166" s="2"/>
    </row>
    <row r="167" customFormat="false" ht="12.75" hidden="false" customHeight="false" outlineLevel="0" collapsed="false">
      <c r="A167" s="19" t="s">
        <v>113</v>
      </c>
      <c r="B167" s="1"/>
      <c r="C167" s="19" t="s">
        <v>105</v>
      </c>
      <c r="D167" s="20" t="n">
        <v>0</v>
      </c>
      <c r="E167" s="19" t="s">
        <v>21</v>
      </c>
      <c r="F167" s="19" t="s">
        <v>106</v>
      </c>
      <c r="G167" s="19" t="s">
        <v>101</v>
      </c>
      <c r="H167" s="21"/>
      <c r="I167" s="19" t="s">
        <v>102</v>
      </c>
      <c r="J167" s="20" t="n">
        <v>634736</v>
      </c>
      <c r="L167" s="20"/>
      <c r="N167" s="20" t="n">
        <v>599628</v>
      </c>
      <c r="P167" s="20" t="n">
        <v>0</v>
      </c>
      <c r="R167" s="10" t="n">
        <f aca="false">N167-J167</f>
        <v>-35108</v>
      </c>
      <c r="T167" s="10" t="n">
        <f aca="false">P167-L167</f>
        <v>0</v>
      </c>
    </row>
    <row r="168" customFormat="false" ht="12.75" hidden="false" customHeight="false" outlineLevel="0" collapsed="false">
      <c r="A168" s="19" t="s">
        <v>114</v>
      </c>
      <c r="B168" s="1"/>
      <c r="C168" s="19" t="s">
        <v>105</v>
      </c>
      <c r="D168" s="20" t="n">
        <v>0</v>
      </c>
      <c r="E168" s="19" t="s">
        <v>21</v>
      </c>
      <c r="F168" s="19" t="s">
        <v>106</v>
      </c>
      <c r="G168" s="19" t="s">
        <v>101</v>
      </c>
      <c r="H168" s="21"/>
      <c r="I168" s="19" t="s">
        <v>102</v>
      </c>
      <c r="J168" s="20" t="n">
        <v>2328912</v>
      </c>
      <c r="L168" s="20"/>
      <c r="N168" s="20" t="n">
        <v>2340280</v>
      </c>
      <c r="P168" s="20" t="n">
        <v>0</v>
      </c>
      <c r="R168" s="10" t="n">
        <f aca="false">N168-J168</f>
        <v>11368</v>
      </c>
      <c r="T168" s="10" t="n">
        <f aca="false">P168-L168</f>
        <v>0</v>
      </c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  <c r="IW168" s="2"/>
    </row>
    <row r="169" customFormat="false" ht="12.75" hidden="false" customHeight="false" outlineLevel="0" collapsed="false">
      <c r="A169" s="19" t="s">
        <v>172</v>
      </c>
      <c r="C169" s="19" t="s">
        <v>32</v>
      </c>
      <c r="D169" s="20" t="n">
        <v>0</v>
      </c>
      <c r="E169" s="19" t="s">
        <v>26</v>
      </c>
      <c r="F169" s="19" t="s">
        <v>147</v>
      </c>
      <c r="G169" s="19" t="s">
        <v>159</v>
      </c>
      <c r="H169" s="21" t="n">
        <v>1</v>
      </c>
      <c r="I169" s="19" t="s">
        <v>160</v>
      </c>
      <c r="J169" s="28" t="n">
        <v>2500000</v>
      </c>
      <c r="L169" s="28" t="n">
        <v>0</v>
      </c>
      <c r="N169" s="28" t="n">
        <v>2500000</v>
      </c>
      <c r="P169" s="28" t="n">
        <v>0</v>
      </c>
      <c r="Q169" s="2"/>
      <c r="R169" s="10" t="n">
        <f aca="false">N169-J169</f>
        <v>0</v>
      </c>
      <c r="S169" s="2"/>
      <c r="T169" s="10" t="n">
        <f aca="false">P169-L169</f>
        <v>0</v>
      </c>
    </row>
    <row r="170" customFormat="false" ht="12.75" hidden="false" customHeight="false" outlineLevel="0" collapsed="false">
      <c r="A170" s="19" t="s">
        <v>90</v>
      </c>
      <c r="C170" s="19" t="s">
        <v>54</v>
      </c>
      <c r="D170" s="20" t="n">
        <v>0</v>
      </c>
      <c r="E170" s="19" t="s">
        <v>21</v>
      </c>
      <c r="F170" s="19" t="s">
        <v>48</v>
      </c>
      <c r="G170" s="19" t="s">
        <v>82</v>
      </c>
      <c r="H170" s="21"/>
      <c r="I170" s="19" t="s">
        <v>83</v>
      </c>
      <c r="J170" s="20" t="n">
        <v>3722693</v>
      </c>
      <c r="K170" s="20"/>
      <c r="L170" s="20"/>
      <c r="M170" s="20"/>
      <c r="N170" s="20" t="n">
        <v>3722693</v>
      </c>
      <c r="O170" s="20"/>
      <c r="P170" s="20" t="n">
        <v>0</v>
      </c>
      <c r="Q170" s="2"/>
      <c r="R170" s="10" t="n">
        <f aca="false">N170-J170</f>
        <v>0</v>
      </c>
      <c r="S170" s="2"/>
      <c r="T170" s="10" t="n">
        <f aca="false">P170-L170</f>
        <v>0</v>
      </c>
    </row>
    <row r="171" customFormat="false" ht="12.75" hidden="false" customHeight="false" outlineLevel="0" collapsed="false">
      <c r="A171" s="5" t="s">
        <v>60</v>
      </c>
      <c r="B171" s="5"/>
      <c r="C171" s="5" t="s">
        <v>61</v>
      </c>
      <c r="D171" s="11" t="n">
        <v>0</v>
      </c>
      <c r="E171" s="5" t="s">
        <v>26</v>
      </c>
      <c r="F171" s="5" t="s">
        <v>62</v>
      </c>
      <c r="G171" s="5" t="s">
        <v>63</v>
      </c>
      <c r="H171" s="21"/>
      <c r="I171" s="5" t="s">
        <v>64</v>
      </c>
      <c r="J171" s="5" t="n">
        <v>378248101</v>
      </c>
      <c r="N171" s="5" t="n">
        <v>351580739</v>
      </c>
      <c r="P171" s="5" t="n">
        <v>0</v>
      </c>
      <c r="R171" s="10" t="n">
        <f aca="false">N171-J171</f>
        <v>-26667362</v>
      </c>
      <c r="T171" s="10" t="n">
        <f aca="false">P171-L171</f>
        <v>0</v>
      </c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</row>
    <row r="172" customFormat="false" ht="12.75" hidden="false" customHeight="false" outlineLevel="0" collapsed="false">
      <c r="A172" s="19" t="s">
        <v>91</v>
      </c>
      <c r="C172" s="19" t="s">
        <v>47</v>
      </c>
      <c r="D172" s="20" t="n">
        <v>0</v>
      </c>
      <c r="E172" s="19" t="s">
        <v>21</v>
      </c>
      <c r="F172" s="19" t="s">
        <v>48</v>
      </c>
      <c r="G172" s="19" t="s">
        <v>82</v>
      </c>
      <c r="H172" s="21"/>
      <c r="I172" s="19" t="s">
        <v>83</v>
      </c>
      <c r="J172" s="5" t="n">
        <v>2111934</v>
      </c>
      <c r="N172" s="5" t="n">
        <v>919927</v>
      </c>
      <c r="P172" s="5" t="n">
        <v>0</v>
      </c>
      <c r="Q172" s="2"/>
      <c r="R172" s="20" t="n">
        <f aca="false">N172-J172</f>
        <v>-1192007</v>
      </c>
      <c r="S172" s="2"/>
      <c r="T172" s="20" t="n">
        <f aca="false">P172-L172</f>
        <v>0</v>
      </c>
    </row>
    <row r="173" customFormat="false" ht="12.75" hidden="false" customHeight="false" outlineLevel="0" collapsed="false">
      <c r="A173" s="5" t="s">
        <v>173</v>
      </c>
      <c r="B173" s="5"/>
      <c r="C173" s="5" t="s">
        <v>167</v>
      </c>
      <c r="D173" s="11" t="s">
        <v>174</v>
      </c>
      <c r="E173" s="5" t="s">
        <v>26</v>
      </c>
      <c r="F173" s="5" t="s">
        <v>147</v>
      </c>
      <c r="G173" s="5" t="s">
        <v>159</v>
      </c>
      <c r="H173" s="21" t="n">
        <v>1</v>
      </c>
      <c r="I173" s="5" t="s">
        <v>160</v>
      </c>
      <c r="J173" s="5" t="n">
        <v>2250000</v>
      </c>
      <c r="K173" s="20"/>
      <c r="L173" s="5" t="n">
        <v>0</v>
      </c>
      <c r="M173" s="20"/>
      <c r="N173" s="5" t="n">
        <v>2250000</v>
      </c>
      <c r="O173" s="20"/>
      <c r="P173" s="5" t="n">
        <v>0</v>
      </c>
      <c r="R173" s="10" t="n">
        <f aca="false">N173-J173</f>
        <v>0</v>
      </c>
      <c r="T173" s="10" t="n">
        <f aca="false">P173-L173</f>
        <v>0</v>
      </c>
    </row>
    <row r="174" customFormat="false" ht="12.75" hidden="false" customHeight="false" outlineLevel="0" collapsed="false">
      <c r="A174" s="5" t="s">
        <v>175</v>
      </c>
      <c r="B174" s="5"/>
      <c r="C174" s="5" t="s">
        <v>24</v>
      </c>
      <c r="D174" s="11" t="s">
        <v>25</v>
      </c>
      <c r="E174" s="5" t="s">
        <v>26</v>
      </c>
      <c r="F174" s="5" t="s">
        <v>147</v>
      </c>
      <c r="G174" s="5" t="s">
        <v>159</v>
      </c>
      <c r="H174" s="21" t="n">
        <v>1</v>
      </c>
      <c r="I174" s="5" t="s">
        <v>160</v>
      </c>
      <c r="J174" s="5" t="n">
        <v>0</v>
      </c>
      <c r="K174" s="20"/>
      <c r="L174" s="5" t="n">
        <v>7488000</v>
      </c>
      <c r="M174" s="20"/>
      <c r="N174" s="5" t="n">
        <v>0</v>
      </c>
      <c r="O174" s="20"/>
      <c r="P174" s="5" t="n">
        <v>7488000</v>
      </c>
      <c r="Q174" s="2"/>
      <c r="R174" s="10" t="n">
        <f aca="false">N174-J174</f>
        <v>0</v>
      </c>
      <c r="S174" s="2"/>
      <c r="T174" s="10" t="n">
        <f aca="false">P174-L174</f>
        <v>0</v>
      </c>
    </row>
    <row r="175" customFormat="false" ht="12.75" hidden="false" customHeight="false" outlineLevel="0" collapsed="false">
      <c r="A175" s="22" t="s">
        <v>176</v>
      </c>
      <c r="B175" s="22"/>
      <c r="C175" s="22" t="s">
        <v>32</v>
      </c>
      <c r="D175" s="11" t="n">
        <v>0</v>
      </c>
      <c r="E175" s="22" t="s">
        <v>26</v>
      </c>
      <c r="F175" s="22" t="s">
        <v>147</v>
      </c>
      <c r="G175" s="22" t="s">
        <v>159</v>
      </c>
      <c r="H175" s="21" t="n">
        <v>1</v>
      </c>
      <c r="I175" s="22" t="s">
        <v>160</v>
      </c>
      <c r="J175" s="5" t="n">
        <v>4077000</v>
      </c>
      <c r="K175" s="10"/>
      <c r="L175" s="5" t="n">
        <v>0</v>
      </c>
      <c r="M175" s="10"/>
      <c r="N175" s="5" t="n">
        <v>4077000</v>
      </c>
      <c r="O175" s="10"/>
      <c r="P175" s="5" t="n">
        <v>0</v>
      </c>
      <c r="R175" s="10" t="n">
        <f aca="false">N175-J175</f>
        <v>0</v>
      </c>
      <c r="T175" s="10" t="n">
        <f aca="false">P175-L175</f>
        <v>0</v>
      </c>
    </row>
    <row r="176" customFormat="false" ht="12.75" hidden="false" customHeight="false" outlineLevel="0" collapsed="false">
      <c r="A176" s="5" t="s">
        <v>75</v>
      </c>
      <c r="B176" s="5"/>
      <c r="C176" s="5" t="s">
        <v>32</v>
      </c>
      <c r="D176" s="11" t="n">
        <v>0</v>
      </c>
      <c r="E176" s="5" t="s">
        <v>26</v>
      </c>
      <c r="F176" s="5" t="s">
        <v>68</v>
      </c>
      <c r="G176" s="5" t="s">
        <v>66</v>
      </c>
      <c r="H176" s="21" t="n">
        <v>1</v>
      </c>
      <c r="I176" s="5" t="s">
        <v>69</v>
      </c>
      <c r="J176" s="5" t="n">
        <v>3652000</v>
      </c>
      <c r="K176" s="20"/>
      <c r="L176" s="5" t="n">
        <v>0</v>
      </c>
      <c r="M176" s="20"/>
      <c r="N176" s="5" t="n">
        <v>3652000</v>
      </c>
      <c r="O176" s="20"/>
      <c r="P176" s="5" t="n">
        <v>0</v>
      </c>
      <c r="R176" s="10" t="n">
        <f aca="false">N176-J176</f>
        <v>0</v>
      </c>
      <c r="T176" s="10" t="n">
        <f aca="false">P176-L176</f>
        <v>0</v>
      </c>
    </row>
    <row r="177" customFormat="false" ht="12.75" hidden="false" customHeight="false" outlineLevel="0" collapsed="false">
      <c r="A177" s="19" t="s">
        <v>76</v>
      </c>
      <c r="C177" s="19" t="s">
        <v>73</v>
      </c>
      <c r="D177" s="20" t="n">
        <v>0</v>
      </c>
      <c r="E177" s="19" t="s">
        <v>26</v>
      </c>
      <c r="F177" s="19" t="s">
        <v>68</v>
      </c>
      <c r="G177" s="19" t="s">
        <v>66</v>
      </c>
      <c r="H177" s="21" t="n">
        <v>0</v>
      </c>
      <c r="I177" s="19" t="s">
        <v>69</v>
      </c>
      <c r="L177" s="5" t="n">
        <v>215200000</v>
      </c>
      <c r="P177" s="5" t="n">
        <v>215200000</v>
      </c>
      <c r="Q177" s="2" t="s">
        <v>74</v>
      </c>
      <c r="R177" s="10" t="n">
        <f aca="false">N177-J177</f>
        <v>0</v>
      </c>
      <c r="S177" s="2"/>
      <c r="T177" s="10" t="n">
        <f aca="false">P177-L177</f>
        <v>0</v>
      </c>
    </row>
    <row r="178" customFormat="false" ht="12.75" hidden="false" customHeight="false" outlineLevel="0" collapsed="false">
      <c r="A178" s="5" t="s">
        <v>77</v>
      </c>
      <c r="C178" s="5" t="s">
        <v>20</v>
      </c>
      <c r="D178" s="11" t="n">
        <v>0</v>
      </c>
      <c r="E178" s="5" t="s">
        <v>21</v>
      </c>
      <c r="F178" s="5" t="s">
        <v>22</v>
      </c>
      <c r="G178" s="5" t="s">
        <v>66</v>
      </c>
      <c r="H178" s="21"/>
      <c r="I178" s="5" t="s">
        <v>78</v>
      </c>
      <c r="J178" s="5" t="n">
        <v>3822187</v>
      </c>
      <c r="N178" s="5" t="n">
        <v>3815058</v>
      </c>
      <c r="P178" s="5" t="n">
        <v>0</v>
      </c>
      <c r="Q178" s="2"/>
      <c r="R178" s="20" t="n">
        <f aca="false">N178-J178</f>
        <v>-7129</v>
      </c>
      <c r="S178" s="2"/>
      <c r="T178" s="20" t="n">
        <f aca="false">P178-L178</f>
        <v>0</v>
      </c>
    </row>
    <row r="179" customFormat="false" ht="12.75" hidden="false" customHeight="false" outlineLevel="0" collapsed="false">
      <c r="A179" s="10" t="s">
        <v>177</v>
      </c>
      <c r="B179" s="10"/>
      <c r="C179" s="10" t="s">
        <v>167</v>
      </c>
      <c r="D179" s="8" t="s">
        <v>174</v>
      </c>
      <c r="E179" s="10" t="s">
        <v>26</v>
      </c>
      <c r="F179" s="10" t="s">
        <v>143</v>
      </c>
      <c r="G179" s="10" t="s">
        <v>159</v>
      </c>
      <c r="H179" s="21" t="n">
        <v>1</v>
      </c>
      <c r="I179" s="10" t="s">
        <v>160</v>
      </c>
      <c r="J179" s="10" t="n">
        <v>5000000</v>
      </c>
      <c r="L179" s="10" t="n">
        <v>0</v>
      </c>
      <c r="N179" s="10" t="n">
        <v>5000000</v>
      </c>
      <c r="P179" s="10" t="n">
        <v>0</v>
      </c>
      <c r="R179" s="10" t="n">
        <f aca="false">N179-J179</f>
        <v>0</v>
      </c>
      <c r="T179" s="10" t="n">
        <f aca="false">P179-L179</f>
        <v>0</v>
      </c>
    </row>
    <row r="180" customFormat="false" ht="12.75" hidden="false" customHeight="false" outlineLevel="0" collapsed="false">
      <c r="A180" s="19" t="s">
        <v>177</v>
      </c>
      <c r="B180" s="1"/>
      <c r="C180" s="19" t="s">
        <v>24</v>
      </c>
      <c r="D180" s="20" t="s">
        <v>25</v>
      </c>
      <c r="E180" s="19" t="s">
        <v>26</v>
      </c>
      <c r="F180" s="19" t="s">
        <v>143</v>
      </c>
      <c r="G180" s="19" t="s">
        <v>159</v>
      </c>
      <c r="H180" s="21" t="n">
        <v>1</v>
      </c>
      <c r="I180" s="19" t="s">
        <v>160</v>
      </c>
      <c r="J180" s="5" t="n">
        <v>0</v>
      </c>
      <c r="L180" s="5" t="n">
        <v>5025082</v>
      </c>
      <c r="N180" s="5" t="n">
        <v>0</v>
      </c>
      <c r="P180" s="5" t="n">
        <v>5025082</v>
      </c>
      <c r="R180" s="5" t="n">
        <f aca="false">N180-J180</f>
        <v>0</v>
      </c>
      <c r="S180" s="5"/>
      <c r="T180" s="5" t="n">
        <f aca="false">P180-L180</f>
        <v>0</v>
      </c>
    </row>
    <row r="181" customFormat="false" ht="12.75" hidden="false" customHeight="false" outlineLevel="0" collapsed="false">
      <c r="A181" s="19" t="s">
        <v>45</v>
      </c>
      <c r="C181" s="19" t="s">
        <v>20</v>
      </c>
      <c r="D181" s="20" t="n">
        <v>0</v>
      </c>
      <c r="E181" s="19" t="s">
        <v>21</v>
      </c>
      <c r="F181" s="19" t="s">
        <v>22</v>
      </c>
      <c r="G181" s="19" t="s">
        <v>17</v>
      </c>
      <c r="H181" s="21"/>
      <c r="I181" s="5" t="s">
        <v>18</v>
      </c>
      <c r="J181" s="20"/>
      <c r="L181" s="20"/>
      <c r="N181" s="20" t="n">
        <v>1242448</v>
      </c>
      <c r="P181" s="20" t="n">
        <v>0</v>
      </c>
      <c r="Q181" s="2"/>
      <c r="R181" s="20" t="n">
        <f aca="false">N181-J181</f>
        <v>1242448</v>
      </c>
      <c r="S181" s="2"/>
      <c r="T181" s="20" t="n">
        <f aca="false">P181-L181</f>
        <v>0</v>
      </c>
    </row>
    <row r="182" customFormat="false" ht="12.75" hidden="false" customHeight="false" outlineLevel="0" collapsed="false">
      <c r="A182" s="19" t="s">
        <v>115</v>
      </c>
      <c r="B182" s="1"/>
      <c r="C182" s="19" t="s">
        <v>105</v>
      </c>
      <c r="D182" s="20" t="n">
        <v>0</v>
      </c>
      <c r="E182" s="19" t="s">
        <v>21</v>
      </c>
      <c r="F182" s="19" t="s">
        <v>106</v>
      </c>
      <c r="G182" s="19" t="s">
        <v>101</v>
      </c>
      <c r="H182" s="21"/>
      <c r="I182" s="19" t="s">
        <v>102</v>
      </c>
      <c r="J182" s="5" t="n">
        <v>382432</v>
      </c>
      <c r="N182" s="5" t="n">
        <v>552717</v>
      </c>
      <c r="P182" s="5" t="n">
        <v>0</v>
      </c>
      <c r="R182" s="20" t="n">
        <f aca="false">N182-J182</f>
        <v>170285</v>
      </c>
      <c r="S182" s="2"/>
      <c r="T182" s="20" t="n">
        <f aca="false">P182-L182</f>
        <v>0</v>
      </c>
    </row>
    <row r="183" customFormat="false" ht="12.75" hidden="false" customHeight="false" outlineLevel="0" collapsed="false">
      <c r="A183" s="19" t="s">
        <v>248</v>
      </c>
      <c r="C183" s="19" t="s">
        <v>249</v>
      </c>
      <c r="D183" s="20" t="n">
        <v>0</v>
      </c>
      <c r="E183" s="22" t="s">
        <v>26</v>
      </c>
      <c r="F183" s="19" t="s">
        <v>250</v>
      </c>
      <c r="G183" s="19" t="s">
        <v>251</v>
      </c>
      <c r="H183" s="23"/>
      <c r="I183" s="19" t="s">
        <v>252</v>
      </c>
      <c r="J183" s="20" t="n">
        <v>30450587</v>
      </c>
      <c r="L183" s="20"/>
      <c r="N183" s="20" t="n">
        <v>27561494</v>
      </c>
      <c r="P183" s="20" t="n">
        <v>0</v>
      </c>
      <c r="R183" s="10" t="n">
        <f aca="false">N183-J183</f>
        <v>-2889093</v>
      </c>
      <c r="S183" s="2"/>
      <c r="T183" s="10" t="n">
        <f aca="false">P183-L183</f>
        <v>0</v>
      </c>
    </row>
    <row r="184" customFormat="false" ht="12.75" hidden="false" customHeight="false" outlineLevel="0" collapsed="false">
      <c r="A184" s="22" t="s">
        <v>253</v>
      </c>
      <c r="C184" s="22" t="s">
        <v>38</v>
      </c>
      <c r="D184" s="11" t="n">
        <v>0</v>
      </c>
      <c r="E184" s="22" t="s">
        <v>26</v>
      </c>
      <c r="F184" s="22" t="s">
        <v>22</v>
      </c>
      <c r="G184" s="22" t="s">
        <v>251</v>
      </c>
      <c r="H184" s="21"/>
      <c r="I184" s="22" t="s">
        <v>252</v>
      </c>
      <c r="J184" s="5" t="n">
        <v>27238671</v>
      </c>
      <c r="N184" s="5" t="n">
        <v>27238671</v>
      </c>
      <c r="P184" s="5" t="n">
        <v>0</v>
      </c>
      <c r="R184" s="5" t="n">
        <f aca="false">N184-J184</f>
        <v>0</v>
      </c>
      <c r="S184" s="5"/>
      <c r="T184" s="5" t="n">
        <f aca="false">P184-L184</f>
        <v>0</v>
      </c>
    </row>
    <row r="185" customFormat="false" ht="12.75" hidden="false" customHeight="false" outlineLevel="0" collapsed="false">
      <c r="A185" s="19" t="s">
        <v>55</v>
      </c>
      <c r="C185" s="19" t="s">
        <v>54</v>
      </c>
      <c r="D185" s="20" t="n">
        <v>0</v>
      </c>
      <c r="E185" s="19" t="s">
        <v>21</v>
      </c>
      <c r="F185" s="19" t="s">
        <v>48</v>
      </c>
      <c r="G185" s="19" t="s">
        <v>49</v>
      </c>
      <c r="H185" s="21"/>
      <c r="I185" s="19" t="s">
        <v>50</v>
      </c>
      <c r="J185" s="5" t="n">
        <v>4403254</v>
      </c>
      <c r="L185" s="5" t="n">
        <v>0</v>
      </c>
      <c r="N185" s="5" t="n">
        <v>4481883</v>
      </c>
      <c r="P185" s="5" t="n">
        <v>0</v>
      </c>
      <c r="Q185" s="2"/>
      <c r="R185" s="20" t="n">
        <f aca="false">N185-J185</f>
        <v>78629</v>
      </c>
      <c r="S185" s="2"/>
      <c r="T185" s="20" t="n">
        <f aca="false">P185-L185</f>
        <v>0</v>
      </c>
    </row>
    <row r="186" customFormat="false" ht="12.75" hidden="false" customHeight="false" outlineLevel="0" collapsed="false">
      <c r="A186" s="5" t="s">
        <v>247</v>
      </c>
      <c r="B186" s="5"/>
      <c r="C186" s="5" t="s">
        <v>32</v>
      </c>
      <c r="D186" s="11" t="n">
        <v>0</v>
      </c>
      <c r="E186" s="5" t="s">
        <v>26</v>
      </c>
      <c r="F186" s="5" t="s">
        <v>227</v>
      </c>
      <c r="G186" s="5" t="s">
        <v>224</v>
      </c>
      <c r="H186" s="21" t="n">
        <v>1</v>
      </c>
      <c r="I186" s="5" t="s">
        <v>225</v>
      </c>
      <c r="J186" s="5" t="n">
        <v>5003984</v>
      </c>
      <c r="L186" s="5" t="n">
        <v>0</v>
      </c>
      <c r="N186" s="5" t="n">
        <v>2313000</v>
      </c>
      <c r="P186" s="5" t="n">
        <v>0</v>
      </c>
      <c r="Q186" s="2"/>
      <c r="R186" s="10" t="n">
        <f aca="false">N186-J186</f>
        <v>-2690984</v>
      </c>
      <c r="S186" s="2"/>
      <c r="T186" s="10" t="n">
        <f aca="false">P186-L186</f>
        <v>0</v>
      </c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  <c r="IW186" s="2"/>
    </row>
    <row r="187" customFormat="false" ht="12.75" hidden="false" customHeight="false" outlineLevel="0" collapsed="false">
      <c r="A187" s="22" t="s">
        <v>247</v>
      </c>
      <c r="C187" s="22" t="s">
        <v>33</v>
      </c>
      <c r="D187" s="11" t="s">
        <v>34</v>
      </c>
      <c r="E187" s="22" t="s">
        <v>26</v>
      </c>
      <c r="F187" s="22" t="s">
        <v>227</v>
      </c>
      <c r="G187" s="22" t="s">
        <v>224</v>
      </c>
      <c r="H187" s="21" t="n">
        <v>0.5</v>
      </c>
      <c r="I187" s="22" t="s">
        <v>225</v>
      </c>
      <c r="J187" s="5" t="n">
        <v>0</v>
      </c>
      <c r="L187" s="5" t="n">
        <v>2501992</v>
      </c>
      <c r="N187" s="5" t="n">
        <v>0</v>
      </c>
      <c r="P187" s="5" t="n">
        <v>1156500</v>
      </c>
      <c r="R187" s="5" t="n">
        <f aca="false">N187-J187</f>
        <v>0</v>
      </c>
      <c r="S187" s="5"/>
      <c r="T187" s="5" t="n">
        <f aca="false">P187-L187</f>
        <v>-1345492</v>
      </c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  <c r="IW187" s="2"/>
    </row>
    <row r="188" customFormat="false" ht="12.75" hidden="false" customHeight="false" outlineLevel="0" collapsed="false">
      <c r="A188" s="22" t="s">
        <v>197</v>
      </c>
      <c r="B188" s="5"/>
      <c r="C188" s="22" t="s">
        <v>194</v>
      </c>
      <c r="D188" s="11" t="n">
        <v>0</v>
      </c>
      <c r="E188" s="22" t="s">
        <v>26</v>
      </c>
      <c r="F188" s="22" t="s">
        <v>22</v>
      </c>
      <c r="G188" s="22" t="s">
        <v>64</v>
      </c>
      <c r="H188" s="21"/>
      <c r="I188" s="22" t="s">
        <v>195</v>
      </c>
      <c r="J188" s="27" t="n">
        <v>148693674</v>
      </c>
      <c r="L188" s="27"/>
      <c r="N188" s="27" t="n">
        <v>148568420</v>
      </c>
      <c r="P188" s="27" t="n">
        <v>0</v>
      </c>
      <c r="Q188" s="2"/>
      <c r="R188" s="27" t="n">
        <f aca="false">N188-J188</f>
        <v>-125254</v>
      </c>
      <c r="S188" s="5"/>
      <c r="T188" s="27" t="n">
        <f aca="false">P188-L188</f>
        <v>0</v>
      </c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</row>
    <row r="189" customFormat="false" ht="12.75" hidden="false" customHeight="false" outlineLevel="0" collapsed="false">
      <c r="A189" s="22"/>
      <c r="B189" s="5"/>
      <c r="C189" s="22"/>
      <c r="D189" s="11"/>
      <c r="E189" s="22"/>
      <c r="F189" s="22"/>
      <c r="G189" s="22"/>
      <c r="H189" s="21"/>
      <c r="I189" s="22"/>
      <c r="Q189" s="2"/>
      <c r="R189" s="5"/>
      <c r="S189" s="5"/>
      <c r="T189" s="5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  <c r="IW189" s="2"/>
    </row>
    <row r="190" customFormat="false" ht="12.75" hidden="false" customHeight="false" outlineLevel="0" collapsed="false">
      <c r="A190" s="22"/>
      <c r="B190" s="5" t="s">
        <v>314</v>
      </c>
      <c r="C190" s="22"/>
      <c r="D190" s="11"/>
      <c r="E190" s="22"/>
      <c r="F190" s="22"/>
      <c r="G190" s="22"/>
      <c r="H190" s="21"/>
      <c r="I190" s="22"/>
      <c r="J190" s="34" t="n">
        <f aca="false">SUM(J46:J188)</f>
        <v>2671972420</v>
      </c>
      <c r="L190" s="34" t="n">
        <f aca="false">SUM(L46:L188)</f>
        <v>1349920545.28</v>
      </c>
      <c r="N190" s="34" t="n">
        <f aca="false">SUM(N46:N188)</f>
        <v>2770845283.97</v>
      </c>
      <c r="P190" s="34" t="n">
        <f aca="false">SUM(P46:P188)</f>
        <v>1436685803</v>
      </c>
      <c r="Q190" s="2"/>
      <c r="R190" s="34" t="n">
        <f aca="false">SUM(R46:R188)</f>
        <v>98872863.97</v>
      </c>
      <c r="S190" s="2"/>
      <c r="T190" s="34" t="n">
        <f aca="false">SUM(T46:T188)</f>
        <v>86765257.72</v>
      </c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  <c r="IW190" s="2"/>
    </row>
    <row r="191" customFormat="false" ht="12.75" hidden="false" customHeight="false" outlineLevel="0" collapsed="false">
      <c r="A191" s="22"/>
      <c r="B191" s="5"/>
      <c r="C191" s="22"/>
      <c r="D191" s="11"/>
      <c r="E191" s="22"/>
      <c r="F191" s="22"/>
      <c r="G191" s="22"/>
      <c r="H191" s="21"/>
      <c r="I191" s="22"/>
      <c r="Q191" s="2"/>
      <c r="R191" s="5"/>
      <c r="S191" s="5"/>
      <c r="T191" s="5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  <c r="IW191" s="2"/>
    </row>
    <row r="192" customFormat="false" ht="13.5" hidden="false" customHeight="false" outlineLevel="0" collapsed="false">
      <c r="A192" s="47"/>
      <c r="B192" s="1" t="s">
        <v>304</v>
      </c>
      <c r="C192" s="47"/>
      <c r="D192" s="51"/>
      <c r="E192" s="47"/>
      <c r="F192" s="47"/>
      <c r="G192" s="47"/>
      <c r="H192" s="46"/>
      <c r="I192" s="47"/>
      <c r="J192" s="35" t="n">
        <f aca="false">J190+J44</f>
        <v>2862525843.58</v>
      </c>
      <c r="L192" s="35" t="n">
        <f aca="false">L190+L44</f>
        <v>1475137434.28</v>
      </c>
      <c r="N192" s="35" t="n">
        <f aca="false">N190+N44</f>
        <v>2946724255.97</v>
      </c>
      <c r="P192" s="35" t="n">
        <f aca="false">P190+P44</f>
        <v>1565258511</v>
      </c>
      <c r="Q192" s="2"/>
      <c r="R192" s="35" t="n">
        <f aca="false">R190+R44</f>
        <v>84198412.39</v>
      </c>
      <c r="S192" s="2"/>
      <c r="T192" s="35" t="n">
        <f aca="false">T190+T44</f>
        <v>90121076.72</v>
      </c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49"/>
      <c r="BN192" s="49"/>
      <c r="BO192" s="49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49"/>
      <c r="CA192" s="49"/>
      <c r="CB192" s="49"/>
      <c r="CC192" s="49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49"/>
      <c r="CO192" s="49"/>
      <c r="CP192" s="49"/>
      <c r="CQ192" s="49"/>
      <c r="CR192" s="49"/>
      <c r="CS192" s="49"/>
      <c r="CT192" s="49"/>
      <c r="CU192" s="49"/>
      <c r="CV192" s="49"/>
      <c r="CW192" s="49"/>
      <c r="CX192" s="49"/>
      <c r="CY192" s="49"/>
      <c r="CZ192" s="49"/>
      <c r="DA192" s="49"/>
      <c r="DB192" s="49"/>
      <c r="DC192" s="49"/>
      <c r="DD192" s="49"/>
      <c r="DE192" s="49"/>
      <c r="DF192" s="49"/>
      <c r="DG192" s="49"/>
      <c r="DH192" s="49"/>
      <c r="DI192" s="49"/>
      <c r="DJ192" s="49"/>
      <c r="DK192" s="49"/>
      <c r="DL192" s="49"/>
      <c r="DM192" s="49"/>
      <c r="DN192" s="49"/>
      <c r="DO192" s="49"/>
      <c r="DP192" s="49"/>
      <c r="DQ192" s="49"/>
      <c r="DR192" s="49"/>
      <c r="DS192" s="49"/>
      <c r="DT192" s="49"/>
      <c r="DU192" s="49"/>
      <c r="DV192" s="49"/>
      <c r="DW192" s="49"/>
      <c r="DX192" s="49"/>
      <c r="DY192" s="49"/>
      <c r="DZ192" s="49"/>
      <c r="EA192" s="49"/>
      <c r="EB192" s="49"/>
      <c r="EC192" s="49"/>
      <c r="ED192" s="49"/>
      <c r="EE192" s="49"/>
      <c r="EF192" s="49"/>
      <c r="EG192" s="49"/>
      <c r="EH192" s="49"/>
      <c r="EI192" s="49"/>
      <c r="EJ192" s="49"/>
      <c r="EK192" s="49"/>
      <c r="EL192" s="49"/>
      <c r="EM192" s="49"/>
      <c r="EN192" s="49"/>
      <c r="EO192" s="49"/>
      <c r="EP192" s="49"/>
      <c r="EQ192" s="49"/>
      <c r="ER192" s="49"/>
      <c r="ES192" s="49"/>
      <c r="ET192" s="49"/>
      <c r="EU192" s="49"/>
      <c r="EV192" s="49"/>
      <c r="EW192" s="49"/>
      <c r="EX192" s="49"/>
      <c r="EY192" s="49"/>
      <c r="EZ192" s="49"/>
      <c r="FA192" s="49"/>
      <c r="FB192" s="49"/>
      <c r="FC192" s="49"/>
      <c r="FD192" s="49"/>
      <c r="FE192" s="49"/>
      <c r="FF192" s="49"/>
      <c r="FG192" s="49"/>
      <c r="FH192" s="49"/>
      <c r="FI192" s="49"/>
      <c r="FJ192" s="49"/>
      <c r="FK192" s="49"/>
      <c r="FL192" s="49"/>
      <c r="FM192" s="49"/>
      <c r="FN192" s="49"/>
      <c r="FO192" s="49"/>
      <c r="FP192" s="49"/>
      <c r="FQ192" s="49"/>
      <c r="FR192" s="49"/>
      <c r="FS192" s="49"/>
      <c r="FT192" s="49"/>
      <c r="FU192" s="49"/>
      <c r="FV192" s="49"/>
      <c r="FW192" s="49"/>
      <c r="FX192" s="49"/>
      <c r="FY192" s="49"/>
      <c r="FZ192" s="49"/>
      <c r="GA192" s="49"/>
      <c r="GB192" s="49"/>
      <c r="GC192" s="49"/>
      <c r="GD192" s="49"/>
      <c r="GE192" s="49"/>
      <c r="GF192" s="49"/>
      <c r="GG192" s="49"/>
      <c r="GH192" s="49"/>
      <c r="GI192" s="49"/>
      <c r="GJ192" s="49"/>
      <c r="GK192" s="49"/>
      <c r="GL192" s="49"/>
      <c r="GM192" s="49"/>
      <c r="GN192" s="49"/>
      <c r="GO192" s="49"/>
      <c r="GP192" s="49"/>
      <c r="GQ192" s="49"/>
      <c r="GR192" s="49"/>
      <c r="GS192" s="49"/>
      <c r="GT192" s="49"/>
      <c r="GU192" s="49"/>
      <c r="GV192" s="49"/>
      <c r="GW192" s="49"/>
      <c r="GX192" s="49"/>
      <c r="GY192" s="49"/>
      <c r="GZ192" s="49"/>
      <c r="HA192" s="49"/>
      <c r="HB192" s="49"/>
      <c r="HC192" s="49"/>
      <c r="HD192" s="49"/>
      <c r="HE192" s="49"/>
      <c r="HF192" s="49"/>
      <c r="HG192" s="49"/>
      <c r="HH192" s="49"/>
      <c r="HI192" s="49"/>
      <c r="HJ192" s="49"/>
      <c r="HK192" s="49"/>
      <c r="HL192" s="49"/>
      <c r="HM192" s="49"/>
      <c r="HN192" s="49"/>
      <c r="HO192" s="49"/>
      <c r="HP192" s="49"/>
      <c r="HQ192" s="49"/>
      <c r="HR192" s="49"/>
      <c r="HS192" s="49"/>
      <c r="HT192" s="49"/>
      <c r="HU192" s="49"/>
      <c r="HV192" s="49"/>
      <c r="HW192" s="49"/>
      <c r="HX192" s="49"/>
      <c r="HY192" s="49"/>
      <c r="HZ192" s="49"/>
      <c r="IA192" s="49"/>
      <c r="IB192" s="49"/>
      <c r="IC192" s="49"/>
      <c r="ID192" s="49"/>
      <c r="IE192" s="49"/>
      <c r="IF192" s="49"/>
      <c r="IG192" s="49"/>
      <c r="IH192" s="49"/>
      <c r="II192" s="49"/>
      <c r="IJ192" s="49"/>
      <c r="IK192" s="49"/>
      <c r="IL192" s="49"/>
      <c r="IM192" s="49"/>
      <c r="IN192" s="49"/>
      <c r="IO192" s="49"/>
      <c r="IP192" s="49"/>
      <c r="IQ192" s="49"/>
      <c r="IR192" s="49"/>
      <c r="IS192" s="49"/>
      <c r="IT192" s="49"/>
      <c r="IU192" s="49"/>
      <c r="IV192" s="49"/>
      <c r="IW192" s="49"/>
    </row>
    <row r="193" customFormat="false" ht="13.5" hidden="false" customHeight="false" outlineLevel="0" collapsed="false">
      <c r="A193" s="5"/>
      <c r="C193" s="5"/>
      <c r="D193" s="11"/>
      <c r="E193" s="5"/>
      <c r="F193" s="5"/>
      <c r="G193" s="5"/>
      <c r="H193" s="21"/>
      <c r="I193" s="5"/>
      <c r="Q193" s="2"/>
      <c r="R193" s="36"/>
      <c r="S193" s="2"/>
      <c r="T193" s="36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  <c r="IW193" s="2"/>
    </row>
    <row r="194" customFormat="false" ht="12.75" hidden="false" customHeight="false" outlineLevel="0" collapsed="false">
      <c r="A194" s="5"/>
      <c r="C194" s="5"/>
      <c r="D194" s="11"/>
      <c r="E194" s="5"/>
      <c r="F194" s="5"/>
      <c r="G194" s="5"/>
      <c r="H194" s="21"/>
      <c r="I194" s="5"/>
      <c r="Q194" s="2"/>
      <c r="R194" s="36"/>
      <c r="S194" s="2"/>
      <c r="T194" s="36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  <c r="IW194" s="2"/>
    </row>
    <row r="195" customFormat="false" ht="12.75" hidden="false" customHeight="false" outlineLevel="0" collapsed="false">
      <c r="A195" s="19" t="s">
        <v>258</v>
      </c>
      <c r="C195" s="19" t="s">
        <v>61</v>
      </c>
      <c r="D195" s="20" t="n">
        <v>0</v>
      </c>
      <c r="E195" s="19" t="s">
        <v>21</v>
      </c>
      <c r="F195" s="19" t="s">
        <v>179</v>
      </c>
      <c r="G195" s="19" t="s">
        <v>203</v>
      </c>
      <c r="H195" s="21"/>
      <c r="I195" s="5" t="s">
        <v>259</v>
      </c>
      <c r="J195" s="28"/>
      <c r="L195" s="28"/>
      <c r="N195" s="28" t="n">
        <v>11000000</v>
      </c>
      <c r="P195" s="28" t="n">
        <v>0</v>
      </c>
      <c r="Q195" s="2"/>
      <c r="R195" s="10" t="n">
        <f aca="false">N195-J195</f>
        <v>11000000</v>
      </c>
      <c r="S195" s="2"/>
      <c r="T195" s="10" t="n">
        <f aca="false">P195-L195</f>
        <v>0</v>
      </c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  <c r="IW195" s="2"/>
    </row>
    <row r="196" customFormat="false" ht="12.75" hidden="false" customHeight="false" outlineLevel="0" collapsed="false">
      <c r="A196" s="22" t="s">
        <v>260</v>
      </c>
      <c r="B196" s="5"/>
      <c r="C196" s="5" t="s">
        <v>261</v>
      </c>
      <c r="D196" s="11" t="n">
        <v>0</v>
      </c>
      <c r="E196" s="5" t="s">
        <v>26</v>
      </c>
      <c r="F196" s="5" t="s">
        <v>191</v>
      </c>
      <c r="G196" s="5" t="s">
        <v>203</v>
      </c>
      <c r="H196" s="21"/>
      <c r="I196" s="5" t="s">
        <v>259</v>
      </c>
      <c r="J196" s="5" t="n">
        <f aca="false">246461600+1833280+13122000+3465627</f>
        <v>264882507</v>
      </c>
      <c r="N196" s="5" t="n">
        <v>261129677</v>
      </c>
      <c r="P196" s="5" t="n">
        <v>0</v>
      </c>
      <c r="R196" s="10" t="n">
        <f aca="false">N196-J196</f>
        <v>-3752830</v>
      </c>
      <c r="S196" s="2"/>
      <c r="T196" s="10" t="n">
        <f aca="false">P196-L196</f>
        <v>0</v>
      </c>
    </row>
    <row r="197" customFormat="false" ht="12.75" hidden="false" customHeight="false" outlineLevel="0" collapsed="false">
      <c r="A197" s="5" t="s">
        <v>262</v>
      </c>
      <c r="B197" s="5"/>
      <c r="C197" s="5" t="s">
        <v>261</v>
      </c>
      <c r="D197" s="11" t="n">
        <v>0</v>
      </c>
      <c r="E197" s="5" t="s">
        <v>26</v>
      </c>
      <c r="F197" s="5" t="s">
        <v>191</v>
      </c>
      <c r="G197" s="5" t="s">
        <v>203</v>
      </c>
      <c r="H197" s="21"/>
      <c r="I197" s="5" t="s">
        <v>259</v>
      </c>
      <c r="J197" s="5" t="n">
        <v>4444200</v>
      </c>
      <c r="N197" s="5" t="n">
        <v>4478486</v>
      </c>
      <c r="P197" s="5" t="n">
        <v>0</v>
      </c>
      <c r="R197" s="10" t="n">
        <f aca="false">N197-J197</f>
        <v>34286</v>
      </c>
      <c r="S197" s="2"/>
      <c r="T197" s="10" t="n">
        <f aca="false">P197-L197</f>
        <v>0</v>
      </c>
    </row>
    <row r="198" customFormat="false" ht="12.75" hidden="false" customHeight="false" outlineLevel="0" collapsed="false">
      <c r="A198" s="5" t="s">
        <v>263</v>
      </c>
      <c r="B198" s="5"/>
      <c r="C198" s="5" t="s">
        <v>61</v>
      </c>
      <c r="D198" s="11" t="n">
        <v>0</v>
      </c>
      <c r="E198" s="5" t="s">
        <v>21</v>
      </c>
      <c r="F198" s="5" t="s">
        <v>179</v>
      </c>
      <c r="G198" s="5" t="s">
        <v>203</v>
      </c>
      <c r="H198" s="21"/>
      <c r="I198" s="5" t="s">
        <v>259</v>
      </c>
      <c r="J198" s="5" t="n">
        <v>1115115</v>
      </c>
      <c r="K198" s="20"/>
      <c r="M198" s="20"/>
      <c r="N198" s="5" t="n">
        <v>-10000000</v>
      </c>
      <c r="O198" s="20"/>
      <c r="P198" s="5" t="n">
        <v>0</v>
      </c>
      <c r="R198" s="10" t="n">
        <f aca="false">N198-J198</f>
        <v>-11115115</v>
      </c>
      <c r="S198" s="2"/>
      <c r="T198" s="10" t="n">
        <f aca="false">P198-L198</f>
        <v>0</v>
      </c>
    </row>
    <row r="199" customFormat="false" ht="12.75" hidden="false" customHeight="false" outlineLevel="0" collapsed="false">
      <c r="A199" s="32" t="s">
        <v>264</v>
      </c>
      <c r="B199" s="10"/>
      <c r="C199" s="10" t="s">
        <v>61</v>
      </c>
      <c r="D199" s="8" t="n">
        <v>0</v>
      </c>
      <c r="E199" s="10" t="s">
        <v>26</v>
      </c>
      <c r="F199" s="10" t="s">
        <v>179</v>
      </c>
      <c r="G199" s="10" t="s">
        <v>203</v>
      </c>
      <c r="H199" s="21"/>
      <c r="I199" s="5" t="s">
        <v>259</v>
      </c>
      <c r="J199" s="10" t="n">
        <v>5591312</v>
      </c>
      <c r="L199" s="10"/>
      <c r="N199" s="10" t="n">
        <v>6293460</v>
      </c>
      <c r="P199" s="10" t="n">
        <v>0</v>
      </c>
      <c r="Q199" s="2"/>
      <c r="R199" s="10" t="n">
        <f aca="false">N199-J199</f>
        <v>702148</v>
      </c>
      <c r="S199" s="2"/>
      <c r="T199" s="10" t="n">
        <f aca="false">P199-L199</f>
        <v>0</v>
      </c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  <c r="IW199" s="2"/>
    </row>
    <row r="200" customFormat="false" ht="12.75" hidden="false" customHeight="false" outlineLevel="0" collapsed="false">
      <c r="A200" s="10" t="s">
        <v>265</v>
      </c>
      <c r="B200" s="10"/>
      <c r="C200" s="10" t="s">
        <v>210</v>
      </c>
      <c r="D200" s="8" t="n">
        <v>0</v>
      </c>
      <c r="E200" s="10" t="s">
        <v>26</v>
      </c>
      <c r="F200" s="10" t="s">
        <v>179</v>
      </c>
      <c r="G200" s="10" t="s">
        <v>203</v>
      </c>
      <c r="H200" s="21"/>
      <c r="I200" s="5" t="s">
        <v>259</v>
      </c>
      <c r="J200" s="10"/>
      <c r="L200" s="10" t="n">
        <v>34465858</v>
      </c>
      <c r="N200" s="10" t="n">
        <v>0</v>
      </c>
      <c r="P200" s="10" t="n">
        <v>34465858</v>
      </c>
      <c r="Q200" s="2"/>
      <c r="R200" s="10" t="n">
        <f aca="false">N200-J200</f>
        <v>0</v>
      </c>
      <c r="S200" s="2"/>
      <c r="T200" s="10" t="n">
        <f aca="false">P200-L200</f>
        <v>0</v>
      </c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  <c r="IV200" s="2"/>
      <c r="IW200" s="2"/>
    </row>
    <row r="201" customFormat="false" ht="12.75" hidden="false" customHeight="false" outlineLevel="0" collapsed="false">
      <c r="A201" s="19" t="s">
        <v>266</v>
      </c>
      <c r="C201" s="19" t="s">
        <v>73</v>
      </c>
      <c r="D201" s="20" t="n">
        <v>0</v>
      </c>
      <c r="E201" s="19" t="s">
        <v>26</v>
      </c>
      <c r="F201" s="19" t="s">
        <v>179</v>
      </c>
      <c r="G201" s="19" t="s">
        <v>203</v>
      </c>
      <c r="H201" s="21"/>
      <c r="I201" s="5" t="s">
        <v>259</v>
      </c>
      <c r="J201" s="25"/>
      <c r="L201" s="25" t="n">
        <v>73828457</v>
      </c>
      <c r="N201" s="25" t="n">
        <v>0</v>
      </c>
      <c r="P201" s="25" t="n">
        <v>73828457</v>
      </c>
      <c r="Q201" s="2"/>
      <c r="R201" s="25" t="n">
        <f aca="false">N201-J201</f>
        <v>0</v>
      </c>
      <c r="S201" s="5"/>
      <c r="T201" s="25" t="n">
        <f aca="false">P201-L201</f>
        <v>0</v>
      </c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  <c r="IW201" s="2"/>
    </row>
    <row r="202" customFormat="false" ht="12.75" hidden="false" customHeight="false" outlineLevel="0" collapsed="false">
      <c r="A202" s="19"/>
      <c r="C202" s="19"/>
      <c r="D202" s="20"/>
      <c r="E202" s="19"/>
      <c r="F202" s="19"/>
      <c r="G202" s="19"/>
      <c r="H202" s="21"/>
      <c r="I202" s="5"/>
      <c r="J202" s="20"/>
      <c r="L202" s="20"/>
      <c r="N202" s="20"/>
      <c r="P202" s="20"/>
      <c r="Q202" s="2"/>
      <c r="R202" s="20"/>
      <c r="S202" s="5"/>
      <c r="T202" s="20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  <c r="IW202" s="2"/>
    </row>
    <row r="203" customFormat="false" ht="12.75" hidden="false" customHeight="false" outlineLevel="0" collapsed="false">
      <c r="A203" s="5"/>
      <c r="B203" s="1" t="s">
        <v>315</v>
      </c>
      <c r="C203" s="5"/>
      <c r="D203" s="11"/>
      <c r="E203" s="5"/>
      <c r="F203" s="5"/>
      <c r="G203" s="5"/>
      <c r="H203" s="21"/>
      <c r="I203" s="5"/>
      <c r="J203" s="34" t="n">
        <f aca="false">SUM(J195:J201)</f>
        <v>276033134</v>
      </c>
      <c r="L203" s="34" t="n">
        <f aca="false">SUM(L195:L201)</f>
        <v>108294315</v>
      </c>
      <c r="N203" s="34" t="n">
        <f aca="false">SUM(N195:N201)</f>
        <v>272901623</v>
      </c>
      <c r="P203" s="34" t="n">
        <f aca="false">SUM(P195:P201)</f>
        <v>108294315</v>
      </c>
      <c r="Q203" s="2"/>
      <c r="R203" s="34" t="n">
        <f aca="false">SUM(R195:R201)</f>
        <v>-3131511</v>
      </c>
      <c r="S203" s="2"/>
      <c r="T203" s="34" t="n">
        <f aca="false">SUM(T195:T201)</f>
        <v>0</v>
      </c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</row>
    <row r="204" customFormat="false" ht="12.75" hidden="false" customHeight="false" outlineLevel="0" collapsed="false">
      <c r="A204" s="5"/>
      <c r="B204" s="1"/>
      <c r="C204" s="5"/>
      <c r="D204" s="11"/>
      <c r="E204" s="5"/>
      <c r="F204" s="5"/>
      <c r="G204" s="5"/>
      <c r="H204" s="21"/>
      <c r="I204" s="5"/>
      <c r="Q204" s="2"/>
      <c r="R204" s="5"/>
      <c r="S204" s="5"/>
      <c r="T204" s="5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</row>
    <row r="205" customFormat="false" ht="13.5" hidden="false" customHeight="false" outlineLevel="0" collapsed="false">
      <c r="A205" s="5"/>
      <c r="B205" s="1" t="s">
        <v>268</v>
      </c>
      <c r="C205" s="5"/>
      <c r="D205" s="11"/>
      <c r="E205" s="5"/>
      <c r="F205" s="5"/>
      <c r="G205" s="5"/>
      <c r="H205" s="21"/>
      <c r="I205" s="5"/>
      <c r="J205" s="35" t="n">
        <f aca="false">J203+J192</f>
        <v>3138558977.58</v>
      </c>
      <c r="L205" s="35" t="n">
        <f aca="false">L203+L192</f>
        <v>1583431749.28</v>
      </c>
      <c r="N205" s="35" t="n">
        <f aca="false">N203+N192</f>
        <v>3219625878.97</v>
      </c>
      <c r="P205" s="35" t="n">
        <f aca="false">P203+P192</f>
        <v>1673552826</v>
      </c>
      <c r="Q205" s="2"/>
      <c r="R205" s="35" t="n">
        <f aca="false">R203+R192</f>
        <v>81066901.39</v>
      </c>
      <c r="S205" s="2"/>
      <c r="T205" s="35" t="n">
        <f aca="false">T203+T192</f>
        <v>90121076.72</v>
      </c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  <c r="IW205" s="2"/>
    </row>
    <row r="206" customFormat="false" ht="13.5" hidden="false" customHeight="false" outlineLevel="0" collapsed="false">
      <c r="A206" s="5"/>
      <c r="C206" s="5"/>
      <c r="D206" s="11"/>
      <c r="E206" s="5"/>
      <c r="F206" s="5"/>
      <c r="G206" s="5"/>
      <c r="H206" s="21"/>
      <c r="I206" s="5"/>
      <c r="Q206" s="2"/>
      <c r="R206" s="36"/>
      <c r="S206" s="2"/>
      <c r="T206" s="36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  <c r="IW206" s="2"/>
    </row>
    <row r="207" customFormat="false" ht="12.75" hidden="false" customHeight="false" outlineLevel="0" collapsed="false">
      <c r="A207" s="5"/>
      <c r="C207" s="5"/>
      <c r="D207" s="11"/>
      <c r="E207" s="5"/>
      <c r="F207" s="5"/>
      <c r="G207" s="5"/>
      <c r="H207" s="21"/>
      <c r="I207" s="5"/>
      <c r="Q207" s="2"/>
      <c r="R207" s="36"/>
      <c r="S207" s="2"/>
      <c r="T207" s="36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  <c r="IW207" s="2"/>
    </row>
    <row r="208" customFormat="false" ht="12.75" hidden="true" customHeight="false" outlineLevel="0" collapsed="false">
      <c r="A208" s="5"/>
      <c r="C208" s="5"/>
      <c r="D208" s="11"/>
      <c r="E208" s="5"/>
      <c r="F208" s="5"/>
      <c r="G208" s="5"/>
      <c r="H208" s="21"/>
      <c r="I208" s="5" t="s">
        <v>305</v>
      </c>
      <c r="J208" s="5" t="n">
        <v>3138558977.58</v>
      </c>
      <c r="L208" s="5" t="n">
        <v>1583431749.28</v>
      </c>
      <c r="N208" s="5" t="n">
        <v>3219625878.97</v>
      </c>
      <c r="P208" s="5" t="n">
        <v>1673552826</v>
      </c>
      <c r="Q208" s="2"/>
      <c r="R208" s="36" t="n">
        <v>81066901.39</v>
      </c>
      <c r="S208" s="2"/>
      <c r="T208" s="36" t="n">
        <v>90121076.72</v>
      </c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  <c r="IW208" s="2"/>
    </row>
    <row r="209" customFormat="false" ht="12.75" hidden="true" customHeight="false" outlineLevel="0" collapsed="false">
      <c r="A209" s="5"/>
      <c r="C209" s="5"/>
      <c r="D209" s="11"/>
      <c r="E209" s="5"/>
      <c r="F209" s="5"/>
      <c r="G209" s="5"/>
      <c r="H209" s="21"/>
      <c r="I209" s="5"/>
      <c r="Q209" s="2"/>
      <c r="R209" s="36"/>
      <c r="S209" s="2"/>
      <c r="T209" s="36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</row>
    <row r="210" customFormat="false" ht="12.75" hidden="true" customHeight="false" outlineLevel="0" collapsed="false">
      <c r="A210" s="5"/>
      <c r="C210" s="5"/>
      <c r="D210" s="11"/>
      <c r="E210" s="5"/>
      <c r="F210" s="5"/>
      <c r="G210" s="5"/>
      <c r="H210" s="21"/>
      <c r="I210" s="5" t="s">
        <v>306</v>
      </c>
      <c r="J210" s="5" t="n">
        <f aca="false">J205-J208</f>
        <v>0</v>
      </c>
      <c r="L210" s="5" t="n">
        <f aca="false">L205-L208</f>
        <v>0</v>
      </c>
      <c r="N210" s="5" t="n">
        <f aca="false">N205-N208</f>
        <v>0</v>
      </c>
      <c r="P210" s="5" t="n">
        <f aca="false">P205-P208</f>
        <v>0</v>
      </c>
      <c r="Q210" s="2"/>
      <c r="R210" s="5" t="n">
        <f aca="false">R205-R208</f>
        <v>0</v>
      </c>
      <c r="S210" s="2"/>
      <c r="T210" s="5" t="n">
        <f aca="false">T205-T208</f>
        <v>0</v>
      </c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</row>
    <row r="212" customFormat="false" ht="12.75" hidden="false" customHeight="false" outlineLevel="0" collapsed="false">
      <c r="A212" s="15" t="s">
        <v>269</v>
      </c>
    </row>
    <row r="213" customFormat="false" ht="12.75" hidden="false" customHeight="false" outlineLevel="0" collapsed="false">
      <c r="A213" s="37" t="s">
        <v>270</v>
      </c>
      <c r="B213" s="37"/>
      <c r="C213" s="38"/>
      <c r="D213" s="39" t="s">
        <v>271</v>
      </c>
      <c r="F213" s="39"/>
      <c r="G213" s="38" t="s">
        <v>224</v>
      </c>
      <c r="H213" s="21" t="n">
        <v>0</v>
      </c>
      <c r="I213" s="37" t="s">
        <v>225</v>
      </c>
      <c r="J213" s="38"/>
      <c r="K213" s="2"/>
      <c r="L213" s="38" t="n">
        <v>7956277.91</v>
      </c>
      <c r="M213" s="3"/>
      <c r="N213" s="38"/>
      <c r="O213" s="2"/>
      <c r="P213" s="38" t="n">
        <v>7956277.91</v>
      </c>
      <c r="R213" s="5"/>
      <c r="T213" s="5" t="n">
        <v>7734781.95</v>
      </c>
      <c r="U213" s="5"/>
      <c r="V213" s="5" t="n">
        <f aca="false">+R213/1000000</f>
        <v>0</v>
      </c>
      <c r="W213" s="5" t="n">
        <v>0</v>
      </c>
      <c r="X213" s="5"/>
      <c r="Y213" s="5" t="n">
        <f aca="false">ROUND(T213*H213,0)</f>
        <v>0</v>
      </c>
      <c r="Z213" s="5"/>
      <c r="AA213" s="5"/>
      <c r="AB213" s="5" t="n">
        <v>0</v>
      </c>
      <c r="AC213" s="5"/>
      <c r="AD213" s="5" t="n">
        <v>0</v>
      </c>
      <c r="AE213" s="5" t="n">
        <f aca="false">+AB213/1000000</f>
        <v>0</v>
      </c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7"/>
      <c r="CE213" s="37"/>
      <c r="CF213" s="37"/>
      <c r="CG213" s="37"/>
      <c r="CH213" s="37"/>
      <c r="CI213" s="37"/>
      <c r="CJ213" s="37"/>
      <c r="CK213" s="37"/>
      <c r="CL213" s="37"/>
      <c r="CM213" s="37"/>
      <c r="CN213" s="37"/>
      <c r="CO213" s="37"/>
      <c r="CP213" s="37"/>
      <c r="CQ213" s="37"/>
      <c r="CR213" s="37"/>
      <c r="CS213" s="37"/>
      <c r="CT213" s="37"/>
      <c r="CU213" s="37"/>
      <c r="CV213" s="37"/>
      <c r="CW213" s="37"/>
      <c r="CX213" s="37"/>
      <c r="CY213" s="37"/>
      <c r="CZ213" s="37"/>
      <c r="DA213" s="37"/>
      <c r="DB213" s="37"/>
      <c r="DC213" s="37"/>
      <c r="DD213" s="37"/>
      <c r="DE213" s="37"/>
      <c r="DF213" s="37"/>
      <c r="DG213" s="37"/>
      <c r="DH213" s="37"/>
      <c r="DI213" s="37"/>
      <c r="DJ213" s="37"/>
      <c r="DK213" s="37"/>
      <c r="DL213" s="37"/>
      <c r="DM213" s="37"/>
      <c r="DN213" s="37"/>
      <c r="DO213" s="37"/>
      <c r="DP213" s="37"/>
      <c r="DQ213" s="37"/>
      <c r="DR213" s="37"/>
      <c r="DS213" s="37"/>
      <c r="DT213" s="37"/>
      <c r="DU213" s="37"/>
      <c r="DV213" s="37"/>
      <c r="DW213" s="37"/>
      <c r="DX213" s="37"/>
      <c r="DY213" s="37"/>
      <c r="DZ213" s="37"/>
      <c r="EA213" s="37"/>
      <c r="EB213" s="37"/>
      <c r="EC213" s="37"/>
      <c r="ED213" s="37"/>
      <c r="EE213" s="37"/>
      <c r="EF213" s="37"/>
      <c r="EG213" s="37"/>
      <c r="EH213" s="37"/>
      <c r="EI213" s="37"/>
      <c r="EJ213" s="37"/>
      <c r="EK213" s="37"/>
      <c r="EL213" s="37"/>
      <c r="EM213" s="37"/>
      <c r="EN213" s="37"/>
      <c r="EO213" s="37"/>
      <c r="EP213" s="37"/>
      <c r="EQ213" s="37"/>
      <c r="ER213" s="37"/>
      <c r="ES213" s="37"/>
      <c r="ET213" s="37"/>
      <c r="EU213" s="37"/>
      <c r="EV213" s="37"/>
      <c r="EW213" s="37"/>
      <c r="EX213" s="37"/>
      <c r="EY213" s="37"/>
      <c r="EZ213" s="37"/>
      <c r="FA213" s="37"/>
      <c r="FB213" s="37"/>
      <c r="FC213" s="37"/>
      <c r="FD213" s="37"/>
      <c r="FE213" s="37"/>
      <c r="FF213" s="37"/>
      <c r="FG213" s="37"/>
      <c r="FH213" s="37"/>
      <c r="FI213" s="37"/>
      <c r="FJ213" s="37"/>
      <c r="FK213" s="37"/>
      <c r="FL213" s="37"/>
      <c r="FM213" s="37"/>
      <c r="FN213" s="37"/>
      <c r="FO213" s="37"/>
      <c r="FP213" s="37"/>
      <c r="FQ213" s="37"/>
      <c r="FR213" s="37"/>
      <c r="FS213" s="37"/>
      <c r="FT213" s="37"/>
      <c r="FU213" s="37"/>
      <c r="FV213" s="37"/>
      <c r="FW213" s="37"/>
      <c r="FX213" s="37"/>
      <c r="FY213" s="37"/>
      <c r="FZ213" s="37"/>
      <c r="GA213" s="37"/>
      <c r="GB213" s="37"/>
      <c r="GC213" s="37"/>
      <c r="GD213" s="37"/>
      <c r="GE213" s="37"/>
      <c r="GF213" s="37"/>
      <c r="GG213" s="37"/>
      <c r="GH213" s="37"/>
      <c r="GI213" s="37"/>
      <c r="GJ213" s="37"/>
      <c r="GK213" s="37"/>
      <c r="GL213" s="37"/>
      <c r="GM213" s="37"/>
      <c r="GN213" s="37"/>
      <c r="GO213" s="37"/>
      <c r="GP213" s="37"/>
      <c r="GQ213" s="37"/>
      <c r="GR213" s="37"/>
      <c r="GS213" s="37"/>
      <c r="GT213" s="37"/>
      <c r="GU213" s="37"/>
      <c r="GV213" s="37"/>
      <c r="GW213" s="37"/>
      <c r="GX213" s="37"/>
      <c r="GY213" s="37"/>
      <c r="GZ213" s="37"/>
      <c r="HA213" s="37"/>
      <c r="HB213" s="37"/>
      <c r="HC213" s="37"/>
      <c r="HD213" s="37"/>
      <c r="HE213" s="37"/>
      <c r="HF213" s="37"/>
      <c r="HG213" s="37"/>
      <c r="HH213" s="37"/>
      <c r="HI213" s="37"/>
      <c r="HJ213" s="37"/>
      <c r="HK213" s="37"/>
      <c r="HL213" s="37"/>
      <c r="HM213" s="37"/>
      <c r="HN213" s="37"/>
      <c r="HO213" s="37"/>
      <c r="HP213" s="37"/>
      <c r="HQ213" s="37"/>
      <c r="HR213" s="37"/>
      <c r="HS213" s="37"/>
      <c r="HT213" s="37"/>
      <c r="HU213" s="37"/>
      <c r="HV213" s="37"/>
      <c r="HW213" s="37"/>
      <c r="HX213" s="37"/>
      <c r="HY213" s="37"/>
      <c r="HZ213" s="37"/>
      <c r="IA213" s="37"/>
      <c r="IB213" s="37"/>
      <c r="IC213" s="37"/>
      <c r="ID213" s="37"/>
      <c r="IE213" s="37"/>
      <c r="IF213" s="37"/>
      <c r="IG213" s="37"/>
      <c r="IH213" s="37"/>
      <c r="II213" s="37"/>
      <c r="IJ213" s="37"/>
      <c r="IK213" s="37"/>
      <c r="IL213" s="37"/>
      <c r="IM213" s="37"/>
      <c r="IN213" s="37"/>
      <c r="IO213" s="37"/>
      <c r="IP213" s="37"/>
      <c r="IQ213" s="37"/>
      <c r="IR213" s="37"/>
      <c r="IS213" s="37"/>
      <c r="IT213" s="37"/>
      <c r="IU213" s="37"/>
      <c r="IV213" s="37"/>
      <c r="IW213" s="37"/>
    </row>
    <row r="214" customFormat="false" ht="12.75" hidden="false" customHeight="false" outlineLevel="0" collapsed="false">
      <c r="A214" s="37" t="s">
        <v>272</v>
      </c>
      <c r="B214" s="37"/>
      <c r="C214" s="38"/>
      <c r="D214" s="39" t="s">
        <v>271</v>
      </c>
      <c r="F214" s="39"/>
      <c r="G214" s="38" t="s">
        <v>224</v>
      </c>
      <c r="H214" s="21" t="n">
        <v>0</v>
      </c>
      <c r="I214" s="37" t="s">
        <v>225</v>
      </c>
      <c r="J214" s="38"/>
      <c r="K214" s="2"/>
      <c r="L214" s="38" t="n">
        <v>40096182</v>
      </c>
      <c r="M214" s="3"/>
      <c r="N214" s="38"/>
      <c r="O214" s="2"/>
      <c r="P214" s="38" t="n">
        <v>40096182</v>
      </c>
      <c r="R214" s="5"/>
      <c r="T214" s="5" t="n">
        <v>40096181.77</v>
      </c>
      <c r="U214" s="5"/>
      <c r="V214" s="5" t="n">
        <f aca="false">+R214/1000000</f>
        <v>0</v>
      </c>
      <c r="W214" s="5" t="n">
        <v>0</v>
      </c>
      <c r="X214" s="5"/>
      <c r="Y214" s="5" t="n">
        <f aca="false">ROUND(T214*H214,0)</f>
        <v>0</v>
      </c>
      <c r="Z214" s="5"/>
      <c r="AA214" s="5"/>
      <c r="AB214" s="5" t="n">
        <v>0</v>
      </c>
      <c r="AC214" s="5"/>
      <c r="AD214" s="5" t="n">
        <v>0</v>
      </c>
      <c r="AE214" s="5" t="n">
        <f aca="false">+AB214/1000000</f>
        <v>0</v>
      </c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  <c r="BO214" s="37"/>
      <c r="BP214" s="37"/>
      <c r="BQ214" s="37"/>
      <c r="BR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  <c r="CC214" s="37"/>
      <c r="CD214" s="37"/>
      <c r="CE214" s="37"/>
      <c r="CF214" s="37"/>
      <c r="CG214" s="37"/>
      <c r="CH214" s="37"/>
      <c r="CI214" s="37"/>
      <c r="CJ214" s="37"/>
      <c r="CK214" s="37"/>
      <c r="CL214" s="37"/>
      <c r="CM214" s="37"/>
      <c r="CN214" s="37"/>
      <c r="CO214" s="37"/>
      <c r="CP214" s="37"/>
      <c r="CQ214" s="37"/>
      <c r="CR214" s="37"/>
      <c r="CS214" s="37"/>
      <c r="CT214" s="37"/>
      <c r="CU214" s="37"/>
      <c r="CV214" s="37"/>
      <c r="CW214" s="37"/>
      <c r="CX214" s="37"/>
      <c r="CY214" s="37"/>
      <c r="CZ214" s="37"/>
      <c r="DA214" s="37"/>
      <c r="DB214" s="37"/>
      <c r="DC214" s="37"/>
      <c r="DD214" s="37"/>
      <c r="DE214" s="37"/>
      <c r="DF214" s="37"/>
      <c r="DG214" s="37"/>
      <c r="DH214" s="37"/>
      <c r="DI214" s="37"/>
      <c r="DJ214" s="37"/>
      <c r="DK214" s="37"/>
      <c r="DL214" s="37"/>
      <c r="DM214" s="37"/>
      <c r="DN214" s="37"/>
      <c r="DO214" s="37"/>
      <c r="DP214" s="37"/>
      <c r="DQ214" s="37"/>
      <c r="DR214" s="37"/>
      <c r="DS214" s="37"/>
      <c r="DT214" s="37"/>
      <c r="DU214" s="37"/>
      <c r="DV214" s="37"/>
      <c r="DW214" s="37"/>
      <c r="DX214" s="37"/>
      <c r="DY214" s="37"/>
      <c r="DZ214" s="37"/>
      <c r="EA214" s="37"/>
      <c r="EB214" s="37"/>
      <c r="EC214" s="37"/>
      <c r="ED214" s="37"/>
      <c r="EE214" s="37"/>
      <c r="EF214" s="37"/>
      <c r="EG214" s="37"/>
      <c r="EH214" s="37"/>
      <c r="EI214" s="37"/>
      <c r="EJ214" s="37"/>
      <c r="EK214" s="37"/>
      <c r="EL214" s="37"/>
      <c r="EM214" s="37"/>
      <c r="EN214" s="37"/>
      <c r="EO214" s="37"/>
      <c r="EP214" s="37"/>
      <c r="EQ214" s="37"/>
      <c r="ER214" s="37"/>
      <c r="ES214" s="37"/>
      <c r="ET214" s="37"/>
      <c r="EU214" s="37"/>
      <c r="EV214" s="37"/>
      <c r="EW214" s="37"/>
      <c r="EX214" s="37"/>
      <c r="EY214" s="37"/>
      <c r="EZ214" s="37"/>
      <c r="FA214" s="37"/>
      <c r="FB214" s="37"/>
      <c r="FC214" s="37"/>
      <c r="FD214" s="37"/>
      <c r="FE214" s="37"/>
      <c r="FF214" s="37"/>
      <c r="FG214" s="37"/>
      <c r="FH214" s="37"/>
      <c r="FI214" s="37"/>
      <c r="FJ214" s="37"/>
      <c r="FK214" s="37"/>
      <c r="FL214" s="37"/>
      <c r="FM214" s="37"/>
      <c r="FN214" s="37"/>
      <c r="FO214" s="37"/>
      <c r="FP214" s="37"/>
      <c r="FQ214" s="37"/>
      <c r="FR214" s="37"/>
      <c r="FS214" s="37"/>
      <c r="FT214" s="37"/>
      <c r="FU214" s="37"/>
      <c r="FV214" s="37"/>
      <c r="FW214" s="37"/>
      <c r="FX214" s="37"/>
      <c r="FY214" s="37"/>
      <c r="FZ214" s="37"/>
      <c r="GA214" s="37"/>
      <c r="GB214" s="37"/>
      <c r="GC214" s="37"/>
      <c r="GD214" s="37"/>
      <c r="GE214" s="37"/>
      <c r="GF214" s="37"/>
      <c r="GG214" s="37"/>
      <c r="GH214" s="37"/>
      <c r="GI214" s="37"/>
      <c r="GJ214" s="37"/>
      <c r="GK214" s="37"/>
      <c r="GL214" s="37"/>
      <c r="GM214" s="37"/>
      <c r="GN214" s="37"/>
      <c r="GO214" s="37"/>
      <c r="GP214" s="37"/>
      <c r="GQ214" s="37"/>
      <c r="GR214" s="37"/>
      <c r="GS214" s="37"/>
      <c r="GT214" s="37"/>
      <c r="GU214" s="37"/>
      <c r="GV214" s="37"/>
      <c r="GW214" s="37"/>
      <c r="GX214" s="37"/>
      <c r="GY214" s="37"/>
      <c r="GZ214" s="37"/>
      <c r="HA214" s="37"/>
      <c r="HB214" s="37"/>
      <c r="HC214" s="37"/>
      <c r="HD214" s="37"/>
      <c r="HE214" s="37"/>
      <c r="HF214" s="37"/>
      <c r="HG214" s="37"/>
      <c r="HH214" s="37"/>
      <c r="HI214" s="37"/>
      <c r="HJ214" s="37"/>
      <c r="HK214" s="37"/>
      <c r="HL214" s="37"/>
      <c r="HM214" s="37"/>
      <c r="HN214" s="37"/>
      <c r="HO214" s="37"/>
      <c r="HP214" s="37"/>
      <c r="HQ214" s="37"/>
      <c r="HR214" s="37"/>
      <c r="HS214" s="37"/>
      <c r="HT214" s="37"/>
      <c r="HU214" s="37"/>
      <c r="HV214" s="37"/>
      <c r="HW214" s="37"/>
      <c r="HX214" s="37"/>
      <c r="HY214" s="37"/>
      <c r="HZ214" s="37"/>
      <c r="IA214" s="37"/>
      <c r="IB214" s="37"/>
      <c r="IC214" s="37"/>
      <c r="ID214" s="37"/>
      <c r="IE214" s="37"/>
      <c r="IF214" s="37"/>
      <c r="IG214" s="37"/>
      <c r="IH214" s="37"/>
      <c r="II214" s="37"/>
      <c r="IJ214" s="37"/>
      <c r="IK214" s="37"/>
      <c r="IL214" s="37"/>
      <c r="IM214" s="37"/>
      <c r="IN214" s="37"/>
      <c r="IO214" s="37"/>
      <c r="IP214" s="37"/>
      <c r="IQ214" s="37"/>
      <c r="IR214" s="37"/>
      <c r="IS214" s="37"/>
      <c r="IT214" s="37"/>
      <c r="IU214" s="37"/>
      <c r="IV214" s="37"/>
      <c r="IW214" s="37"/>
    </row>
    <row r="215" customFormat="false" ht="12.75" hidden="false" customHeight="false" outlineLevel="0" collapsed="false">
      <c r="A215" s="37" t="s">
        <v>273</v>
      </c>
      <c r="B215" s="37"/>
      <c r="C215" s="38"/>
      <c r="D215" s="39" t="s">
        <v>271</v>
      </c>
      <c r="F215" s="39"/>
      <c r="G215" s="38" t="s">
        <v>224</v>
      </c>
      <c r="H215" s="21" t="n">
        <v>0</v>
      </c>
      <c r="I215" s="37" t="s">
        <v>225</v>
      </c>
      <c r="J215" s="38"/>
      <c r="K215" s="2"/>
      <c r="L215" s="38" t="n">
        <v>23677880</v>
      </c>
      <c r="M215" s="3"/>
      <c r="N215" s="38"/>
      <c r="O215" s="2"/>
      <c r="P215" s="38" t="n">
        <v>23677880</v>
      </c>
      <c r="R215" s="5"/>
      <c r="T215" s="5" t="n">
        <v>23677880.11</v>
      </c>
      <c r="U215" s="5"/>
      <c r="V215" s="5" t="n">
        <f aca="false">+R215/1000000</f>
        <v>0</v>
      </c>
      <c r="W215" s="5" t="n">
        <v>0</v>
      </c>
      <c r="X215" s="5"/>
      <c r="Y215" s="5" t="n">
        <f aca="false">ROUND(T215*H215,0)</f>
        <v>0</v>
      </c>
      <c r="Z215" s="5"/>
      <c r="AA215" s="5"/>
      <c r="AB215" s="5" t="n">
        <v>0</v>
      </c>
      <c r="AC215" s="5"/>
      <c r="AD215" s="5" t="n">
        <v>0</v>
      </c>
      <c r="AE215" s="5" t="n">
        <f aca="false">+AB215/1000000</f>
        <v>0</v>
      </c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  <c r="BO215" s="37"/>
      <c r="BP215" s="37"/>
      <c r="BQ215" s="37"/>
      <c r="BR215" s="37"/>
      <c r="BS215" s="37"/>
      <c r="BT215" s="37"/>
      <c r="BU215" s="37"/>
      <c r="BV215" s="37"/>
      <c r="BW215" s="37"/>
      <c r="BX215" s="37"/>
      <c r="BY215" s="37"/>
      <c r="BZ215" s="37"/>
      <c r="CA215" s="37"/>
      <c r="CB215" s="37"/>
      <c r="CC215" s="37"/>
      <c r="CD215" s="37"/>
      <c r="CE215" s="37"/>
      <c r="CF215" s="37"/>
      <c r="CG215" s="37"/>
      <c r="CH215" s="37"/>
      <c r="CI215" s="37"/>
      <c r="CJ215" s="37"/>
      <c r="CK215" s="37"/>
      <c r="CL215" s="37"/>
      <c r="CM215" s="37"/>
      <c r="CN215" s="37"/>
      <c r="CO215" s="37"/>
      <c r="CP215" s="37"/>
      <c r="CQ215" s="37"/>
      <c r="CR215" s="37"/>
      <c r="CS215" s="37"/>
      <c r="CT215" s="37"/>
      <c r="CU215" s="37"/>
      <c r="CV215" s="37"/>
      <c r="CW215" s="37"/>
      <c r="CX215" s="37"/>
      <c r="CY215" s="37"/>
      <c r="CZ215" s="37"/>
      <c r="DA215" s="37"/>
      <c r="DB215" s="37"/>
      <c r="DC215" s="37"/>
      <c r="DD215" s="37"/>
      <c r="DE215" s="37"/>
      <c r="DF215" s="37"/>
      <c r="DG215" s="37"/>
      <c r="DH215" s="37"/>
      <c r="DI215" s="37"/>
      <c r="DJ215" s="37"/>
      <c r="DK215" s="37"/>
      <c r="DL215" s="37"/>
      <c r="DM215" s="37"/>
      <c r="DN215" s="37"/>
      <c r="DO215" s="37"/>
      <c r="DP215" s="37"/>
      <c r="DQ215" s="37"/>
      <c r="DR215" s="37"/>
      <c r="DS215" s="37"/>
      <c r="DT215" s="37"/>
      <c r="DU215" s="37"/>
      <c r="DV215" s="37"/>
      <c r="DW215" s="37"/>
      <c r="DX215" s="37"/>
      <c r="DY215" s="37"/>
      <c r="DZ215" s="37"/>
      <c r="EA215" s="37"/>
      <c r="EB215" s="37"/>
      <c r="EC215" s="37"/>
      <c r="ED215" s="37"/>
      <c r="EE215" s="37"/>
      <c r="EF215" s="37"/>
      <c r="EG215" s="37"/>
      <c r="EH215" s="37"/>
      <c r="EI215" s="37"/>
      <c r="EJ215" s="37"/>
      <c r="EK215" s="37"/>
      <c r="EL215" s="37"/>
      <c r="EM215" s="37"/>
      <c r="EN215" s="37"/>
      <c r="EO215" s="37"/>
      <c r="EP215" s="37"/>
      <c r="EQ215" s="37"/>
      <c r="ER215" s="37"/>
      <c r="ES215" s="37"/>
      <c r="ET215" s="37"/>
      <c r="EU215" s="37"/>
      <c r="EV215" s="37"/>
      <c r="EW215" s="37"/>
      <c r="EX215" s="37"/>
      <c r="EY215" s="37"/>
      <c r="EZ215" s="37"/>
      <c r="FA215" s="37"/>
      <c r="FB215" s="37"/>
      <c r="FC215" s="37"/>
      <c r="FD215" s="37"/>
      <c r="FE215" s="37"/>
      <c r="FF215" s="37"/>
      <c r="FG215" s="37"/>
      <c r="FH215" s="37"/>
      <c r="FI215" s="37"/>
      <c r="FJ215" s="37"/>
      <c r="FK215" s="37"/>
      <c r="FL215" s="37"/>
      <c r="FM215" s="37"/>
      <c r="FN215" s="37"/>
      <c r="FO215" s="37"/>
      <c r="FP215" s="37"/>
      <c r="FQ215" s="37"/>
      <c r="FR215" s="37"/>
      <c r="FS215" s="37"/>
      <c r="FT215" s="37"/>
      <c r="FU215" s="37"/>
      <c r="FV215" s="37"/>
      <c r="FW215" s="37"/>
      <c r="FX215" s="37"/>
      <c r="FY215" s="37"/>
      <c r="FZ215" s="37"/>
      <c r="GA215" s="37"/>
      <c r="GB215" s="37"/>
      <c r="GC215" s="37"/>
      <c r="GD215" s="37"/>
      <c r="GE215" s="37"/>
      <c r="GF215" s="37"/>
      <c r="GG215" s="37"/>
      <c r="GH215" s="37"/>
      <c r="GI215" s="37"/>
      <c r="GJ215" s="37"/>
      <c r="GK215" s="37"/>
      <c r="GL215" s="37"/>
      <c r="GM215" s="37"/>
      <c r="GN215" s="37"/>
      <c r="GO215" s="37"/>
      <c r="GP215" s="37"/>
      <c r="GQ215" s="37"/>
      <c r="GR215" s="37"/>
      <c r="GS215" s="37"/>
      <c r="GT215" s="37"/>
      <c r="GU215" s="37"/>
      <c r="GV215" s="37"/>
      <c r="GW215" s="37"/>
      <c r="GX215" s="37"/>
      <c r="GY215" s="37"/>
      <c r="GZ215" s="37"/>
      <c r="HA215" s="37"/>
      <c r="HB215" s="37"/>
      <c r="HC215" s="37"/>
      <c r="HD215" s="37"/>
      <c r="HE215" s="37"/>
      <c r="HF215" s="37"/>
      <c r="HG215" s="37"/>
      <c r="HH215" s="37"/>
      <c r="HI215" s="37"/>
      <c r="HJ215" s="37"/>
      <c r="HK215" s="37"/>
      <c r="HL215" s="37"/>
      <c r="HM215" s="37"/>
      <c r="HN215" s="37"/>
      <c r="HO215" s="37"/>
      <c r="HP215" s="37"/>
      <c r="HQ215" s="37"/>
      <c r="HR215" s="37"/>
      <c r="HS215" s="37"/>
      <c r="HT215" s="37"/>
      <c r="HU215" s="37"/>
      <c r="HV215" s="37"/>
      <c r="HW215" s="37"/>
      <c r="HX215" s="37"/>
      <c r="HY215" s="37"/>
      <c r="HZ215" s="37"/>
      <c r="IA215" s="37"/>
      <c r="IB215" s="37"/>
      <c r="IC215" s="37"/>
      <c r="ID215" s="37"/>
      <c r="IE215" s="37"/>
      <c r="IF215" s="37"/>
      <c r="IG215" s="37"/>
      <c r="IH215" s="37"/>
      <c r="II215" s="37"/>
      <c r="IJ215" s="37"/>
      <c r="IK215" s="37"/>
      <c r="IL215" s="37"/>
      <c r="IM215" s="37"/>
      <c r="IN215" s="37"/>
      <c r="IO215" s="37"/>
      <c r="IP215" s="37"/>
      <c r="IQ215" s="37"/>
      <c r="IR215" s="37"/>
      <c r="IS215" s="37"/>
      <c r="IT215" s="37"/>
      <c r="IU215" s="37"/>
      <c r="IV215" s="37"/>
      <c r="IW215" s="37"/>
    </row>
    <row r="216" customFormat="false" ht="12.75" hidden="false" customHeight="false" outlineLevel="0" collapsed="false">
      <c r="A216" s="37" t="s">
        <v>274</v>
      </c>
      <c r="B216" s="37"/>
      <c r="C216" s="38"/>
      <c r="D216" s="39" t="s">
        <v>275</v>
      </c>
      <c r="F216" s="39"/>
      <c r="G216" s="38" t="s">
        <v>224</v>
      </c>
      <c r="H216" s="21" t="n">
        <v>0</v>
      </c>
      <c r="I216" s="37" t="s">
        <v>225</v>
      </c>
      <c r="J216" s="38"/>
      <c r="K216" s="2"/>
      <c r="L216" s="38" t="n">
        <v>569786.12</v>
      </c>
      <c r="M216" s="3"/>
      <c r="N216" s="38"/>
      <c r="O216" s="2"/>
      <c r="P216" s="38" t="n">
        <v>569786.12</v>
      </c>
      <c r="R216" s="5"/>
      <c r="T216" s="5" t="n">
        <v>543049.59</v>
      </c>
      <c r="U216" s="5"/>
      <c r="V216" s="5" t="n">
        <f aca="false">+R216/1000000</f>
        <v>0</v>
      </c>
      <c r="W216" s="5" t="n">
        <v>0</v>
      </c>
      <c r="X216" s="5"/>
      <c r="Y216" s="5" t="n">
        <f aca="false">ROUND(T216*H216,0)</f>
        <v>0</v>
      </c>
      <c r="Z216" s="5"/>
      <c r="AA216" s="5"/>
      <c r="AB216" s="5" t="n">
        <v>0</v>
      </c>
      <c r="AC216" s="5"/>
      <c r="AD216" s="5" t="n">
        <v>0</v>
      </c>
      <c r="AE216" s="5" t="n">
        <f aca="false">+AB216/1000000</f>
        <v>0</v>
      </c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  <c r="BO216" s="37"/>
      <c r="BP216" s="37"/>
      <c r="BQ216" s="37"/>
      <c r="BR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7"/>
      <c r="CE216" s="37"/>
      <c r="CF216" s="37"/>
      <c r="CG216" s="37"/>
      <c r="CH216" s="37"/>
      <c r="CI216" s="37"/>
      <c r="CJ216" s="37"/>
      <c r="CK216" s="37"/>
      <c r="CL216" s="37"/>
      <c r="CM216" s="37"/>
      <c r="CN216" s="37"/>
      <c r="CO216" s="37"/>
      <c r="CP216" s="37"/>
      <c r="CQ216" s="37"/>
      <c r="CR216" s="37"/>
      <c r="CS216" s="37"/>
      <c r="CT216" s="37"/>
      <c r="CU216" s="37"/>
      <c r="CV216" s="37"/>
      <c r="CW216" s="37"/>
      <c r="CX216" s="37"/>
      <c r="CY216" s="37"/>
      <c r="CZ216" s="37"/>
      <c r="DA216" s="37"/>
      <c r="DB216" s="37"/>
      <c r="DC216" s="37"/>
      <c r="DD216" s="37"/>
      <c r="DE216" s="37"/>
      <c r="DF216" s="37"/>
      <c r="DG216" s="37"/>
      <c r="DH216" s="37"/>
      <c r="DI216" s="37"/>
      <c r="DJ216" s="37"/>
      <c r="DK216" s="37"/>
      <c r="DL216" s="37"/>
      <c r="DM216" s="37"/>
      <c r="DN216" s="37"/>
      <c r="DO216" s="37"/>
      <c r="DP216" s="37"/>
      <c r="DQ216" s="37"/>
      <c r="DR216" s="37"/>
      <c r="DS216" s="37"/>
      <c r="DT216" s="37"/>
      <c r="DU216" s="37"/>
      <c r="DV216" s="37"/>
      <c r="DW216" s="37"/>
      <c r="DX216" s="37"/>
      <c r="DY216" s="37"/>
      <c r="DZ216" s="37"/>
      <c r="EA216" s="37"/>
      <c r="EB216" s="37"/>
      <c r="EC216" s="37"/>
      <c r="ED216" s="37"/>
      <c r="EE216" s="37"/>
      <c r="EF216" s="37"/>
      <c r="EG216" s="37"/>
      <c r="EH216" s="37"/>
      <c r="EI216" s="37"/>
      <c r="EJ216" s="37"/>
      <c r="EK216" s="37"/>
      <c r="EL216" s="37"/>
      <c r="EM216" s="37"/>
      <c r="EN216" s="37"/>
      <c r="EO216" s="37"/>
      <c r="EP216" s="37"/>
      <c r="EQ216" s="37"/>
      <c r="ER216" s="37"/>
      <c r="ES216" s="37"/>
      <c r="ET216" s="37"/>
      <c r="EU216" s="37"/>
      <c r="EV216" s="37"/>
      <c r="EW216" s="37"/>
      <c r="EX216" s="37"/>
      <c r="EY216" s="37"/>
      <c r="EZ216" s="37"/>
      <c r="FA216" s="37"/>
      <c r="FB216" s="37"/>
      <c r="FC216" s="37"/>
      <c r="FD216" s="37"/>
      <c r="FE216" s="37"/>
      <c r="FF216" s="37"/>
      <c r="FG216" s="37"/>
      <c r="FH216" s="37"/>
      <c r="FI216" s="37"/>
      <c r="FJ216" s="37"/>
      <c r="FK216" s="37"/>
      <c r="FL216" s="37"/>
      <c r="FM216" s="37"/>
      <c r="FN216" s="37"/>
      <c r="FO216" s="37"/>
      <c r="FP216" s="37"/>
      <c r="FQ216" s="37"/>
      <c r="FR216" s="37"/>
      <c r="FS216" s="37"/>
      <c r="FT216" s="37"/>
      <c r="FU216" s="37"/>
      <c r="FV216" s="37"/>
      <c r="FW216" s="37"/>
      <c r="FX216" s="37"/>
      <c r="FY216" s="37"/>
      <c r="FZ216" s="37"/>
      <c r="GA216" s="37"/>
      <c r="GB216" s="37"/>
      <c r="GC216" s="37"/>
      <c r="GD216" s="37"/>
      <c r="GE216" s="37"/>
      <c r="GF216" s="37"/>
      <c r="GG216" s="37"/>
      <c r="GH216" s="37"/>
      <c r="GI216" s="37"/>
      <c r="GJ216" s="37"/>
      <c r="GK216" s="37"/>
      <c r="GL216" s="37"/>
      <c r="GM216" s="37"/>
      <c r="GN216" s="37"/>
      <c r="GO216" s="37"/>
      <c r="GP216" s="37"/>
      <c r="GQ216" s="37"/>
      <c r="GR216" s="37"/>
      <c r="GS216" s="37"/>
      <c r="GT216" s="37"/>
      <c r="GU216" s="37"/>
      <c r="GV216" s="37"/>
      <c r="GW216" s="37"/>
      <c r="GX216" s="37"/>
      <c r="GY216" s="37"/>
      <c r="GZ216" s="37"/>
      <c r="HA216" s="37"/>
      <c r="HB216" s="37"/>
      <c r="HC216" s="37"/>
      <c r="HD216" s="37"/>
      <c r="HE216" s="37"/>
      <c r="HF216" s="37"/>
      <c r="HG216" s="37"/>
      <c r="HH216" s="37"/>
      <c r="HI216" s="37"/>
      <c r="HJ216" s="37"/>
      <c r="HK216" s="37"/>
      <c r="HL216" s="37"/>
      <c r="HM216" s="37"/>
      <c r="HN216" s="37"/>
      <c r="HO216" s="37"/>
      <c r="HP216" s="37"/>
      <c r="HQ216" s="37"/>
      <c r="HR216" s="37"/>
      <c r="HS216" s="37"/>
      <c r="HT216" s="37"/>
      <c r="HU216" s="37"/>
      <c r="HV216" s="37"/>
      <c r="HW216" s="37"/>
      <c r="HX216" s="37"/>
      <c r="HY216" s="37"/>
      <c r="HZ216" s="37"/>
      <c r="IA216" s="37"/>
      <c r="IB216" s="37"/>
      <c r="IC216" s="37"/>
      <c r="ID216" s="37"/>
      <c r="IE216" s="37"/>
      <c r="IF216" s="37"/>
      <c r="IG216" s="37"/>
      <c r="IH216" s="37"/>
      <c r="II216" s="37"/>
      <c r="IJ216" s="37"/>
      <c r="IK216" s="37"/>
      <c r="IL216" s="37"/>
      <c r="IM216" s="37"/>
      <c r="IN216" s="37"/>
      <c r="IO216" s="37"/>
      <c r="IP216" s="37"/>
      <c r="IQ216" s="37"/>
      <c r="IR216" s="37"/>
      <c r="IS216" s="37"/>
      <c r="IT216" s="37"/>
      <c r="IU216" s="37"/>
      <c r="IV216" s="37"/>
      <c r="IW216" s="37"/>
    </row>
    <row r="217" customFormat="false" ht="12.75" hidden="false" customHeight="false" outlineLevel="0" collapsed="false">
      <c r="A217" s="2"/>
      <c r="C217" s="5"/>
      <c r="D217" s="7"/>
      <c r="G217" s="5"/>
      <c r="H217" s="7"/>
      <c r="I217" s="5"/>
    </row>
    <row r="218" customFormat="false" ht="12.75" hidden="false" customHeight="false" outlineLevel="0" collapsed="false">
      <c r="A218" s="37" t="s">
        <v>276</v>
      </c>
      <c r="B218" s="37"/>
      <c r="C218" s="38"/>
      <c r="D218" s="39" t="s">
        <v>277</v>
      </c>
      <c r="F218" s="39"/>
      <c r="G218" s="38" t="s">
        <v>278</v>
      </c>
      <c r="H218" s="21" t="n">
        <v>0</v>
      </c>
      <c r="I218" s="37" t="s">
        <v>80</v>
      </c>
      <c r="J218" s="38"/>
      <c r="K218" s="2"/>
      <c r="L218" s="38" t="n">
        <v>0</v>
      </c>
      <c r="M218" s="3"/>
      <c r="N218" s="38"/>
      <c r="O218" s="2"/>
      <c r="P218" s="38" t="n">
        <v>0</v>
      </c>
      <c r="R218" s="5"/>
      <c r="T218" s="5" t="n">
        <v>0</v>
      </c>
      <c r="U218" s="5"/>
      <c r="V218" s="5" t="n">
        <f aca="false">+R218/1000000</f>
        <v>0</v>
      </c>
      <c r="W218" s="5" t="n">
        <v>11920000</v>
      </c>
      <c r="X218" s="5"/>
      <c r="Y218" s="5" t="n">
        <f aca="false">ROUND(T218*H218,0)</f>
        <v>0</v>
      </c>
      <c r="Z218" s="5"/>
      <c r="AA218" s="5"/>
      <c r="AB218" s="5" t="n">
        <f aca="false">+Y218</f>
        <v>0</v>
      </c>
      <c r="AC218" s="5"/>
      <c r="AD218" s="5" t="n">
        <v>0</v>
      </c>
      <c r="AE218" s="5" t="n">
        <f aca="false">+AB218/1000000</f>
        <v>0</v>
      </c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  <c r="BO218" s="37"/>
      <c r="BP218" s="37"/>
      <c r="BQ218" s="37"/>
      <c r="BR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7"/>
      <c r="CE218" s="37"/>
      <c r="CF218" s="37"/>
      <c r="CG218" s="37"/>
      <c r="CH218" s="37"/>
      <c r="CI218" s="37"/>
      <c r="CJ218" s="37"/>
      <c r="CK218" s="37"/>
      <c r="CL218" s="37"/>
      <c r="CM218" s="37"/>
      <c r="CN218" s="37"/>
      <c r="CO218" s="37"/>
      <c r="CP218" s="37"/>
      <c r="CQ218" s="37"/>
      <c r="CR218" s="37"/>
      <c r="CS218" s="37"/>
      <c r="CT218" s="37"/>
      <c r="CU218" s="37"/>
      <c r="CV218" s="37"/>
      <c r="CW218" s="37"/>
      <c r="CX218" s="37"/>
      <c r="CY218" s="37"/>
      <c r="CZ218" s="37"/>
      <c r="DA218" s="37"/>
      <c r="DB218" s="37"/>
      <c r="DC218" s="37"/>
      <c r="DD218" s="37"/>
      <c r="DE218" s="37"/>
      <c r="DF218" s="37"/>
      <c r="DG218" s="37"/>
      <c r="DH218" s="37"/>
      <c r="DI218" s="37"/>
      <c r="DJ218" s="37"/>
      <c r="DK218" s="37"/>
      <c r="DL218" s="37"/>
      <c r="DM218" s="37"/>
      <c r="DN218" s="37"/>
      <c r="DO218" s="37"/>
      <c r="DP218" s="37"/>
      <c r="DQ218" s="37"/>
      <c r="DR218" s="37"/>
      <c r="DS218" s="37"/>
      <c r="DT218" s="37"/>
      <c r="DU218" s="37"/>
      <c r="DV218" s="37"/>
      <c r="DW218" s="37"/>
      <c r="DX218" s="37"/>
      <c r="DY218" s="37"/>
      <c r="DZ218" s="37"/>
      <c r="EA218" s="37"/>
      <c r="EB218" s="37"/>
      <c r="EC218" s="37"/>
      <c r="ED218" s="37"/>
      <c r="EE218" s="37"/>
      <c r="EF218" s="37"/>
      <c r="EG218" s="37"/>
      <c r="EH218" s="37"/>
      <c r="EI218" s="37"/>
      <c r="EJ218" s="37"/>
      <c r="EK218" s="37"/>
      <c r="EL218" s="37"/>
      <c r="EM218" s="37"/>
      <c r="EN218" s="37"/>
      <c r="EO218" s="37"/>
      <c r="EP218" s="37"/>
      <c r="EQ218" s="37"/>
      <c r="ER218" s="37"/>
      <c r="ES218" s="37"/>
      <c r="ET218" s="37"/>
      <c r="EU218" s="37"/>
      <c r="EV218" s="37"/>
      <c r="EW218" s="37"/>
      <c r="EX218" s="37"/>
      <c r="EY218" s="37"/>
      <c r="EZ218" s="37"/>
      <c r="FA218" s="37"/>
      <c r="FB218" s="37"/>
      <c r="FC218" s="37"/>
      <c r="FD218" s="37"/>
      <c r="FE218" s="37"/>
      <c r="FF218" s="37"/>
      <c r="FG218" s="37"/>
      <c r="FH218" s="37"/>
      <c r="FI218" s="37"/>
      <c r="FJ218" s="37"/>
      <c r="FK218" s="37"/>
      <c r="FL218" s="37"/>
      <c r="FM218" s="37"/>
      <c r="FN218" s="37"/>
      <c r="FO218" s="37"/>
      <c r="FP218" s="37"/>
      <c r="FQ218" s="37"/>
      <c r="FR218" s="37"/>
      <c r="FS218" s="37"/>
      <c r="FT218" s="37"/>
      <c r="FU218" s="37"/>
      <c r="FV218" s="37"/>
      <c r="FW218" s="37"/>
      <c r="FX218" s="37"/>
      <c r="FY218" s="37"/>
      <c r="FZ218" s="37"/>
      <c r="GA218" s="37"/>
      <c r="GB218" s="37"/>
      <c r="GC218" s="37"/>
      <c r="GD218" s="37"/>
      <c r="GE218" s="37"/>
      <c r="GF218" s="37"/>
      <c r="GG218" s="37"/>
      <c r="GH218" s="37"/>
      <c r="GI218" s="37"/>
      <c r="GJ218" s="37"/>
      <c r="GK218" s="37"/>
      <c r="GL218" s="37"/>
      <c r="GM218" s="37"/>
      <c r="GN218" s="37"/>
      <c r="GO218" s="37"/>
      <c r="GP218" s="37"/>
      <c r="GQ218" s="37"/>
      <c r="GR218" s="37"/>
      <c r="GS218" s="37"/>
      <c r="GT218" s="37"/>
      <c r="GU218" s="37"/>
      <c r="GV218" s="37"/>
      <c r="GW218" s="37"/>
      <c r="GX218" s="37"/>
      <c r="GY218" s="37"/>
      <c r="GZ218" s="37"/>
      <c r="HA218" s="37"/>
      <c r="HB218" s="37"/>
      <c r="HC218" s="37"/>
      <c r="HD218" s="37"/>
      <c r="HE218" s="37"/>
      <c r="HF218" s="37"/>
      <c r="HG218" s="37"/>
      <c r="HH218" s="37"/>
      <c r="HI218" s="37"/>
      <c r="HJ218" s="37"/>
      <c r="HK218" s="37"/>
      <c r="HL218" s="37"/>
      <c r="HM218" s="37"/>
      <c r="HN218" s="37"/>
      <c r="HO218" s="37"/>
      <c r="HP218" s="37"/>
      <c r="HQ218" s="37"/>
      <c r="HR218" s="37"/>
      <c r="HS218" s="37"/>
      <c r="HT218" s="37"/>
      <c r="HU218" s="37"/>
      <c r="HV218" s="37"/>
      <c r="HW218" s="37"/>
      <c r="HX218" s="37"/>
      <c r="HY218" s="37"/>
      <c r="HZ218" s="37"/>
      <c r="IA218" s="37"/>
      <c r="IB218" s="37"/>
      <c r="IC218" s="37"/>
      <c r="ID218" s="37"/>
      <c r="IE218" s="37"/>
      <c r="IF218" s="37"/>
      <c r="IG218" s="37"/>
      <c r="IH218" s="37"/>
      <c r="II218" s="37"/>
      <c r="IJ218" s="37"/>
      <c r="IK218" s="37"/>
      <c r="IL218" s="37"/>
      <c r="IM218" s="37"/>
      <c r="IN218" s="37"/>
      <c r="IO218" s="37"/>
      <c r="IP218" s="37"/>
      <c r="IQ218" s="37"/>
      <c r="IR218" s="37"/>
      <c r="IS218" s="37"/>
      <c r="IT218" s="37"/>
      <c r="IU218" s="37"/>
      <c r="IV218" s="37"/>
      <c r="IW218" s="37"/>
    </row>
    <row r="219" customFormat="false" ht="12.75" hidden="false" customHeight="false" outlineLevel="0" collapsed="false">
      <c r="A219" s="37"/>
      <c r="B219" s="37"/>
      <c r="C219" s="38"/>
      <c r="D219" s="39"/>
      <c r="F219" s="39"/>
      <c r="G219" s="38"/>
      <c r="H219" s="21"/>
      <c r="I219" s="37"/>
      <c r="J219" s="38"/>
      <c r="K219" s="2"/>
      <c r="L219" s="38"/>
      <c r="M219" s="3"/>
      <c r="N219" s="38"/>
      <c r="O219" s="2"/>
      <c r="P219" s="38"/>
      <c r="R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  <c r="BM219" s="37"/>
      <c r="BN219" s="37"/>
      <c r="BO219" s="37"/>
      <c r="BP219" s="37"/>
      <c r="BQ219" s="37"/>
      <c r="BR219" s="37"/>
      <c r="BS219" s="37"/>
      <c r="BT219" s="37"/>
      <c r="BU219" s="37"/>
      <c r="BV219" s="37"/>
      <c r="BW219" s="37"/>
      <c r="BX219" s="37"/>
      <c r="BY219" s="37"/>
      <c r="BZ219" s="37"/>
      <c r="CA219" s="37"/>
      <c r="CB219" s="37"/>
      <c r="CC219" s="37"/>
      <c r="CD219" s="37"/>
      <c r="CE219" s="37"/>
      <c r="CF219" s="37"/>
      <c r="CG219" s="37"/>
      <c r="CH219" s="37"/>
      <c r="CI219" s="37"/>
      <c r="CJ219" s="37"/>
      <c r="CK219" s="37"/>
      <c r="CL219" s="37"/>
      <c r="CM219" s="37"/>
      <c r="CN219" s="37"/>
      <c r="CO219" s="37"/>
      <c r="CP219" s="37"/>
      <c r="CQ219" s="37"/>
      <c r="CR219" s="37"/>
      <c r="CS219" s="37"/>
      <c r="CT219" s="37"/>
      <c r="CU219" s="37"/>
      <c r="CV219" s="37"/>
      <c r="CW219" s="37"/>
      <c r="CX219" s="37"/>
      <c r="CY219" s="37"/>
      <c r="CZ219" s="37"/>
      <c r="DA219" s="37"/>
      <c r="DB219" s="37"/>
      <c r="DC219" s="37"/>
      <c r="DD219" s="37"/>
      <c r="DE219" s="37"/>
      <c r="DF219" s="37"/>
      <c r="DG219" s="37"/>
      <c r="DH219" s="37"/>
      <c r="DI219" s="37"/>
      <c r="DJ219" s="37"/>
      <c r="DK219" s="37"/>
      <c r="DL219" s="37"/>
      <c r="DM219" s="37"/>
      <c r="DN219" s="37"/>
      <c r="DO219" s="37"/>
      <c r="DP219" s="37"/>
      <c r="DQ219" s="37"/>
      <c r="DR219" s="37"/>
      <c r="DS219" s="37"/>
      <c r="DT219" s="37"/>
      <c r="DU219" s="37"/>
      <c r="DV219" s="37"/>
      <c r="DW219" s="37"/>
      <c r="DX219" s="37"/>
      <c r="DY219" s="37"/>
      <c r="DZ219" s="37"/>
      <c r="EA219" s="37"/>
      <c r="EB219" s="37"/>
      <c r="EC219" s="37"/>
      <c r="ED219" s="37"/>
      <c r="EE219" s="37"/>
      <c r="EF219" s="37"/>
      <c r="EG219" s="37"/>
      <c r="EH219" s="37"/>
      <c r="EI219" s="37"/>
      <c r="EJ219" s="37"/>
      <c r="EK219" s="37"/>
      <c r="EL219" s="37"/>
      <c r="EM219" s="37"/>
      <c r="EN219" s="37"/>
      <c r="EO219" s="37"/>
      <c r="EP219" s="37"/>
      <c r="EQ219" s="37"/>
      <c r="ER219" s="37"/>
      <c r="ES219" s="37"/>
      <c r="ET219" s="37"/>
      <c r="EU219" s="37"/>
      <c r="EV219" s="37"/>
      <c r="EW219" s="37"/>
      <c r="EX219" s="37"/>
      <c r="EY219" s="37"/>
      <c r="EZ219" s="37"/>
      <c r="FA219" s="37"/>
      <c r="FB219" s="37"/>
      <c r="FC219" s="37"/>
      <c r="FD219" s="37"/>
      <c r="FE219" s="37"/>
      <c r="FF219" s="37"/>
      <c r="FG219" s="37"/>
      <c r="FH219" s="37"/>
      <c r="FI219" s="37"/>
      <c r="FJ219" s="37"/>
      <c r="FK219" s="37"/>
      <c r="FL219" s="37"/>
      <c r="FM219" s="37"/>
      <c r="FN219" s="37"/>
      <c r="FO219" s="37"/>
      <c r="FP219" s="37"/>
      <c r="FQ219" s="37"/>
      <c r="FR219" s="37"/>
      <c r="FS219" s="37"/>
      <c r="FT219" s="37"/>
      <c r="FU219" s="37"/>
      <c r="FV219" s="37"/>
      <c r="FW219" s="37"/>
      <c r="FX219" s="37"/>
      <c r="FY219" s="37"/>
      <c r="FZ219" s="37"/>
      <c r="GA219" s="37"/>
      <c r="GB219" s="37"/>
      <c r="GC219" s="37"/>
      <c r="GD219" s="37"/>
      <c r="GE219" s="37"/>
      <c r="GF219" s="37"/>
      <c r="GG219" s="37"/>
      <c r="GH219" s="37"/>
      <c r="GI219" s="37"/>
      <c r="GJ219" s="37"/>
      <c r="GK219" s="37"/>
      <c r="GL219" s="37"/>
      <c r="GM219" s="37"/>
      <c r="GN219" s="37"/>
      <c r="GO219" s="37"/>
      <c r="GP219" s="37"/>
      <c r="GQ219" s="37"/>
      <c r="GR219" s="37"/>
      <c r="GS219" s="37"/>
      <c r="GT219" s="37"/>
      <c r="GU219" s="37"/>
      <c r="GV219" s="37"/>
      <c r="GW219" s="37"/>
      <c r="GX219" s="37"/>
      <c r="GY219" s="37"/>
      <c r="GZ219" s="37"/>
      <c r="HA219" s="37"/>
      <c r="HB219" s="37"/>
      <c r="HC219" s="37"/>
      <c r="HD219" s="37"/>
      <c r="HE219" s="37"/>
      <c r="HF219" s="37"/>
      <c r="HG219" s="37"/>
      <c r="HH219" s="37"/>
      <c r="HI219" s="37"/>
      <c r="HJ219" s="37"/>
      <c r="HK219" s="37"/>
      <c r="HL219" s="37"/>
      <c r="HM219" s="37"/>
      <c r="HN219" s="37"/>
      <c r="HO219" s="37"/>
      <c r="HP219" s="37"/>
      <c r="HQ219" s="37"/>
      <c r="HR219" s="37"/>
      <c r="HS219" s="37"/>
      <c r="HT219" s="37"/>
      <c r="HU219" s="37"/>
      <c r="HV219" s="37"/>
      <c r="HW219" s="37"/>
      <c r="HX219" s="37"/>
      <c r="HY219" s="37"/>
      <c r="HZ219" s="37"/>
      <c r="IA219" s="37"/>
      <c r="IB219" s="37"/>
      <c r="IC219" s="37"/>
      <c r="ID219" s="37"/>
      <c r="IE219" s="37"/>
      <c r="IF219" s="37"/>
      <c r="IG219" s="37"/>
      <c r="IH219" s="37"/>
      <c r="II219" s="37"/>
      <c r="IJ219" s="37"/>
      <c r="IK219" s="37"/>
      <c r="IL219" s="37"/>
      <c r="IM219" s="37"/>
      <c r="IN219" s="37"/>
      <c r="IO219" s="37"/>
      <c r="IP219" s="37"/>
      <c r="IQ219" s="37"/>
      <c r="IR219" s="37"/>
      <c r="IS219" s="37"/>
      <c r="IT219" s="37"/>
      <c r="IU219" s="37"/>
      <c r="IV219" s="37"/>
      <c r="IW219" s="37"/>
    </row>
    <row r="220" customFormat="false" ht="12.75" hidden="false" customHeight="false" outlineLevel="0" collapsed="false">
      <c r="A220" s="37" t="s">
        <v>279</v>
      </c>
      <c r="B220" s="37"/>
      <c r="C220" s="38"/>
      <c r="D220" s="39" t="s">
        <v>277</v>
      </c>
      <c r="F220" s="39"/>
      <c r="G220" s="38" t="s">
        <v>66</v>
      </c>
      <c r="H220" s="21" t="n">
        <v>0</v>
      </c>
      <c r="I220" s="37" t="s">
        <v>69</v>
      </c>
      <c r="J220" s="38"/>
      <c r="K220" s="2"/>
      <c r="L220" s="38" t="n">
        <v>30000000</v>
      </c>
      <c r="M220" s="3"/>
      <c r="N220" s="38"/>
      <c r="O220" s="2"/>
      <c r="P220" s="38" t="n">
        <v>30000000</v>
      </c>
      <c r="R220" s="5"/>
      <c r="T220" s="5" t="n">
        <v>30000000</v>
      </c>
      <c r="U220" s="5"/>
      <c r="V220" s="5" t="n">
        <f aca="false">+R220/1000000</f>
        <v>0</v>
      </c>
      <c r="W220" s="5" t="n">
        <v>157900000</v>
      </c>
      <c r="X220" s="5"/>
      <c r="Y220" s="5" t="n">
        <f aca="false">ROUND(T220*H220,0)</f>
        <v>0</v>
      </c>
      <c r="Z220" s="5"/>
      <c r="AA220" s="5"/>
      <c r="AB220" s="5" t="n">
        <v>0</v>
      </c>
      <c r="AC220" s="5"/>
      <c r="AD220" s="5" t="n">
        <v>110000</v>
      </c>
      <c r="AE220" s="5" t="n">
        <f aca="false">+AB220/1000000</f>
        <v>0</v>
      </c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  <c r="BM220" s="37"/>
      <c r="BN220" s="37"/>
      <c r="BO220" s="37"/>
      <c r="BP220" s="37"/>
      <c r="BQ220" s="37"/>
      <c r="BR220" s="37"/>
      <c r="BS220" s="37"/>
      <c r="BT220" s="37"/>
      <c r="BU220" s="37"/>
      <c r="BV220" s="37"/>
      <c r="BW220" s="37"/>
      <c r="BX220" s="37"/>
      <c r="BY220" s="37"/>
      <c r="BZ220" s="37"/>
      <c r="CA220" s="37"/>
      <c r="CB220" s="37"/>
      <c r="CC220" s="37"/>
      <c r="CD220" s="37"/>
      <c r="CE220" s="37"/>
      <c r="CF220" s="37"/>
      <c r="CG220" s="37"/>
      <c r="CH220" s="37"/>
      <c r="CI220" s="37"/>
      <c r="CJ220" s="37"/>
      <c r="CK220" s="37"/>
      <c r="CL220" s="37"/>
      <c r="CM220" s="37"/>
      <c r="CN220" s="37"/>
      <c r="CO220" s="37"/>
      <c r="CP220" s="37"/>
      <c r="CQ220" s="37"/>
      <c r="CR220" s="37"/>
      <c r="CS220" s="37"/>
      <c r="CT220" s="37"/>
      <c r="CU220" s="37"/>
      <c r="CV220" s="37"/>
      <c r="CW220" s="37"/>
      <c r="CX220" s="37"/>
      <c r="CY220" s="37"/>
      <c r="CZ220" s="37"/>
      <c r="DA220" s="37"/>
      <c r="DB220" s="37"/>
      <c r="DC220" s="37"/>
      <c r="DD220" s="37"/>
      <c r="DE220" s="37"/>
      <c r="DF220" s="37"/>
      <c r="DG220" s="37"/>
      <c r="DH220" s="37"/>
      <c r="DI220" s="37"/>
      <c r="DJ220" s="37"/>
      <c r="DK220" s="37"/>
      <c r="DL220" s="37"/>
      <c r="DM220" s="37"/>
      <c r="DN220" s="37"/>
      <c r="DO220" s="37"/>
      <c r="DP220" s="37"/>
      <c r="DQ220" s="37"/>
      <c r="DR220" s="37"/>
      <c r="DS220" s="37"/>
      <c r="DT220" s="37"/>
      <c r="DU220" s="37"/>
      <c r="DV220" s="37"/>
      <c r="DW220" s="37"/>
      <c r="DX220" s="37"/>
      <c r="DY220" s="37"/>
      <c r="DZ220" s="37"/>
      <c r="EA220" s="37"/>
      <c r="EB220" s="37"/>
      <c r="EC220" s="37"/>
      <c r="ED220" s="37"/>
      <c r="EE220" s="37"/>
      <c r="EF220" s="37"/>
      <c r="EG220" s="37"/>
      <c r="EH220" s="37"/>
      <c r="EI220" s="37"/>
      <c r="EJ220" s="37"/>
      <c r="EK220" s="37"/>
      <c r="EL220" s="37"/>
      <c r="EM220" s="37"/>
      <c r="EN220" s="37"/>
      <c r="EO220" s="37"/>
      <c r="EP220" s="37"/>
      <c r="EQ220" s="37"/>
      <c r="ER220" s="37"/>
      <c r="ES220" s="37"/>
      <c r="ET220" s="37"/>
      <c r="EU220" s="37"/>
      <c r="EV220" s="37"/>
      <c r="EW220" s="37"/>
      <c r="EX220" s="37"/>
      <c r="EY220" s="37"/>
      <c r="EZ220" s="37"/>
      <c r="FA220" s="37"/>
      <c r="FB220" s="37"/>
      <c r="FC220" s="37"/>
      <c r="FD220" s="37"/>
      <c r="FE220" s="37"/>
      <c r="FF220" s="37"/>
      <c r="FG220" s="37"/>
      <c r="FH220" s="37"/>
      <c r="FI220" s="37"/>
      <c r="FJ220" s="37"/>
      <c r="FK220" s="37"/>
      <c r="FL220" s="37"/>
      <c r="FM220" s="37"/>
      <c r="FN220" s="37"/>
      <c r="FO220" s="37"/>
      <c r="FP220" s="37"/>
      <c r="FQ220" s="37"/>
      <c r="FR220" s="37"/>
      <c r="FS220" s="37"/>
      <c r="FT220" s="37"/>
      <c r="FU220" s="37"/>
      <c r="FV220" s="37"/>
      <c r="FW220" s="37"/>
      <c r="FX220" s="37"/>
      <c r="FY220" s="37"/>
      <c r="FZ220" s="37"/>
      <c r="GA220" s="37"/>
      <c r="GB220" s="37"/>
      <c r="GC220" s="37"/>
      <c r="GD220" s="37"/>
      <c r="GE220" s="37"/>
      <c r="GF220" s="37"/>
      <c r="GG220" s="37"/>
      <c r="GH220" s="37"/>
      <c r="GI220" s="37"/>
      <c r="GJ220" s="37"/>
      <c r="GK220" s="37"/>
      <c r="GL220" s="37"/>
      <c r="GM220" s="37"/>
      <c r="GN220" s="37"/>
      <c r="GO220" s="37"/>
      <c r="GP220" s="37"/>
      <c r="GQ220" s="37"/>
      <c r="GR220" s="37"/>
      <c r="GS220" s="37"/>
      <c r="GT220" s="37"/>
      <c r="GU220" s="37"/>
      <c r="GV220" s="37"/>
      <c r="GW220" s="37"/>
      <c r="GX220" s="37"/>
      <c r="GY220" s="37"/>
      <c r="GZ220" s="37"/>
      <c r="HA220" s="37"/>
      <c r="HB220" s="37"/>
      <c r="HC220" s="37"/>
      <c r="HD220" s="37"/>
      <c r="HE220" s="37"/>
      <c r="HF220" s="37"/>
      <c r="HG220" s="37"/>
      <c r="HH220" s="37"/>
      <c r="HI220" s="37"/>
      <c r="HJ220" s="37"/>
      <c r="HK220" s="37"/>
      <c r="HL220" s="37"/>
      <c r="HM220" s="37"/>
      <c r="HN220" s="37"/>
      <c r="HO220" s="37"/>
      <c r="HP220" s="37"/>
      <c r="HQ220" s="37"/>
      <c r="HR220" s="37"/>
      <c r="HS220" s="37"/>
      <c r="HT220" s="37"/>
      <c r="HU220" s="37"/>
      <c r="HV220" s="37"/>
      <c r="HW220" s="37"/>
      <c r="HX220" s="37"/>
      <c r="HY220" s="37"/>
      <c r="HZ220" s="37"/>
      <c r="IA220" s="37"/>
      <c r="IB220" s="37"/>
      <c r="IC220" s="37"/>
      <c r="ID220" s="37"/>
      <c r="IE220" s="37"/>
      <c r="IF220" s="37"/>
      <c r="IG220" s="37"/>
      <c r="IH220" s="37"/>
      <c r="II220" s="37"/>
      <c r="IJ220" s="37"/>
      <c r="IK220" s="37"/>
      <c r="IL220" s="37"/>
      <c r="IM220" s="37"/>
      <c r="IN220" s="37"/>
      <c r="IO220" s="37"/>
      <c r="IP220" s="37"/>
      <c r="IQ220" s="37"/>
      <c r="IR220" s="37"/>
      <c r="IS220" s="37"/>
      <c r="IT220" s="37"/>
      <c r="IU220" s="37"/>
      <c r="IV220" s="37"/>
      <c r="IW220" s="37"/>
    </row>
    <row r="221" customFormat="false" ht="12.75" hidden="false" customHeight="false" outlineLevel="0" collapsed="false">
      <c r="A221" s="37"/>
      <c r="B221" s="37"/>
      <c r="C221" s="38"/>
      <c r="D221" s="39"/>
      <c r="F221" s="39"/>
      <c r="G221" s="38"/>
      <c r="H221" s="21"/>
      <c r="I221" s="37"/>
      <c r="J221" s="38"/>
      <c r="K221" s="2"/>
      <c r="L221" s="38"/>
      <c r="M221" s="3"/>
      <c r="N221" s="38"/>
      <c r="O221" s="2"/>
      <c r="P221" s="38"/>
      <c r="R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7"/>
      <c r="BJ221" s="37"/>
      <c r="BK221" s="37"/>
      <c r="BL221" s="37"/>
      <c r="BM221" s="37"/>
      <c r="BN221" s="37"/>
      <c r="BO221" s="37"/>
      <c r="BP221" s="37"/>
      <c r="BQ221" s="37"/>
      <c r="BR221" s="37"/>
      <c r="BS221" s="37"/>
      <c r="BT221" s="37"/>
      <c r="BU221" s="37"/>
      <c r="BV221" s="37"/>
      <c r="BW221" s="37"/>
      <c r="BX221" s="37"/>
      <c r="BY221" s="37"/>
      <c r="BZ221" s="37"/>
      <c r="CA221" s="37"/>
      <c r="CB221" s="37"/>
      <c r="CC221" s="37"/>
      <c r="CD221" s="37"/>
      <c r="CE221" s="37"/>
      <c r="CF221" s="37"/>
      <c r="CG221" s="37"/>
      <c r="CH221" s="37"/>
      <c r="CI221" s="37"/>
      <c r="CJ221" s="37"/>
      <c r="CK221" s="37"/>
      <c r="CL221" s="37"/>
      <c r="CM221" s="37"/>
      <c r="CN221" s="37"/>
      <c r="CO221" s="37"/>
      <c r="CP221" s="37"/>
      <c r="CQ221" s="37"/>
      <c r="CR221" s="37"/>
      <c r="CS221" s="37"/>
      <c r="CT221" s="37"/>
      <c r="CU221" s="37"/>
      <c r="CV221" s="37"/>
      <c r="CW221" s="37"/>
      <c r="CX221" s="37"/>
      <c r="CY221" s="37"/>
      <c r="CZ221" s="37"/>
      <c r="DA221" s="37"/>
      <c r="DB221" s="37"/>
      <c r="DC221" s="37"/>
      <c r="DD221" s="37"/>
      <c r="DE221" s="37"/>
      <c r="DF221" s="37"/>
      <c r="DG221" s="37"/>
      <c r="DH221" s="37"/>
      <c r="DI221" s="37"/>
      <c r="DJ221" s="37"/>
      <c r="DK221" s="37"/>
      <c r="DL221" s="37"/>
      <c r="DM221" s="37"/>
      <c r="DN221" s="37"/>
      <c r="DO221" s="37"/>
      <c r="DP221" s="37"/>
      <c r="DQ221" s="37"/>
      <c r="DR221" s="37"/>
      <c r="DS221" s="37"/>
      <c r="DT221" s="37"/>
      <c r="DU221" s="37"/>
      <c r="DV221" s="37"/>
      <c r="DW221" s="37"/>
      <c r="DX221" s="37"/>
      <c r="DY221" s="37"/>
      <c r="DZ221" s="37"/>
      <c r="EA221" s="37"/>
      <c r="EB221" s="37"/>
      <c r="EC221" s="37"/>
      <c r="ED221" s="37"/>
      <c r="EE221" s="37"/>
      <c r="EF221" s="37"/>
      <c r="EG221" s="37"/>
      <c r="EH221" s="37"/>
      <c r="EI221" s="37"/>
      <c r="EJ221" s="37"/>
      <c r="EK221" s="37"/>
      <c r="EL221" s="37"/>
      <c r="EM221" s="37"/>
      <c r="EN221" s="37"/>
      <c r="EO221" s="37"/>
      <c r="EP221" s="37"/>
      <c r="EQ221" s="37"/>
      <c r="ER221" s="37"/>
      <c r="ES221" s="37"/>
      <c r="ET221" s="37"/>
      <c r="EU221" s="37"/>
      <c r="EV221" s="37"/>
      <c r="EW221" s="37"/>
      <c r="EX221" s="37"/>
      <c r="EY221" s="37"/>
      <c r="EZ221" s="37"/>
      <c r="FA221" s="37"/>
      <c r="FB221" s="37"/>
      <c r="FC221" s="37"/>
      <c r="FD221" s="37"/>
      <c r="FE221" s="37"/>
      <c r="FF221" s="37"/>
      <c r="FG221" s="37"/>
      <c r="FH221" s="37"/>
      <c r="FI221" s="37"/>
      <c r="FJ221" s="37"/>
      <c r="FK221" s="37"/>
      <c r="FL221" s="37"/>
      <c r="FM221" s="37"/>
      <c r="FN221" s="37"/>
      <c r="FO221" s="37"/>
      <c r="FP221" s="37"/>
      <c r="FQ221" s="37"/>
      <c r="FR221" s="37"/>
      <c r="FS221" s="37"/>
      <c r="FT221" s="37"/>
      <c r="FU221" s="37"/>
      <c r="FV221" s="37"/>
      <c r="FW221" s="37"/>
      <c r="FX221" s="37"/>
      <c r="FY221" s="37"/>
      <c r="FZ221" s="37"/>
      <c r="GA221" s="37"/>
      <c r="GB221" s="37"/>
      <c r="GC221" s="37"/>
      <c r="GD221" s="37"/>
      <c r="GE221" s="37"/>
      <c r="GF221" s="37"/>
      <c r="GG221" s="37"/>
      <c r="GH221" s="37"/>
      <c r="GI221" s="37"/>
      <c r="GJ221" s="37"/>
      <c r="GK221" s="37"/>
      <c r="GL221" s="37"/>
      <c r="GM221" s="37"/>
      <c r="GN221" s="37"/>
      <c r="GO221" s="37"/>
      <c r="GP221" s="37"/>
      <c r="GQ221" s="37"/>
      <c r="GR221" s="37"/>
      <c r="GS221" s="37"/>
      <c r="GT221" s="37"/>
      <c r="GU221" s="37"/>
      <c r="GV221" s="37"/>
      <c r="GW221" s="37"/>
      <c r="GX221" s="37"/>
      <c r="GY221" s="37"/>
      <c r="GZ221" s="37"/>
      <c r="HA221" s="37"/>
      <c r="HB221" s="37"/>
      <c r="HC221" s="37"/>
      <c r="HD221" s="37"/>
      <c r="HE221" s="37"/>
      <c r="HF221" s="37"/>
      <c r="HG221" s="37"/>
      <c r="HH221" s="37"/>
      <c r="HI221" s="37"/>
      <c r="HJ221" s="37"/>
      <c r="HK221" s="37"/>
      <c r="HL221" s="37"/>
      <c r="HM221" s="37"/>
      <c r="HN221" s="37"/>
      <c r="HO221" s="37"/>
      <c r="HP221" s="37"/>
      <c r="HQ221" s="37"/>
      <c r="HR221" s="37"/>
      <c r="HS221" s="37"/>
      <c r="HT221" s="37"/>
      <c r="HU221" s="37"/>
      <c r="HV221" s="37"/>
      <c r="HW221" s="37"/>
      <c r="HX221" s="37"/>
      <c r="HY221" s="37"/>
      <c r="HZ221" s="37"/>
      <c r="IA221" s="37"/>
      <c r="IB221" s="37"/>
      <c r="IC221" s="37"/>
      <c r="ID221" s="37"/>
      <c r="IE221" s="37"/>
      <c r="IF221" s="37"/>
      <c r="IG221" s="37"/>
      <c r="IH221" s="37"/>
      <c r="II221" s="37"/>
      <c r="IJ221" s="37"/>
      <c r="IK221" s="37"/>
      <c r="IL221" s="37"/>
      <c r="IM221" s="37"/>
      <c r="IN221" s="37"/>
      <c r="IO221" s="37"/>
      <c r="IP221" s="37"/>
      <c r="IQ221" s="37"/>
      <c r="IR221" s="37"/>
      <c r="IS221" s="37"/>
      <c r="IT221" s="37"/>
      <c r="IU221" s="37"/>
      <c r="IV221" s="37"/>
      <c r="IW221" s="37"/>
    </row>
    <row r="222" customFormat="false" ht="15" hidden="false" customHeight="false" outlineLevel="0" collapsed="false">
      <c r="A222" s="37" t="s">
        <v>280</v>
      </c>
      <c r="B222" s="37"/>
      <c r="C222" s="38"/>
      <c r="D222" s="39" t="s">
        <v>277</v>
      </c>
      <c r="F222" s="39"/>
      <c r="G222" s="38" t="s">
        <v>132</v>
      </c>
      <c r="H222" s="21" t="n">
        <v>0</v>
      </c>
      <c r="I222" s="37" t="s">
        <v>133</v>
      </c>
      <c r="J222" s="38"/>
      <c r="K222" s="2"/>
      <c r="L222" s="38" t="n">
        <v>12500000</v>
      </c>
      <c r="M222" s="3"/>
      <c r="N222" s="38"/>
      <c r="O222" s="2"/>
      <c r="P222" s="38" t="n">
        <v>12500000</v>
      </c>
      <c r="R222" s="5"/>
      <c r="T222" s="5" t="n">
        <v>12500000</v>
      </c>
      <c r="U222" s="5"/>
      <c r="V222" s="5" t="n">
        <f aca="false">+R222/1000000</f>
        <v>0</v>
      </c>
      <c r="W222" s="5" t="n">
        <v>1300000</v>
      </c>
      <c r="X222" s="5"/>
      <c r="Y222" s="5" t="n">
        <f aca="false">ROUND(T222*H222,0)</f>
        <v>0</v>
      </c>
      <c r="Z222" s="5"/>
      <c r="AA222" s="5"/>
      <c r="AB222" s="5" t="n">
        <v>0</v>
      </c>
      <c r="AC222" s="5"/>
      <c r="AD222" s="40"/>
      <c r="AE222" s="5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  <c r="BB222" s="37"/>
      <c r="BC222" s="37"/>
      <c r="BD222" s="37"/>
      <c r="BE222" s="37"/>
      <c r="BF222" s="37"/>
      <c r="BG222" s="37"/>
      <c r="BH222" s="37"/>
      <c r="BI222" s="37"/>
      <c r="BJ222" s="37"/>
      <c r="BK222" s="37"/>
      <c r="BL222" s="37"/>
      <c r="BM222" s="37"/>
      <c r="BN222" s="37"/>
      <c r="BO222" s="37"/>
      <c r="BP222" s="37"/>
      <c r="BQ222" s="37"/>
      <c r="BR222" s="37"/>
      <c r="BS222" s="37"/>
      <c r="BT222" s="37"/>
      <c r="BU222" s="37"/>
      <c r="BV222" s="37"/>
      <c r="BW222" s="37"/>
      <c r="BX222" s="37"/>
      <c r="BY222" s="37"/>
      <c r="BZ222" s="37"/>
      <c r="CA222" s="37"/>
      <c r="CB222" s="37"/>
      <c r="CC222" s="37"/>
      <c r="CD222" s="37"/>
      <c r="CE222" s="37"/>
      <c r="CF222" s="37"/>
      <c r="CG222" s="37"/>
      <c r="CH222" s="37"/>
      <c r="CI222" s="37"/>
      <c r="CJ222" s="37"/>
      <c r="CK222" s="37"/>
      <c r="CL222" s="37"/>
      <c r="CM222" s="37"/>
      <c r="CN222" s="37"/>
      <c r="CO222" s="37"/>
      <c r="CP222" s="37"/>
      <c r="CQ222" s="37"/>
      <c r="CR222" s="37"/>
      <c r="CS222" s="37"/>
      <c r="CT222" s="37"/>
      <c r="CU222" s="37"/>
      <c r="CV222" s="37"/>
      <c r="CW222" s="37"/>
      <c r="CX222" s="37"/>
      <c r="CY222" s="37"/>
      <c r="CZ222" s="37"/>
      <c r="DA222" s="37"/>
      <c r="DB222" s="37"/>
      <c r="DC222" s="37"/>
      <c r="DD222" s="37"/>
      <c r="DE222" s="37"/>
      <c r="DF222" s="37"/>
      <c r="DG222" s="37"/>
      <c r="DH222" s="37"/>
      <c r="DI222" s="37"/>
      <c r="DJ222" s="37"/>
      <c r="DK222" s="37"/>
      <c r="DL222" s="37"/>
      <c r="DM222" s="37"/>
      <c r="DN222" s="37"/>
      <c r="DO222" s="37"/>
      <c r="DP222" s="37"/>
      <c r="DQ222" s="37"/>
      <c r="DR222" s="37"/>
      <c r="DS222" s="37"/>
      <c r="DT222" s="37"/>
      <c r="DU222" s="37"/>
      <c r="DV222" s="37"/>
      <c r="DW222" s="37"/>
      <c r="DX222" s="37"/>
      <c r="DY222" s="37"/>
      <c r="DZ222" s="37"/>
      <c r="EA222" s="37"/>
      <c r="EB222" s="37"/>
      <c r="EC222" s="37"/>
      <c r="ED222" s="37"/>
      <c r="EE222" s="37"/>
      <c r="EF222" s="37"/>
      <c r="EG222" s="37"/>
      <c r="EH222" s="37"/>
      <c r="EI222" s="37"/>
      <c r="EJ222" s="37"/>
      <c r="EK222" s="37"/>
      <c r="EL222" s="37"/>
      <c r="EM222" s="37"/>
      <c r="EN222" s="37"/>
      <c r="EO222" s="37"/>
      <c r="EP222" s="37"/>
      <c r="EQ222" s="37"/>
      <c r="ER222" s="37"/>
      <c r="ES222" s="37"/>
      <c r="ET222" s="37"/>
      <c r="EU222" s="37"/>
      <c r="EV222" s="37"/>
      <c r="EW222" s="37"/>
      <c r="EX222" s="37"/>
      <c r="EY222" s="37"/>
      <c r="EZ222" s="37"/>
      <c r="FA222" s="37"/>
      <c r="FB222" s="37"/>
      <c r="FC222" s="37"/>
      <c r="FD222" s="37"/>
      <c r="FE222" s="37"/>
      <c r="FF222" s="37"/>
      <c r="FG222" s="37"/>
      <c r="FH222" s="37"/>
      <c r="FI222" s="37"/>
      <c r="FJ222" s="37"/>
      <c r="FK222" s="37"/>
      <c r="FL222" s="37"/>
      <c r="FM222" s="37"/>
      <c r="FN222" s="37"/>
      <c r="FO222" s="37"/>
      <c r="FP222" s="37"/>
      <c r="FQ222" s="37"/>
      <c r="FR222" s="37"/>
      <c r="FS222" s="37"/>
      <c r="FT222" s="37"/>
      <c r="FU222" s="37"/>
      <c r="FV222" s="37"/>
      <c r="FW222" s="37"/>
      <c r="FX222" s="37"/>
      <c r="FY222" s="37"/>
      <c r="FZ222" s="37"/>
      <c r="GA222" s="37"/>
      <c r="GB222" s="37"/>
      <c r="GC222" s="37"/>
      <c r="GD222" s="37"/>
      <c r="GE222" s="37"/>
      <c r="GF222" s="37"/>
      <c r="GG222" s="37"/>
      <c r="GH222" s="37"/>
      <c r="GI222" s="37"/>
      <c r="GJ222" s="37"/>
      <c r="GK222" s="37"/>
      <c r="GL222" s="37"/>
      <c r="GM222" s="37"/>
      <c r="GN222" s="37"/>
      <c r="GO222" s="37"/>
      <c r="GP222" s="37"/>
      <c r="GQ222" s="37"/>
      <c r="GR222" s="37"/>
      <c r="GS222" s="37"/>
      <c r="GT222" s="37"/>
      <c r="GU222" s="37"/>
      <c r="GV222" s="37"/>
      <c r="GW222" s="37"/>
      <c r="GX222" s="37"/>
      <c r="GY222" s="37"/>
      <c r="GZ222" s="37"/>
      <c r="HA222" s="37"/>
      <c r="HB222" s="37"/>
      <c r="HC222" s="37"/>
      <c r="HD222" s="37"/>
      <c r="HE222" s="37"/>
      <c r="HF222" s="37"/>
      <c r="HG222" s="37"/>
      <c r="HH222" s="37"/>
      <c r="HI222" s="37"/>
      <c r="HJ222" s="37"/>
      <c r="HK222" s="37"/>
      <c r="HL222" s="37"/>
      <c r="HM222" s="37"/>
      <c r="HN222" s="37"/>
      <c r="HO222" s="37"/>
      <c r="HP222" s="37"/>
      <c r="HQ222" s="37"/>
      <c r="HR222" s="37"/>
      <c r="HS222" s="37"/>
      <c r="HT222" s="37"/>
      <c r="HU222" s="37"/>
      <c r="HV222" s="37"/>
      <c r="HW222" s="37"/>
      <c r="HX222" s="37"/>
      <c r="HY222" s="37"/>
      <c r="HZ222" s="37"/>
      <c r="IA222" s="37"/>
      <c r="IB222" s="37"/>
      <c r="IC222" s="37"/>
      <c r="ID222" s="37"/>
      <c r="IE222" s="37"/>
      <c r="IF222" s="37"/>
      <c r="IG222" s="37"/>
      <c r="IH222" s="37"/>
      <c r="II222" s="37"/>
      <c r="IJ222" s="37"/>
      <c r="IK222" s="37"/>
      <c r="IL222" s="37"/>
      <c r="IM222" s="37"/>
      <c r="IN222" s="37"/>
      <c r="IO222" s="37"/>
      <c r="IP222" s="37"/>
      <c r="IQ222" s="37"/>
      <c r="IR222" s="37"/>
      <c r="IS222" s="37"/>
      <c r="IT222" s="37"/>
      <c r="IU222" s="37"/>
      <c r="IV222" s="37"/>
      <c r="IW222" s="37"/>
    </row>
    <row r="223" customFormat="false" ht="15" hidden="false" customHeight="false" outlineLevel="0" collapsed="false">
      <c r="A223" s="37" t="s">
        <v>281</v>
      </c>
      <c r="B223" s="37"/>
      <c r="C223" s="38"/>
      <c r="D223" s="39" t="s">
        <v>277</v>
      </c>
      <c r="F223" s="39"/>
      <c r="G223" s="38" t="s">
        <v>132</v>
      </c>
      <c r="H223" s="21" t="n">
        <v>0</v>
      </c>
      <c r="I223" s="37" t="s">
        <v>133</v>
      </c>
      <c r="J223" s="38"/>
      <c r="K223" s="2"/>
      <c r="L223" s="38" t="n">
        <v>25000000</v>
      </c>
      <c r="M223" s="3"/>
      <c r="N223" s="38"/>
      <c r="O223" s="2"/>
      <c r="P223" s="38" t="n">
        <v>25000000</v>
      </c>
      <c r="R223" s="5"/>
      <c r="T223" s="5" t="n">
        <v>25000000</v>
      </c>
      <c r="U223" s="5"/>
      <c r="V223" s="5" t="n">
        <f aca="false">+R223/1000000</f>
        <v>0</v>
      </c>
      <c r="W223" s="5" t="n">
        <v>1300000</v>
      </c>
      <c r="X223" s="5"/>
      <c r="Y223" s="5" t="n">
        <f aca="false">ROUND(T223*H223,0)</f>
        <v>0</v>
      </c>
      <c r="Z223" s="5"/>
      <c r="AA223" s="5"/>
      <c r="AB223" s="5" t="n">
        <v>0</v>
      </c>
      <c r="AC223" s="5"/>
      <c r="AD223" s="40"/>
      <c r="AE223" s="2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  <c r="BO223" s="37"/>
      <c r="BP223" s="37"/>
      <c r="BQ223" s="37"/>
      <c r="BR223" s="37"/>
      <c r="BS223" s="37"/>
      <c r="BT223" s="37"/>
      <c r="BU223" s="37"/>
      <c r="BV223" s="37"/>
      <c r="BW223" s="37"/>
      <c r="BX223" s="37"/>
      <c r="BY223" s="37"/>
      <c r="BZ223" s="37"/>
      <c r="CA223" s="37"/>
      <c r="CB223" s="37"/>
      <c r="CC223" s="37"/>
      <c r="CD223" s="37"/>
      <c r="CE223" s="37"/>
      <c r="CF223" s="37"/>
      <c r="CG223" s="37"/>
      <c r="CH223" s="37"/>
      <c r="CI223" s="37"/>
      <c r="CJ223" s="37"/>
      <c r="CK223" s="37"/>
      <c r="CL223" s="37"/>
      <c r="CM223" s="37"/>
      <c r="CN223" s="37"/>
      <c r="CO223" s="37"/>
      <c r="CP223" s="37"/>
      <c r="CQ223" s="37"/>
      <c r="CR223" s="37"/>
      <c r="CS223" s="37"/>
      <c r="CT223" s="37"/>
      <c r="CU223" s="37"/>
      <c r="CV223" s="37"/>
      <c r="CW223" s="37"/>
      <c r="CX223" s="37"/>
      <c r="CY223" s="37"/>
      <c r="CZ223" s="37"/>
      <c r="DA223" s="37"/>
      <c r="DB223" s="37"/>
      <c r="DC223" s="37"/>
      <c r="DD223" s="37"/>
      <c r="DE223" s="37"/>
      <c r="DF223" s="37"/>
      <c r="DG223" s="37"/>
      <c r="DH223" s="37"/>
      <c r="DI223" s="37"/>
      <c r="DJ223" s="37"/>
      <c r="DK223" s="37"/>
      <c r="DL223" s="37"/>
      <c r="DM223" s="37"/>
      <c r="DN223" s="37"/>
      <c r="DO223" s="37"/>
      <c r="DP223" s="37"/>
      <c r="DQ223" s="37"/>
      <c r="DR223" s="37"/>
      <c r="DS223" s="37"/>
      <c r="DT223" s="37"/>
      <c r="DU223" s="37"/>
      <c r="DV223" s="37"/>
      <c r="DW223" s="37"/>
      <c r="DX223" s="37"/>
      <c r="DY223" s="37"/>
      <c r="DZ223" s="37"/>
      <c r="EA223" s="37"/>
      <c r="EB223" s="37"/>
      <c r="EC223" s="37"/>
      <c r="ED223" s="37"/>
      <c r="EE223" s="37"/>
      <c r="EF223" s="37"/>
      <c r="EG223" s="37"/>
      <c r="EH223" s="37"/>
      <c r="EI223" s="37"/>
      <c r="EJ223" s="37"/>
      <c r="EK223" s="37"/>
      <c r="EL223" s="37"/>
      <c r="EM223" s="37"/>
      <c r="EN223" s="37"/>
      <c r="EO223" s="37"/>
      <c r="EP223" s="37"/>
      <c r="EQ223" s="37"/>
      <c r="ER223" s="37"/>
      <c r="ES223" s="37"/>
      <c r="ET223" s="37"/>
      <c r="EU223" s="37"/>
      <c r="EV223" s="37"/>
      <c r="EW223" s="37"/>
      <c r="EX223" s="37"/>
      <c r="EY223" s="37"/>
      <c r="EZ223" s="37"/>
      <c r="FA223" s="37"/>
      <c r="FB223" s="37"/>
      <c r="FC223" s="37"/>
      <c r="FD223" s="37"/>
      <c r="FE223" s="37"/>
      <c r="FF223" s="37"/>
      <c r="FG223" s="37"/>
      <c r="FH223" s="37"/>
      <c r="FI223" s="37"/>
      <c r="FJ223" s="37"/>
      <c r="FK223" s="37"/>
      <c r="FL223" s="37"/>
      <c r="FM223" s="37"/>
      <c r="FN223" s="37"/>
      <c r="FO223" s="37"/>
      <c r="FP223" s="37"/>
      <c r="FQ223" s="37"/>
      <c r="FR223" s="37"/>
      <c r="FS223" s="37"/>
      <c r="FT223" s="37"/>
      <c r="FU223" s="37"/>
      <c r="FV223" s="37"/>
      <c r="FW223" s="37"/>
      <c r="FX223" s="37"/>
      <c r="FY223" s="37"/>
      <c r="FZ223" s="37"/>
      <c r="GA223" s="37"/>
      <c r="GB223" s="37"/>
      <c r="GC223" s="37"/>
      <c r="GD223" s="37"/>
      <c r="GE223" s="37"/>
      <c r="GF223" s="37"/>
      <c r="GG223" s="37"/>
      <c r="GH223" s="37"/>
      <c r="GI223" s="37"/>
      <c r="GJ223" s="37"/>
      <c r="GK223" s="37"/>
      <c r="GL223" s="37"/>
      <c r="GM223" s="37"/>
      <c r="GN223" s="37"/>
      <c r="GO223" s="37"/>
      <c r="GP223" s="37"/>
      <c r="GQ223" s="37"/>
      <c r="GR223" s="37"/>
      <c r="GS223" s="37"/>
      <c r="GT223" s="37"/>
      <c r="GU223" s="37"/>
      <c r="GV223" s="37"/>
      <c r="GW223" s="37"/>
      <c r="GX223" s="37"/>
      <c r="GY223" s="37"/>
      <c r="GZ223" s="37"/>
      <c r="HA223" s="37"/>
      <c r="HB223" s="37"/>
      <c r="HC223" s="37"/>
      <c r="HD223" s="37"/>
      <c r="HE223" s="37"/>
      <c r="HF223" s="37"/>
      <c r="HG223" s="37"/>
      <c r="HH223" s="37"/>
      <c r="HI223" s="37"/>
      <c r="HJ223" s="37"/>
      <c r="HK223" s="37"/>
      <c r="HL223" s="37"/>
      <c r="HM223" s="37"/>
      <c r="HN223" s="37"/>
      <c r="HO223" s="37"/>
      <c r="HP223" s="37"/>
      <c r="HQ223" s="37"/>
      <c r="HR223" s="37"/>
      <c r="HS223" s="37"/>
      <c r="HT223" s="37"/>
      <c r="HU223" s="37"/>
      <c r="HV223" s="37"/>
      <c r="HW223" s="37"/>
      <c r="HX223" s="37"/>
      <c r="HY223" s="37"/>
      <c r="HZ223" s="37"/>
      <c r="IA223" s="37"/>
      <c r="IB223" s="37"/>
      <c r="IC223" s="37"/>
      <c r="ID223" s="37"/>
      <c r="IE223" s="37"/>
      <c r="IF223" s="37"/>
      <c r="IG223" s="37"/>
      <c r="IH223" s="37"/>
      <c r="II223" s="37"/>
      <c r="IJ223" s="37"/>
      <c r="IK223" s="37"/>
      <c r="IL223" s="37"/>
      <c r="IM223" s="37"/>
      <c r="IN223" s="37"/>
      <c r="IO223" s="37"/>
      <c r="IP223" s="37"/>
      <c r="IQ223" s="37"/>
      <c r="IR223" s="37"/>
      <c r="IS223" s="37"/>
      <c r="IT223" s="37"/>
      <c r="IU223" s="37"/>
      <c r="IV223" s="37"/>
      <c r="IW223" s="37"/>
    </row>
    <row r="224" customFormat="false" ht="15" hidden="false" customHeight="false" outlineLevel="0" collapsed="false">
      <c r="A224" s="37" t="s">
        <v>282</v>
      </c>
      <c r="B224" s="37"/>
      <c r="C224" s="38"/>
      <c r="D224" s="39" t="s">
        <v>277</v>
      </c>
      <c r="F224" s="39"/>
      <c r="G224" s="38" t="s">
        <v>132</v>
      </c>
      <c r="H224" s="21" t="n">
        <v>0</v>
      </c>
      <c r="I224" s="37" t="s">
        <v>133</v>
      </c>
      <c r="J224" s="38"/>
      <c r="K224" s="2"/>
      <c r="L224" s="38" t="n">
        <v>0</v>
      </c>
      <c r="M224" s="3"/>
      <c r="N224" s="38"/>
      <c r="O224" s="2"/>
      <c r="P224" s="38" t="n">
        <v>0</v>
      </c>
      <c r="R224" s="5"/>
      <c r="T224" s="5" t="n">
        <v>0</v>
      </c>
      <c r="U224" s="5"/>
      <c r="V224" s="5" t="n">
        <f aca="false">+R224/1000000</f>
        <v>0</v>
      </c>
      <c r="W224" s="5" t="n">
        <v>1300000</v>
      </c>
      <c r="X224" s="5"/>
      <c r="Y224" s="5" t="n">
        <f aca="false">ROUND(T224*H224,0)</f>
        <v>0</v>
      </c>
      <c r="Z224" s="5"/>
      <c r="AA224" s="5"/>
      <c r="AB224" s="5" t="n">
        <v>0</v>
      </c>
      <c r="AC224" s="5"/>
      <c r="AD224" s="40"/>
      <c r="AE224" s="5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  <c r="BO224" s="37"/>
      <c r="BP224" s="37"/>
      <c r="BQ224" s="37"/>
      <c r="BR224" s="37"/>
      <c r="BS224" s="37"/>
      <c r="BT224" s="37"/>
      <c r="BU224" s="37"/>
      <c r="BV224" s="37"/>
      <c r="BW224" s="37"/>
      <c r="BX224" s="37"/>
      <c r="BY224" s="37"/>
      <c r="BZ224" s="37"/>
      <c r="CA224" s="37"/>
      <c r="CB224" s="37"/>
      <c r="CC224" s="37"/>
      <c r="CD224" s="37"/>
      <c r="CE224" s="37"/>
      <c r="CF224" s="37"/>
      <c r="CG224" s="37"/>
      <c r="CH224" s="37"/>
      <c r="CI224" s="37"/>
      <c r="CJ224" s="37"/>
      <c r="CK224" s="37"/>
      <c r="CL224" s="37"/>
      <c r="CM224" s="37"/>
      <c r="CN224" s="37"/>
      <c r="CO224" s="37"/>
      <c r="CP224" s="37"/>
      <c r="CQ224" s="37"/>
      <c r="CR224" s="37"/>
      <c r="CS224" s="37"/>
      <c r="CT224" s="37"/>
      <c r="CU224" s="37"/>
      <c r="CV224" s="37"/>
      <c r="CW224" s="37"/>
      <c r="CX224" s="37"/>
      <c r="CY224" s="37"/>
      <c r="CZ224" s="37"/>
      <c r="DA224" s="37"/>
      <c r="DB224" s="37"/>
      <c r="DC224" s="37"/>
      <c r="DD224" s="37"/>
      <c r="DE224" s="37"/>
      <c r="DF224" s="37"/>
      <c r="DG224" s="37"/>
      <c r="DH224" s="37"/>
      <c r="DI224" s="37"/>
      <c r="DJ224" s="37"/>
      <c r="DK224" s="37"/>
      <c r="DL224" s="37"/>
      <c r="DM224" s="37"/>
      <c r="DN224" s="37"/>
      <c r="DO224" s="37"/>
      <c r="DP224" s="37"/>
      <c r="DQ224" s="37"/>
      <c r="DR224" s="37"/>
      <c r="DS224" s="37"/>
      <c r="DT224" s="37"/>
      <c r="DU224" s="37"/>
      <c r="DV224" s="37"/>
      <c r="DW224" s="37"/>
      <c r="DX224" s="37"/>
      <c r="DY224" s="37"/>
      <c r="DZ224" s="37"/>
      <c r="EA224" s="37"/>
      <c r="EB224" s="37"/>
      <c r="EC224" s="37"/>
      <c r="ED224" s="37"/>
      <c r="EE224" s="37"/>
      <c r="EF224" s="37"/>
      <c r="EG224" s="37"/>
      <c r="EH224" s="37"/>
      <c r="EI224" s="37"/>
      <c r="EJ224" s="37"/>
      <c r="EK224" s="37"/>
      <c r="EL224" s="37"/>
      <c r="EM224" s="37"/>
      <c r="EN224" s="37"/>
      <c r="EO224" s="37"/>
      <c r="EP224" s="37"/>
      <c r="EQ224" s="37"/>
      <c r="ER224" s="37"/>
      <c r="ES224" s="37"/>
      <c r="ET224" s="37"/>
      <c r="EU224" s="37"/>
      <c r="EV224" s="37"/>
      <c r="EW224" s="37"/>
      <c r="EX224" s="37"/>
      <c r="EY224" s="37"/>
      <c r="EZ224" s="37"/>
      <c r="FA224" s="37"/>
      <c r="FB224" s="37"/>
      <c r="FC224" s="37"/>
      <c r="FD224" s="37"/>
      <c r="FE224" s="37"/>
      <c r="FF224" s="37"/>
      <c r="FG224" s="37"/>
      <c r="FH224" s="37"/>
      <c r="FI224" s="37"/>
      <c r="FJ224" s="37"/>
      <c r="FK224" s="37"/>
      <c r="FL224" s="37"/>
      <c r="FM224" s="37"/>
      <c r="FN224" s="37"/>
      <c r="FO224" s="37"/>
      <c r="FP224" s="37"/>
      <c r="FQ224" s="37"/>
      <c r="FR224" s="37"/>
      <c r="FS224" s="37"/>
      <c r="FT224" s="37"/>
      <c r="FU224" s="37"/>
      <c r="FV224" s="37"/>
      <c r="FW224" s="37"/>
      <c r="FX224" s="37"/>
      <c r="FY224" s="37"/>
      <c r="FZ224" s="37"/>
      <c r="GA224" s="37"/>
      <c r="GB224" s="37"/>
      <c r="GC224" s="37"/>
      <c r="GD224" s="37"/>
      <c r="GE224" s="37"/>
      <c r="GF224" s="37"/>
      <c r="GG224" s="37"/>
      <c r="GH224" s="37"/>
      <c r="GI224" s="37"/>
      <c r="GJ224" s="37"/>
      <c r="GK224" s="37"/>
      <c r="GL224" s="37"/>
      <c r="GM224" s="37"/>
      <c r="GN224" s="37"/>
      <c r="GO224" s="37"/>
      <c r="GP224" s="37"/>
      <c r="GQ224" s="37"/>
      <c r="GR224" s="37"/>
      <c r="GS224" s="37"/>
      <c r="GT224" s="37"/>
      <c r="GU224" s="37"/>
      <c r="GV224" s="37"/>
      <c r="GW224" s="37"/>
      <c r="GX224" s="37"/>
      <c r="GY224" s="37"/>
      <c r="GZ224" s="37"/>
      <c r="HA224" s="37"/>
      <c r="HB224" s="37"/>
      <c r="HC224" s="37"/>
      <c r="HD224" s="37"/>
      <c r="HE224" s="37"/>
      <c r="HF224" s="37"/>
      <c r="HG224" s="37"/>
      <c r="HH224" s="37"/>
      <c r="HI224" s="37"/>
      <c r="HJ224" s="37"/>
      <c r="HK224" s="37"/>
      <c r="HL224" s="37"/>
      <c r="HM224" s="37"/>
      <c r="HN224" s="37"/>
      <c r="HO224" s="37"/>
      <c r="HP224" s="37"/>
      <c r="HQ224" s="37"/>
      <c r="HR224" s="37"/>
      <c r="HS224" s="37"/>
      <c r="HT224" s="37"/>
      <c r="HU224" s="37"/>
      <c r="HV224" s="37"/>
      <c r="HW224" s="37"/>
      <c r="HX224" s="37"/>
      <c r="HY224" s="37"/>
      <c r="HZ224" s="37"/>
      <c r="IA224" s="37"/>
      <c r="IB224" s="37"/>
      <c r="IC224" s="37"/>
      <c r="ID224" s="37"/>
      <c r="IE224" s="37"/>
      <c r="IF224" s="37"/>
      <c r="IG224" s="37"/>
      <c r="IH224" s="37"/>
      <c r="II224" s="37"/>
      <c r="IJ224" s="37"/>
      <c r="IK224" s="37"/>
      <c r="IL224" s="37"/>
      <c r="IM224" s="37"/>
      <c r="IN224" s="37"/>
      <c r="IO224" s="37"/>
      <c r="IP224" s="37"/>
      <c r="IQ224" s="37"/>
      <c r="IR224" s="37"/>
      <c r="IS224" s="37"/>
      <c r="IT224" s="37"/>
      <c r="IU224" s="37"/>
      <c r="IV224" s="37"/>
      <c r="IW224" s="37"/>
    </row>
    <row r="225" customFormat="false" ht="15" hidden="false" customHeight="false" outlineLevel="0" collapsed="false">
      <c r="A225" s="37" t="s">
        <v>283</v>
      </c>
      <c r="B225" s="37"/>
      <c r="C225" s="38"/>
      <c r="D225" s="39" t="s">
        <v>277</v>
      </c>
      <c r="F225" s="39"/>
      <c r="G225" s="38" t="s">
        <v>132</v>
      </c>
      <c r="H225" s="21" t="n">
        <v>0</v>
      </c>
      <c r="I225" s="37" t="s">
        <v>133</v>
      </c>
      <c r="J225" s="38"/>
      <c r="K225" s="2"/>
      <c r="L225" s="38" t="n">
        <v>10000000</v>
      </c>
      <c r="M225" s="3"/>
      <c r="N225" s="38"/>
      <c r="O225" s="2"/>
      <c r="P225" s="38" t="n">
        <v>10000000</v>
      </c>
      <c r="R225" s="5"/>
      <c r="T225" s="5" t="n">
        <v>10000000</v>
      </c>
      <c r="U225" s="5"/>
      <c r="V225" s="5" t="n">
        <f aca="false">+R225/1000000</f>
        <v>0</v>
      </c>
      <c r="W225" s="5" t="n">
        <v>1300000</v>
      </c>
      <c r="X225" s="5"/>
      <c r="Y225" s="5" t="n">
        <f aca="false">ROUND(T225*H225,0)</f>
        <v>0</v>
      </c>
      <c r="Z225" s="5"/>
      <c r="AA225" s="5"/>
      <c r="AB225" s="5" t="n">
        <v>0</v>
      </c>
      <c r="AC225" s="5"/>
      <c r="AD225" s="40"/>
      <c r="AE225" s="5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7"/>
      <c r="AT225" s="37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  <c r="BO225" s="37"/>
      <c r="BP225" s="37"/>
      <c r="BQ225" s="37"/>
      <c r="BR225" s="37"/>
      <c r="BS225" s="37"/>
      <c r="BT225" s="37"/>
      <c r="BU225" s="37"/>
      <c r="BV225" s="37"/>
      <c r="BW225" s="37"/>
      <c r="BX225" s="37"/>
      <c r="BY225" s="37"/>
      <c r="BZ225" s="37"/>
      <c r="CA225" s="37"/>
      <c r="CB225" s="37"/>
      <c r="CC225" s="37"/>
      <c r="CD225" s="37"/>
      <c r="CE225" s="37"/>
      <c r="CF225" s="37"/>
      <c r="CG225" s="37"/>
      <c r="CH225" s="37"/>
      <c r="CI225" s="37"/>
      <c r="CJ225" s="37"/>
      <c r="CK225" s="37"/>
      <c r="CL225" s="37"/>
      <c r="CM225" s="37"/>
      <c r="CN225" s="37"/>
      <c r="CO225" s="37"/>
      <c r="CP225" s="37"/>
      <c r="CQ225" s="37"/>
      <c r="CR225" s="37"/>
      <c r="CS225" s="37"/>
      <c r="CT225" s="37"/>
      <c r="CU225" s="37"/>
      <c r="CV225" s="37"/>
      <c r="CW225" s="37"/>
      <c r="CX225" s="37"/>
      <c r="CY225" s="37"/>
      <c r="CZ225" s="37"/>
      <c r="DA225" s="37"/>
      <c r="DB225" s="37"/>
      <c r="DC225" s="37"/>
      <c r="DD225" s="37"/>
      <c r="DE225" s="37"/>
      <c r="DF225" s="37"/>
      <c r="DG225" s="37"/>
      <c r="DH225" s="37"/>
      <c r="DI225" s="37"/>
      <c r="DJ225" s="37"/>
      <c r="DK225" s="37"/>
      <c r="DL225" s="37"/>
      <c r="DM225" s="37"/>
      <c r="DN225" s="37"/>
      <c r="DO225" s="37"/>
      <c r="DP225" s="37"/>
      <c r="DQ225" s="37"/>
      <c r="DR225" s="37"/>
      <c r="DS225" s="37"/>
      <c r="DT225" s="37"/>
      <c r="DU225" s="37"/>
      <c r="DV225" s="37"/>
      <c r="DW225" s="37"/>
      <c r="DX225" s="37"/>
      <c r="DY225" s="37"/>
      <c r="DZ225" s="37"/>
      <c r="EA225" s="37"/>
      <c r="EB225" s="37"/>
      <c r="EC225" s="37"/>
      <c r="ED225" s="37"/>
      <c r="EE225" s="37"/>
      <c r="EF225" s="37"/>
      <c r="EG225" s="37"/>
      <c r="EH225" s="37"/>
      <c r="EI225" s="37"/>
      <c r="EJ225" s="37"/>
      <c r="EK225" s="37"/>
      <c r="EL225" s="37"/>
      <c r="EM225" s="37"/>
      <c r="EN225" s="37"/>
      <c r="EO225" s="37"/>
      <c r="EP225" s="37"/>
      <c r="EQ225" s="37"/>
      <c r="ER225" s="37"/>
      <c r="ES225" s="37"/>
      <c r="ET225" s="37"/>
      <c r="EU225" s="37"/>
      <c r="EV225" s="37"/>
      <c r="EW225" s="37"/>
      <c r="EX225" s="37"/>
      <c r="EY225" s="37"/>
      <c r="EZ225" s="37"/>
      <c r="FA225" s="37"/>
      <c r="FB225" s="37"/>
      <c r="FC225" s="37"/>
      <c r="FD225" s="37"/>
      <c r="FE225" s="37"/>
      <c r="FF225" s="37"/>
      <c r="FG225" s="37"/>
      <c r="FH225" s="37"/>
      <c r="FI225" s="37"/>
      <c r="FJ225" s="37"/>
      <c r="FK225" s="37"/>
      <c r="FL225" s="37"/>
      <c r="FM225" s="37"/>
      <c r="FN225" s="37"/>
      <c r="FO225" s="37"/>
      <c r="FP225" s="37"/>
      <c r="FQ225" s="37"/>
      <c r="FR225" s="37"/>
      <c r="FS225" s="37"/>
      <c r="FT225" s="37"/>
      <c r="FU225" s="37"/>
      <c r="FV225" s="37"/>
      <c r="FW225" s="37"/>
      <c r="FX225" s="37"/>
      <c r="FY225" s="37"/>
      <c r="FZ225" s="37"/>
      <c r="GA225" s="37"/>
      <c r="GB225" s="37"/>
      <c r="GC225" s="37"/>
      <c r="GD225" s="37"/>
      <c r="GE225" s="37"/>
      <c r="GF225" s="37"/>
      <c r="GG225" s="37"/>
      <c r="GH225" s="37"/>
      <c r="GI225" s="37"/>
      <c r="GJ225" s="37"/>
      <c r="GK225" s="37"/>
      <c r="GL225" s="37"/>
      <c r="GM225" s="37"/>
      <c r="GN225" s="37"/>
      <c r="GO225" s="37"/>
      <c r="GP225" s="37"/>
      <c r="GQ225" s="37"/>
      <c r="GR225" s="37"/>
      <c r="GS225" s="37"/>
      <c r="GT225" s="37"/>
      <c r="GU225" s="37"/>
      <c r="GV225" s="37"/>
      <c r="GW225" s="37"/>
      <c r="GX225" s="37"/>
      <c r="GY225" s="37"/>
      <c r="GZ225" s="37"/>
      <c r="HA225" s="37"/>
      <c r="HB225" s="37"/>
      <c r="HC225" s="37"/>
      <c r="HD225" s="37"/>
      <c r="HE225" s="37"/>
      <c r="HF225" s="37"/>
      <c r="HG225" s="37"/>
      <c r="HH225" s="37"/>
      <c r="HI225" s="37"/>
      <c r="HJ225" s="37"/>
      <c r="HK225" s="37"/>
      <c r="HL225" s="37"/>
      <c r="HM225" s="37"/>
      <c r="HN225" s="37"/>
      <c r="HO225" s="37"/>
      <c r="HP225" s="37"/>
      <c r="HQ225" s="37"/>
      <c r="HR225" s="37"/>
      <c r="HS225" s="37"/>
      <c r="HT225" s="37"/>
      <c r="HU225" s="37"/>
      <c r="HV225" s="37"/>
      <c r="HW225" s="37"/>
      <c r="HX225" s="37"/>
      <c r="HY225" s="37"/>
      <c r="HZ225" s="37"/>
      <c r="IA225" s="37"/>
      <c r="IB225" s="37"/>
      <c r="IC225" s="37"/>
      <c r="ID225" s="37"/>
      <c r="IE225" s="37"/>
      <c r="IF225" s="37"/>
      <c r="IG225" s="37"/>
      <c r="IH225" s="37"/>
      <c r="II225" s="37"/>
      <c r="IJ225" s="37"/>
      <c r="IK225" s="37"/>
      <c r="IL225" s="37"/>
      <c r="IM225" s="37"/>
      <c r="IN225" s="37"/>
      <c r="IO225" s="37"/>
      <c r="IP225" s="37"/>
      <c r="IQ225" s="37"/>
      <c r="IR225" s="37"/>
      <c r="IS225" s="37"/>
      <c r="IT225" s="37"/>
      <c r="IU225" s="37"/>
      <c r="IV225" s="37"/>
      <c r="IW225" s="37"/>
    </row>
    <row r="226" customFormat="false" ht="15" hidden="false" customHeight="false" outlineLevel="0" collapsed="false">
      <c r="A226" s="37" t="s">
        <v>284</v>
      </c>
      <c r="B226" s="37"/>
      <c r="C226" s="38"/>
      <c r="D226" s="39" t="s">
        <v>277</v>
      </c>
      <c r="F226" s="39"/>
      <c r="G226" s="38" t="s">
        <v>132</v>
      </c>
      <c r="H226" s="21" t="n">
        <v>0</v>
      </c>
      <c r="I226" s="37" t="s">
        <v>133</v>
      </c>
      <c r="J226" s="38"/>
      <c r="K226" s="2"/>
      <c r="L226" s="38" t="n">
        <v>19610000</v>
      </c>
      <c r="M226" s="3"/>
      <c r="N226" s="38"/>
      <c r="O226" s="2"/>
      <c r="P226" s="38" t="n">
        <v>19610000</v>
      </c>
      <c r="R226" s="5"/>
      <c r="T226" s="5" t="n">
        <v>19610000</v>
      </c>
      <c r="U226" s="5"/>
      <c r="V226" s="5" t="n">
        <f aca="false">+R226/1000000</f>
        <v>0</v>
      </c>
      <c r="W226" s="5" t="n">
        <v>1300000</v>
      </c>
      <c r="X226" s="5"/>
      <c r="Y226" s="5" t="n">
        <f aca="false">ROUND(T226*H226,0)</f>
        <v>0</v>
      </c>
      <c r="Z226" s="5"/>
      <c r="AA226" s="5"/>
      <c r="AB226" s="5" t="n">
        <v>0</v>
      </c>
      <c r="AC226" s="5"/>
      <c r="AD226" s="40"/>
      <c r="AE226" s="5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  <c r="BO226" s="37"/>
      <c r="BP226" s="37"/>
      <c r="BQ226" s="37"/>
      <c r="BR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7"/>
      <c r="CE226" s="37"/>
      <c r="CF226" s="37"/>
      <c r="CG226" s="37"/>
      <c r="CH226" s="37"/>
      <c r="CI226" s="37"/>
      <c r="CJ226" s="37"/>
      <c r="CK226" s="37"/>
      <c r="CL226" s="37"/>
      <c r="CM226" s="37"/>
      <c r="CN226" s="37"/>
      <c r="CO226" s="37"/>
      <c r="CP226" s="37"/>
      <c r="CQ226" s="37"/>
      <c r="CR226" s="37"/>
      <c r="CS226" s="37"/>
      <c r="CT226" s="37"/>
      <c r="CU226" s="37"/>
      <c r="CV226" s="37"/>
      <c r="CW226" s="37"/>
      <c r="CX226" s="37"/>
      <c r="CY226" s="37"/>
      <c r="CZ226" s="37"/>
      <c r="DA226" s="37"/>
      <c r="DB226" s="37"/>
      <c r="DC226" s="37"/>
      <c r="DD226" s="37"/>
      <c r="DE226" s="37"/>
      <c r="DF226" s="37"/>
      <c r="DG226" s="37"/>
      <c r="DH226" s="37"/>
      <c r="DI226" s="37"/>
      <c r="DJ226" s="37"/>
      <c r="DK226" s="37"/>
      <c r="DL226" s="37"/>
      <c r="DM226" s="37"/>
      <c r="DN226" s="37"/>
      <c r="DO226" s="37"/>
      <c r="DP226" s="37"/>
      <c r="DQ226" s="37"/>
      <c r="DR226" s="37"/>
      <c r="DS226" s="37"/>
      <c r="DT226" s="37"/>
      <c r="DU226" s="37"/>
      <c r="DV226" s="37"/>
      <c r="DW226" s="37"/>
      <c r="DX226" s="37"/>
      <c r="DY226" s="37"/>
      <c r="DZ226" s="37"/>
      <c r="EA226" s="37"/>
      <c r="EB226" s="37"/>
      <c r="EC226" s="37"/>
      <c r="ED226" s="37"/>
      <c r="EE226" s="37"/>
      <c r="EF226" s="37"/>
      <c r="EG226" s="37"/>
      <c r="EH226" s="37"/>
      <c r="EI226" s="37"/>
      <c r="EJ226" s="37"/>
      <c r="EK226" s="37"/>
      <c r="EL226" s="37"/>
      <c r="EM226" s="37"/>
      <c r="EN226" s="37"/>
      <c r="EO226" s="37"/>
      <c r="EP226" s="37"/>
      <c r="EQ226" s="37"/>
      <c r="ER226" s="37"/>
      <c r="ES226" s="37"/>
      <c r="ET226" s="37"/>
      <c r="EU226" s="37"/>
      <c r="EV226" s="37"/>
      <c r="EW226" s="37"/>
      <c r="EX226" s="37"/>
      <c r="EY226" s="37"/>
      <c r="EZ226" s="37"/>
      <c r="FA226" s="37"/>
      <c r="FB226" s="37"/>
      <c r="FC226" s="37"/>
      <c r="FD226" s="37"/>
      <c r="FE226" s="37"/>
      <c r="FF226" s="37"/>
      <c r="FG226" s="37"/>
      <c r="FH226" s="37"/>
      <c r="FI226" s="37"/>
      <c r="FJ226" s="37"/>
      <c r="FK226" s="37"/>
      <c r="FL226" s="37"/>
      <c r="FM226" s="37"/>
      <c r="FN226" s="37"/>
      <c r="FO226" s="37"/>
      <c r="FP226" s="37"/>
      <c r="FQ226" s="37"/>
      <c r="FR226" s="37"/>
      <c r="FS226" s="37"/>
      <c r="FT226" s="37"/>
      <c r="FU226" s="37"/>
      <c r="FV226" s="37"/>
      <c r="FW226" s="37"/>
      <c r="FX226" s="37"/>
      <c r="FY226" s="37"/>
      <c r="FZ226" s="37"/>
      <c r="GA226" s="37"/>
      <c r="GB226" s="37"/>
      <c r="GC226" s="37"/>
      <c r="GD226" s="37"/>
      <c r="GE226" s="37"/>
      <c r="GF226" s="37"/>
      <c r="GG226" s="37"/>
      <c r="GH226" s="37"/>
      <c r="GI226" s="37"/>
      <c r="GJ226" s="37"/>
      <c r="GK226" s="37"/>
      <c r="GL226" s="37"/>
      <c r="GM226" s="37"/>
      <c r="GN226" s="37"/>
      <c r="GO226" s="37"/>
      <c r="GP226" s="37"/>
      <c r="GQ226" s="37"/>
      <c r="GR226" s="37"/>
      <c r="GS226" s="37"/>
      <c r="GT226" s="37"/>
      <c r="GU226" s="37"/>
      <c r="GV226" s="37"/>
      <c r="GW226" s="37"/>
      <c r="GX226" s="37"/>
      <c r="GY226" s="37"/>
      <c r="GZ226" s="37"/>
      <c r="HA226" s="37"/>
      <c r="HB226" s="37"/>
      <c r="HC226" s="37"/>
      <c r="HD226" s="37"/>
      <c r="HE226" s="37"/>
      <c r="HF226" s="37"/>
      <c r="HG226" s="37"/>
      <c r="HH226" s="37"/>
      <c r="HI226" s="37"/>
      <c r="HJ226" s="37"/>
      <c r="HK226" s="37"/>
      <c r="HL226" s="37"/>
      <c r="HM226" s="37"/>
      <c r="HN226" s="37"/>
      <c r="HO226" s="37"/>
      <c r="HP226" s="37"/>
      <c r="HQ226" s="37"/>
      <c r="HR226" s="37"/>
      <c r="HS226" s="37"/>
      <c r="HT226" s="37"/>
      <c r="HU226" s="37"/>
      <c r="HV226" s="37"/>
      <c r="HW226" s="37"/>
      <c r="HX226" s="37"/>
      <c r="HY226" s="37"/>
      <c r="HZ226" s="37"/>
      <c r="IA226" s="37"/>
      <c r="IB226" s="37"/>
      <c r="IC226" s="37"/>
      <c r="ID226" s="37"/>
      <c r="IE226" s="37"/>
      <c r="IF226" s="37"/>
      <c r="IG226" s="37"/>
      <c r="IH226" s="37"/>
      <c r="II226" s="37"/>
      <c r="IJ226" s="37"/>
      <c r="IK226" s="37"/>
      <c r="IL226" s="37"/>
      <c r="IM226" s="37"/>
      <c r="IN226" s="37"/>
      <c r="IO226" s="37"/>
      <c r="IP226" s="37"/>
      <c r="IQ226" s="37"/>
      <c r="IR226" s="37"/>
      <c r="IS226" s="37"/>
      <c r="IT226" s="37"/>
      <c r="IU226" s="37"/>
      <c r="IV226" s="37"/>
      <c r="IW226" s="37"/>
    </row>
    <row r="227" customFormat="false" ht="15" hidden="false" customHeight="false" outlineLevel="0" collapsed="false">
      <c r="A227" s="37" t="s">
        <v>285</v>
      </c>
      <c r="B227" s="37"/>
      <c r="C227" s="38"/>
      <c r="D227" s="39" t="s">
        <v>277</v>
      </c>
      <c r="F227" s="39"/>
      <c r="G227" s="38" t="s">
        <v>132</v>
      </c>
      <c r="H227" s="21" t="n">
        <v>0</v>
      </c>
      <c r="I227" s="37" t="s">
        <v>133</v>
      </c>
      <c r="J227" s="38"/>
      <c r="K227" s="2"/>
      <c r="L227" s="38" t="n">
        <v>15000000</v>
      </c>
      <c r="M227" s="3"/>
      <c r="N227" s="38"/>
      <c r="O227" s="2"/>
      <c r="P227" s="38" t="n">
        <v>15000000</v>
      </c>
      <c r="R227" s="5"/>
      <c r="T227" s="5" t="n">
        <v>15000000</v>
      </c>
      <c r="U227" s="5"/>
      <c r="V227" s="5" t="n">
        <f aca="false">+R227/1000000</f>
        <v>0</v>
      </c>
      <c r="W227" s="5" t="n">
        <v>1300000</v>
      </c>
      <c r="X227" s="5"/>
      <c r="Y227" s="5" t="n">
        <f aca="false">ROUND(T227*H227,0)</f>
        <v>0</v>
      </c>
      <c r="Z227" s="5"/>
      <c r="AA227" s="5"/>
      <c r="AB227" s="5" t="n">
        <v>0</v>
      </c>
      <c r="AC227" s="5"/>
      <c r="AD227" s="40"/>
      <c r="AE227" s="5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  <c r="BM227" s="37"/>
      <c r="BN227" s="37"/>
      <c r="BO227" s="37"/>
      <c r="BP227" s="37"/>
      <c r="BQ227" s="37"/>
      <c r="BR227" s="37"/>
      <c r="BS227" s="37"/>
      <c r="BT227" s="37"/>
      <c r="BU227" s="37"/>
      <c r="BV227" s="37"/>
      <c r="BW227" s="37"/>
      <c r="BX227" s="37"/>
      <c r="BY227" s="37"/>
      <c r="BZ227" s="37"/>
      <c r="CA227" s="37"/>
      <c r="CB227" s="37"/>
      <c r="CC227" s="37"/>
      <c r="CD227" s="37"/>
      <c r="CE227" s="37"/>
      <c r="CF227" s="37"/>
      <c r="CG227" s="37"/>
      <c r="CH227" s="37"/>
      <c r="CI227" s="37"/>
      <c r="CJ227" s="37"/>
      <c r="CK227" s="37"/>
      <c r="CL227" s="37"/>
      <c r="CM227" s="37"/>
      <c r="CN227" s="37"/>
      <c r="CO227" s="37"/>
      <c r="CP227" s="37"/>
      <c r="CQ227" s="37"/>
      <c r="CR227" s="37"/>
      <c r="CS227" s="37"/>
      <c r="CT227" s="37"/>
      <c r="CU227" s="37"/>
      <c r="CV227" s="37"/>
      <c r="CW227" s="37"/>
      <c r="CX227" s="37"/>
      <c r="CY227" s="37"/>
      <c r="CZ227" s="37"/>
      <c r="DA227" s="37"/>
      <c r="DB227" s="37"/>
      <c r="DC227" s="37"/>
      <c r="DD227" s="37"/>
      <c r="DE227" s="37"/>
      <c r="DF227" s="37"/>
      <c r="DG227" s="37"/>
      <c r="DH227" s="37"/>
      <c r="DI227" s="37"/>
      <c r="DJ227" s="37"/>
      <c r="DK227" s="37"/>
      <c r="DL227" s="37"/>
      <c r="DM227" s="37"/>
      <c r="DN227" s="37"/>
      <c r="DO227" s="37"/>
      <c r="DP227" s="37"/>
      <c r="DQ227" s="37"/>
      <c r="DR227" s="37"/>
      <c r="DS227" s="37"/>
      <c r="DT227" s="37"/>
      <c r="DU227" s="37"/>
      <c r="DV227" s="37"/>
      <c r="DW227" s="37"/>
      <c r="DX227" s="37"/>
      <c r="DY227" s="37"/>
      <c r="DZ227" s="37"/>
      <c r="EA227" s="37"/>
      <c r="EB227" s="37"/>
      <c r="EC227" s="37"/>
      <c r="ED227" s="37"/>
      <c r="EE227" s="37"/>
      <c r="EF227" s="37"/>
      <c r="EG227" s="37"/>
      <c r="EH227" s="37"/>
      <c r="EI227" s="37"/>
      <c r="EJ227" s="37"/>
      <c r="EK227" s="37"/>
      <c r="EL227" s="37"/>
      <c r="EM227" s="37"/>
      <c r="EN227" s="37"/>
      <c r="EO227" s="37"/>
      <c r="EP227" s="37"/>
      <c r="EQ227" s="37"/>
      <c r="ER227" s="37"/>
      <c r="ES227" s="37"/>
      <c r="ET227" s="37"/>
      <c r="EU227" s="37"/>
      <c r="EV227" s="37"/>
      <c r="EW227" s="37"/>
      <c r="EX227" s="37"/>
      <c r="EY227" s="37"/>
      <c r="EZ227" s="37"/>
      <c r="FA227" s="37"/>
      <c r="FB227" s="37"/>
      <c r="FC227" s="37"/>
      <c r="FD227" s="37"/>
      <c r="FE227" s="37"/>
      <c r="FF227" s="37"/>
      <c r="FG227" s="37"/>
      <c r="FH227" s="37"/>
      <c r="FI227" s="37"/>
      <c r="FJ227" s="37"/>
      <c r="FK227" s="37"/>
      <c r="FL227" s="37"/>
      <c r="FM227" s="37"/>
      <c r="FN227" s="37"/>
      <c r="FO227" s="37"/>
      <c r="FP227" s="37"/>
      <c r="FQ227" s="37"/>
      <c r="FR227" s="37"/>
      <c r="FS227" s="37"/>
      <c r="FT227" s="37"/>
      <c r="FU227" s="37"/>
      <c r="FV227" s="37"/>
      <c r="FW227" s="37"/>
      <c r="FX227" s="37"/>
      <c r="FY227" s="37"/>
      <c r="FZ227" s="37"/>
      <c r="GA227" s="37"/>
      <c r="GB227" s="37"/>
      <c r="GC227" s="37"/>
      <c r="GD227" s="37"/>
      <c r="GE227" s="37"/>
      <c r="GF227" s="37"/>
      <c r="GG227" s="37"/>
      <c r="GH227" s="37"/>
      <c r="GI227" s="37"/>
      <c r="GJ227" s="37"/>
      <c r="GK227" s="37"/>
      <c r="GL227" s="37"/>
      <c r="GM227" s="37"/>
      <c r="GN227" s="37"/>
      <c r="GO227" s="37"/>
      <c r="GP227" s="37"/>
      <c r="GQ227" s="37"/>
      <c r="GR227" s="37"/>
      <c r="GS227" s="37"/>
      <c r="GT227" s="37"/>
      <c r="GU227" s="37"/>
      <c r="GV227" s="37"/>
      <c r="GW227" s="37"/>
      <c r="GX227" s="37"/>
      <c r="GY227" s="37"/>
      <c r="GZ227" s="37"/>
      <c r="HA227" s="37"/>
      <c r="HB227" s="37"/>
      <c r="HC227" s="37"/>
      <c r="HD227" s="37"/>
      <c r="HE227" s="37"/>
      <c r="HF227" s="37"/>
      <c r="HG227" s="37"/>
      <c r="HH227" s="37"/>
      <c r="HI227" s="37"/>
      <c r="HJ227" s="37"/>
      <c r="HK227" s="37"/>
      <c r="HL227" s="37"/>
      <c r="HM227" s="37"/>
      <c r="HN227" s="37"/>
      <c r="HO227" s="37"/>
      <c r="HP227" s="37"/>
      <c r="HQ227" s="37"/>
      <c r="HR227" s="37"/>
      <c r="HS227" s="37"/>
      <c r="HT227" s="37"/>
      <c r="HU227" s="37"/>
      <c r="HV227" s="37"/>
      <c r="HW227" s="37"/>
      <c r="HX227" s="37"/>
      <c r="HY227" s="37"/>
      <c r="HZ227" s="37"/>
      <c r="IA227" s="37"/>
      <c r="IB227" s="37"/>
      <c r="IC227" s="37"/>
      <c r="ID227" s="37"/>
      <c r="IE227" s="37"/>
      <c r="IF227" s="37"/>
      <c r="IG227" s="37"/>
      <c r="IH227" s="37"/>
      <c r="II227" s="37"/>
      <c r="IJ227" s="37"/>
      <c r="IK227" s="37"/>
      <c r="IL227" s="37"/>
      <c r="IM227" s="37"/>
      <c r="IN227" s="37"/>
      <c r="IO227" s="37"/>
      <c r="IP227" s="37"/>
      <c r="IQ227" s="37"/>
      <c r="IR227" s="37"/>
      <c r="IS227" s="37"/>
      <c r="IT227" s="37"/>
      <c r="IU227" s="37"/>
      <c r="IV227" s="37"/>
      <c r="IW227" s="37"/>
    </row>
    <row r="228" customFormat="false" ht="12.75" hidden="false" customHeight="false" outlineLevel="0" collapsed="false">
      <c r="A228" s="1" t="s">
        <v>286</v>
      </c>
      <c r="B228" s="1"/>
      <c r="C228" s="38"/>
      <c r="D228" s="39" t="s">
        <v>277</v>
      </c>
      <c r="F228" s="39"/>
      <c r="G228" s="38" t="s">
        <v>132</v>
      </c>
      <c r="H228" s="21" t="n">
        <v>0</v>
      </c>
      <c r="I228" s="37" t="s">
        <v>133</v>
      </c>
      <c r="J228" s="38"/>
      <c r="K228" s="2"/>
      <c r="L228" s="38" t="n">
        <v>23542485.26</v>
      </c>
      <c r="M228" s="3"/>
      <c r="N228" s="38"/>
      <c r="O228" s="2"/>
      <c r="P228" s="38" t="n">
        <v>23542485.26</v>
      </c>
      <c r="R228" s="5"/>
      <c r="T228" s="5" t="n">
        <v>23542485.26</v>
      </c>
      <c r="U228" s="5"/>
      <c r="V228" s="5" t="n">
        <f aca="false">+R228/1000000</f>
        <v>0</v>
      </c>
      <c r="W228" s="5" t="n">
        <v>0</v>
      </c>
      <c r="X228" s="5"/>
      <c r="Y228" s="5" t="n">
        <f aca="false">ROUND(T228*H228,0)</f>
        <v>0</v>
      </c>
      <c r="Z228" s="5"/>
      <c r="AA228" s="5"/>
      <c r="AB228" s="5" t="n">
        <v>0</v>
      </c>
      <c r="AC228" s="5"/>
      <c r="AD228" s="5" t="n">
        <v>0</v>
      </c>
      <c r="AE228" s="5" t="n">
        <f aca="false">+AB228/1000000</f>
        <v>0</v>
      </c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  <c r="BM228" s="37"/>
      <c r="BN228" s="37"/>
      <c r="BO228" s="37"/>
      <c r="BP228" s="37"/>
      <c r="BQ228" s="37"/>
      <c r="BR228" s="37"/>
      <c r="BS228" s="37"/>
      <c r="BT228" s="37"/>
      <c r="BU228" s="37"/>
      <c r="BV228" s="37"/>
      <c r="BW228" s="37"/>
      <c r="BX228" s="37"/>
      <c r="BY228" s="37"/>
      <c r="BZ228" s="37"/>
      <c r="CA228" s="37"/>
      <c r="CB228" s="37"/>
      <c r="CC228" s="37"/>
      <c r="CD228" s="37"/>
      <c r="CE228" s="37"/>
      <c r="CF228" s="37"/>
      <c r="CG228" s="37"/>
      <c r="CH228" s="37"/>
      <c r="CI228" s="37"/>
      <c r="CJ228" s="37"/>
      <c r="CK228" s="37"/>
      <c r="CL228" s="37"/>
      <c r="CM228" s="37"/>
      <c r="CN228" s="37"/>
      <c r="CO228" s="37"/>
      <c r="CP228" s="37"/>
      <c r="CQ228" s="37"/>
      <c r="CR228" s="37"/>
      <c r="CS228" s="37"/>
      <c r="CT228" s="37"/>
      <c r="CU228" s="37"/>
      <c r="CV228" s="37"/>
      <c r="CW228" s="37"/>
      <c r="CX228" s="37"/>
      <c r="CY228" s="37"/>
      <c r="CZ228" s="37"/>
      <c r="DA228" s="37"/>
      <c r="DB228" s="37"/>
      <c r="DC228" s="37"/>
      <c r="DD228" s="37"/>
      <c r="DE228" s="37"/>
      <c r="DF228" s="37"/>
      <c r="DG228" s="37"/>
      <c r="DH228" s="37"/>
      <c r="DI228" s="37"/>
      <c r="DJ228" s="37"/>
      <c r="DK228" s="37"/>
      <c r="DL228" s="37"/>
      <c r="DM228" s="37"/>
      <c r="DN228" s="37"/>
      <c r="DO228" s="37"/>
      <c r="DP228" s="37"/>
      <c r="DQ228" s="37"/>
      <c r="DR228" s="37"/>
      <c r="DS228" s="37"/>
      <c r="DT228" s="37"/>
      <c r="DU228" s="37"/>
      <c r="DV228" s="37"/>
      <c r="DW228" s="37"/>
      <c r="DX228" s="37"/>
      <c r="DY228" s="37"/>
      <c r="DZ228" s="37"/>
      <c r="EA228" s="37"/>
      <c r="EB228" s="37"/>
      <c r="EC228" s="37"/>
      <c r="ED228" s="37"/>
      <c r="EE228" s="37"/>
      <c r="EF228" s="37"/>
      <c r="EG228" s="37"/>
      <c r="EH228" s="37"/>
      <c r="EI228" s="37"/>
      <c r="EJ228" s="37"/>
      <c r="EK228" s="37"/>
      <c r="EL228" s="37"/>
      <c r="EM228" s="37"/>
      <c r="EN228" s="37"/>
      <c r="EO228" s="37"/>
      <c r="EP228" s="37"/>
      <c r="EQ228" s="37"/>
      <c r="ER228" s="37"/>
      <c r="ES228" s="37"/>
      <c r="ET228" s="37"/>
      <c r="EU228" s="37"/>
      <c r="EV228" s="37"/>
      <c r="EW228" s="37"/>
      <c r="EX228" s="37"/>
      <c r="EY228" s="37"/>
      <c r="EZ228" s="37"/>
      <c r="FA228" s="37"/>
      <c r="FB228" s="37"/>
      <c r="FC228" s="37"/>
      <c r="FD228" s="37"/>
      <c r="FE228" s="37"/>
      <c r="FF228" s="37"/>
      <c r="FG228" s="37"/>
      <c r="FH228" s="37"/>
      <c r="FI228" s="37"/>
      <c r="FJ228" s="37"/>
      <c r="FK228" s="37"/>
      <c r="FL228" s="37"/>
      <c r="FM228" s="37"/>
      <c r="FN228" s="37"/>
      <c r="FO228" s="37"/>
      <c r="FP228" s="37"/>
      <c r="FQ228" s="37"/>
      <c r="FR228" s="37"/>
      <c r="FS228" s="37"/>
      <c r="FT228" s="37"/>
      <c r="FU228" s="37"/>
      <c r="FV228" s="37"/>
      <c r="FW228" s="37"/>
      <c r="FX228" s="37"/>
      <c r="FY228" s="37"/>
      <c r="FZ228" s="37"/>
      <c r="GA228" s="37"/>
      <c r="GB228" s="37"/>
      <c r="GC228" s="37"/>
      <c r="GD228" s="37"/>
      <c r="GE228" s="37"/>
      <c r="GF228" s="37"/>
      <c r="GG228" s="37"/>
      <c r="GH228" s="37"/>
      <c r="GI228" s="37"/>
      <c r="GJ228" s="37"/>
      <c r="GK228" s="37"/>
      <c r="GL228" s="37"/>
      <c r="GM228" s="37"/>
      <c r="GN228" s="37"/>
      <c r="GO228" s="37"/>
      <c r="GP228" s="37"/>
      <c r="GQ228" s="37"/>
      <c r="GR228" s="37"/>
      <c r="GS228" s="37"/>
      <c r="GT228" s="37"/>
      <c r="GU228" s="37"/>
      <c r="GV228" s="37"/>
      <c r="GW228" s="37"/>
      <c r="GX228" s="37"/>
      <c r="GY228" s="37"/>
      <c r="GZ228" s="37"/>
      <c r="HA228" s="37"/>
      <c r="HB228" s="37"/>
      <c r="HC228" s="37"/>
      <c r="HD228" s="37"/>
      <c r="HE228" s="37"/>
      <c r="HF228" s="37"/>
      <c r="HG228" s="37"/>
      <c r="HH228" s="37"/>
      <c r="HI228" s="37"/>
      <c r="HJ228" s="37"/>
      <c r="HK228" s="37"/>
      <c r="HL228" s="37"/>
      <c r="HM228" s="37"/>
      <c r="HN228" s="37"/>
      <c r="HO228" s="37"/>
      <c r="HP228" s="37"/>
      <c r="HQ228" s="37"/>
      <c r="HR228" s="37"/>
      <c r="HS228" s="37"/>
      <c r="HT228" s="37"/>
      <c r="HU228" s="37"/>
      <c r="HV228" s="37"/>
      <c r="HW228" s="37"/>
      <c r="HX228" s="37"/>
      <c r="HY228" s="37"/>
      <c r="HZ228" s="37"/>
      <c r="IA228" s="37"/>
      <c r="IB228" s="37"/>
      <c r="IC228" s="37"/>
      <c r="ID228" s="37"/>
      <c r="IE228" s="37"/>
      <c r="IF228" s="37"/>
      <c r="IG228" s="37"/>
      <c r="IH228" s="37"/>
      <c r="II228" s="37"/>
      <c r="IJ228" s="37"/>
      <c r="IK228" s="37"/>
      <c r="IL228" s="37"/>
      <c r="IM228" s="37"/>
      <c r="IN228" s="37"/>
      <c r="IO228" s="37"/>
      <c r="IP228" s="37"/>
      <c r="IQ228" s="37"/>
      <c r="IR228" s="37"/>
      <c r="IS228" s="37"/>
      <c r="IT228" s="37"/>
      <c r="IU228" s="37"/>
      <c r="IV228" s="37"/>
      <c r="IW228" s="37"/>
    </row>
    <row r="229" customFormat="false" ht="12.75" hidden="false" customHeight="false" outlineLevel="0" collapsed="false">
      <c r="A229" s="1" t="s">
        <v>287</v>
      </c>
      <c r="B229" s="1"/>
      <c r="C229" s="38"/>
      <c r="D229" s="39" t="s">
        <v>277</v>
      </c>
      <c r="F229" s="39"/>
      <c r="G229" s="38" t="s">
        <v>132</v>
      </c>
      <c r="H229" s="21" t="n">
        <v>0</v>
      </c>
      <c r="I229" s="37" t="s">
        <v>133</v>
      </c>
      <c r="J229" s="38"/>
      <c r="K229" s="2"/>
      <c r="L229" s="38" t="n">
        <v>20000000</v>
      </c>
      <c r="M229" s="3"/>
      <c r="N229" s="38"/>
      <c r="O229" s="2"/>
      <c r="P229" s="38" t="n">
        <v>20000000</v>
      </c>
      <c r="R229" s="5"/>
      <c r="T229" s="5" t="n">
        <v>20000000</v>
      </c>
      <c r="U229" s="5"/>
      <c r="V229" s="5" t="n">
        <f aca="false">+R229/1000000</f>
        <v>0</v>
      </c>
      <c r="W229" s="5" t="n">
        <v>0</v>
      </c>
      <c r="X229" s="5"/>
      <c r="Y229" s="5" t="n">
        <f aca="false">ROUND(T229*H229,0)</f>
        <v>0</v>
      </c>
      <c r="Z229" s="5"/>
      <c r="AA229" s="5"/>
      <c r="AB229" s="5" t="n">
        <v>0</v>
      </c>
      <c r="AC229" s="5"/>
      <c r="AD229" s="5" t="n">
        <v>0</v>
      </c>
      <c r="AE229" s="5" t="n">
        <f aca="false">+AB229/1000000</f>
        <v>0</v>
      </c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  <c r="BM229" s="37"/>
      <c r="BN229" s="37"/>
      <c r="BO229" s="37"/>
      <c r="BP229" s="37"/>
      <c r="BQ229" s="37"/>
      <c r="BR229" s="37"/>
      <c r="BS229" s="37"/>
      <c r="BT229" s="37"/>
      <c r="BU229" s="37"/>
      <c r="BV229" s="37"/>
      <c r="BW229" s="37"/>
      <c r="BX229" s="37"/>
      <c r="BY229" s="37"/>
      <c r="BZ229" s="37"/>
      <c r="CA229" s="37"/>
      <c r="CB229" s="37"/>
      <c r="CC229" s="37"/>
      <c r="CD229" s="37"/>
      <c r="CE229" s="37"/>
      <c r="CF229" s="37"/>
      <c r="CG229" s="37"/>
      <c r="CH229" s="37"/>
      <c r="CI229" s="37"/>
      <c r="CJ229" s="37"/>
      <c r="CK229" s="37"/>
      <c r="CL229" s="37"/>
      <c r="CM229" s="37"/>
      <c r="CN229" s="37"/>
      <c r="CO229" s="37"/>
      <c r="CP229" s="37"/>
      <c r="CQ229" s="37"/>
      <c r="CR229" s="37"/>
      <c r="CS229" s="37"/>
      <c r="CT229" s="37"/>
      <c r="CU229" s="37"/>
      <c r="CV229" s="37"/>
      <c r="CW229" s="37"/>
      <c r="CX229" s="37"/>
      <c r="CY229" s="37"/>
      <c r="CZ229" s="37"/>
      <c r="DA229" s="37"/>
      <c r="DB229" s="37"/>
      <c r="DC229" s="37"/>
      <c r="DD229" s="37"/>
      <c r="DE229" s="37"/>
      <c r="DF229" s="37"/>
      <c r="DG229" s="37"/>
      <c r="DH229" s="37"/>
      <c r="DI229" s="37"/>
      <c r="DJ229" s="37"/>
      <c r="DK229" s="37"/>
      <c r="DL229" s="37"/>
      <c r="DM229" s="37"/>
      <c r="DN229" s="37"/>
      <c r="DO229" s="37"/>
      <c r="DP229" s="37"/>
      <c r="DQ229" s="37"/>
      <c r="DR229" s="37"/>
      <c r="DS229" s="37"/>
      <c r="DT229" s="37"/>
      <c r="DU229" s="37"/>
      <c r="DV229" s="37"/>
      <c r="DW229" s="37"/>
      <c r="DX229" s="37"/>
      <c r="DY229" s="37"/>
      <c r="DZ229" s="37"/>
      <c r="EA229" s="37"/>
      <c r="EB229" s="37"/>
      <c r="EC229" s="37"/>
      <c r="ED229" s="37"/>
      <c r="EE229" s="37"/>
      <c r="EF229" s="37"/>
      <c r="EG229" s="37"/>
      <c r="EH229" s="37"/>
      <c r="EI229" s="37"/>
      <c r="EJ229" s="37"/>
      <c r="EK229" s="37"/>
      <c r="EL229" s="37"/>
      <c r="EM229" s="37"/>
      <c r="EN229" s="37"/>
      <c r="EO229" s="37"/>
      <c r="EP229" s="37"/>
      <c r="EQ229" s="37"/>
      <c r="ER229" s="37"/>
      <c r="ES229" s="37"/>
      <c r="ET229" s="37"/>
      <c r="EU229" s="37"/>
      <c r="EV229" s="37"/>
      <c r="EW229" s="37"/>
      <c r="EX229" s="37"/>
      <c r="EY229" s="37"/>
      <c r="EZ229" s="37"/>
      <c r="FA229" s="37"/>
      <c r="FB229" s="37"/>
      <c r="FC229" s="37"/>
      <c r="FD229" s="37"/>
      <c r="FE229" s="37"/>
      <c r="FF229" s="37"/>
      <c r="FG229" s="37"/>
      <c r="FH229" s="37"/>
      <c r="FI229" s="37"/>
      <c r="FJ229" s="37"/>
      <c r="FK229" s="37"/>
      <c r="FL229" s="37"/>
      <c r="FM229" s="37"/>
      <c r="FN229" s="37"/>
      <c r="FO229" s="37"/>
      <c r="FP229" s="37"/>
      <c r="FQ229" s="37"/>
      <c r="FR229" s="37"/>
      <c r="FS229" s="37"/>
      <c r="FT229" s="37"/>
      <c r="FU229" s="37"/>
      <c r="FV229" s="37"/>
      <c r="FW229" s="37"/>
      <c r="FX229" s="37"/>
      <c r="FY229" s="37"/>
      <c r="FZ229" s="37"/>
      <c r="GA229" s="37"/>
      <c r="GB229" s="37"/>
      <c r="GC229" s="37"/>
      <c r="GD229" s="37"/>
      <c r="GE229" s="37"/>
      <c r="GF229" s="37"/>
      <c r="GG229" s="37"/>
      <c r="GH229" s="37"/>
      <c r="GI229" s="37"/>
      <c r="GJ229" s="37"/>
      <c r="GK229" s="37"/>
      <c r="GL229" s="37"/>
      <c r="GM229" s="37"/>
      <c r="GN229" s="37"/>
      <c r="GO229" s="37"/>
      <c r="GP229" s="37"/>
      <c r="GQ229" s="37"/>
      <c r="GR229" s="37"/>
      <c r="GS229" s="37"/>
      <c r="GT229" s="37"/>
      <c r="GU229" s="37"/>
      <c r="GV229" s="37"/>
      <c r="GW229" s="37"/>
      <c r="GX229" s="37"/>
      <c r="GY229" s="37"/>
      <c r="GZ229" s="37"/>
      <c r="HA229" s="37"/>
      <c r="HB229" s="37"/>
      <c r="HC229" s="37"/>
      <c r="HD229" s="37"/>
      <c r="HE229" s="37"/>
      <c r="HF229" s="37"/>
      <c r="HG229" s="37"/>
      <c r="HH229" s="37"/>
      <c r="HI229" s="37"/>
      <c r="HJ229" s="37"/>
      <c r="HK229" s="37"/>
      <c r="HL229" s="37"/>
      <c r="HM229" s="37"/>
      <c r="HN229" s="37"/>
      <c r="HO229" s="37"/>
      <c r="HP229" s="37"/>
      <c r="HQ229" s="37"/>
      <c r="HR229" s="37"/>
      <c r="HS229" s="37"/>
      <c r="HT229" s="37"/>
      <c r="HU229" s="37"/>
      <c r="HV229" s="37"/>
      <c r="HW229" s="37"/>
      <c r="HX229" s="37"/>
      <c r="HY229" s="37"/>
      <c r="HZ229" s="37"/>
      <c r="IA229" s="37"/>
      <c r="IB229" s="37"/>
      <c r="IC229" s="37"/>
      <c r="ID229" s="37"/>
      <c r="IE229" s="37"/>
      <c r="IF229" s="37"/>
      <c r="IG229" s="37"/>
      <c r="IH229" s="37"/>
      <c r="II229" s="37"/>
      <c r="IJ229" s="37"/>
      <c r="IK229" s="37"/>
      <c r="IL229" s="37"/>
      <c r="IM229" s="37"/>
      <c r="IN229" s="37"/>
      <c r="IO229" s="37"/>
      <c r="IP229" s="37"/>
      <c r="IQ229" s="37"/>
      <c r="IR229" s="37"/>
      <c r="IS229" s="37"/>
      <c r="IT229" s="37"/>
      <c r="IU229" s="37"/>
      <c r="IV229" s="37"/>
      <c r="IW229" s="37"/>
    </row>
    <row r="230" customFormat="false" ht="12.75" hidden="false" customHeight="false" outlineLevel="0" collapsed="false">
      <c r="A230" s="37" t="s">
        <v>288</v>
      </c>
      <c r="B230" s="37"/>
      <c r="C230" s="38"/>
      <c r="D230" s="39" t="s">
        <v>277</v>
      </c>
      <c r="F230" s="39"/>
      <c r="G230" s="38" t="s">
        <v>132</v>
      </c>
      <c r="H230" s="21" t="n">
        <v>0</v>
      </c>
      <c r="I230" s="37" t="s">
        <v>133</v>
      </c>
      <c r="J230" s="38"/>
      <c r="K230" s="2"/>
      <c r="L230" s="38" t="n">
        <v>28149.76</v>
      </c>
      <c r="M230" s="3"/>
      <c r="N230" s="38"/>
      <c r="O230" s="2"/>
      <c r="P230" s="38" t="n">
        <v>28149.76</v>
      </c>
      <c r="R230" s="5"/>
      <c r="T230" s="5" t="n">
        <v>28149.76</v>
      </c>
      <c r="U230" s="5"/>
      <c r="V230" s="5" t="n">
        <f aca="false">+R230/1000000</f>
        <v>0</v>
      </c>
      <c r="W230" s="5" t="n">
        <v>0</v>
      </c>
      <c r="X230" s="5"/>
      <c r="Y230" s="5" t="n">
        <f aca="false">ROUND(T230*H230,0)</f>
        <v>0</v>
      </c>
      <c r="Z230" s="5"/>
      <c r="AA230" s="5"/>
      <c r="AB230" s="5" t="n">
        <v>0</v>
      </c>
      <c r="AC230" s="5"/>
      <c r="AD230" s="5" t="n">
        <v>0</v>
      </c>
      <c r="AE230" s="5" t="n">
        <f aca="false">+AB230/1000000</f>
        <v>0</v>
      </c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37"/>
      <c r="AS230" s="37"/>
      <c r="AT230" s="37"/>
      <c r="AU230" s="37"/>
      <c r="AV230" s="37"/>
      <c r="AW230" s="37"/>
      <c r="AX230" s="37"/>
      <c r="AY230" s="37"/>
      <c r="AZ230" s="37"/>
      <c r="BA230" s="37"/>
      <c r="BB230" s="37"/>
      <c r="BC230" s="37"/>
      <c r="BD230" s="37"/>
      <c r="BE230" s="37"/>
      <c r="BF230" s="37"/>
      <c r="BG230" s="37"/>
      <c r="BH230" s="37"/>
      <c r="BI230" s="37"/>
      <c r="BJ230" s="37"/>
      <c r="BK230" s="37"/>
      <c r="BL230" s="37"/>
      <c r="BM230" s="37"/>
      <c r="BN230" s="37"/>
      <c r="BO230" s="37"/>
      <c r="BP230" s="37"/>
      <c r="BQ230" s="37"/>
      <c r="BR230" s="37"/>
      <c r="BS230" s="37"/>
      <c r="BT230" s="37"/>
      <c r="BU230" s="37"/>
      <c r="BV230" s="37"/>
      <c r="BW230" s="37"/>
      <c r="BX230" s="37"/>
      <c r="BY230" s="37"/>
      <c r="BZ230" s="37"/>
      <c r="CA230" s="37"/>
      <c r="CB230" s="37"/>
      <c r="CC230" s="37"/>
      <c r="CD230" s="37"/>
      <c r="CE230" s="37"/>
      <c r="CF230" s="37"/>
      <c r="CG230" s="37"/>
      <c r="CH230" s="37"/>
      <c r="CI230" s="37"/>
      <c r="CJ230" s="37"/>
      <c r="CK230" s="37"/>
      <c r="CL230" s="37"/>
      <c r="CM230" s="37"/>
      <c r="CN230" s="37"/>
      <c r="CO230" s="37"/>
      <c r="CP230" s="37"/>
      <c r="CQ230" s="37"/>
      <c r="CR230" s="37"/>
      <c r="CS230" s="37"/>
      <c r="CT230" s="37"/>
      <c r="CU230" s="37"/>
      <c r="CV230" s="37"/>
      <c r="CW230" s="37"/>
      <c r="CX230" s="37"/>
      <c r="CY230" s="37"/>
      <c r="CZ230" s="37"/>
      <c r="DA230" s="37"/>
      <c r="DB230" s="37"/>
      <c r="DC230" s="37"/>
      <c r="DD230" s="37"/>
      <c r="DE230" s="37"/>
      <c r="DF230" s="37"/>
      <c r="DG230" s="37"/>
      <c r="DH230" s="37"/>
      <c r="DI230" s="37"/>
      <c r="DJ230" s="37"/>
      <c r="DK230" s="37"/>
      <c r="DL230" s="37"/>
      <c r="DM230" s="37"/>
      <c r="DN230" s="37"/>
      <c r="DO230" s="37"/>
      <c r="DP230" s="37"/>
      <c r="DQ230" s="37"/>
      <c r="DR230" s="37"/>
      <c r="DS230" s="37"/>
      <c r="DT230" s="37"/>
      <c r="DU230" s="37"/>
      <c r="DV230" s="37"/>
      <c r="DW230" s="37"/>
      <c r="DX230" s="37"/>
      <c r="DY230" s="37"/>
      <c r="DZ230" s="37"/>
      <c r="EA230" s="37"/>
      <c r="EB230" s="37"/>
      <c r="EC230" s="37"/>
      <c r="ED230" s="37"/>
      <c r="EE230" s="37"/>
      <c r="EF230" s="37"/>
      <c r="EG230" s="37"/>
      <c r="EH230" s="37"/>
      <c r="EI230" s="37"/>
      <c r="EJ230" s="37"/>
      <c r="EK230" s="37"/>
      <c r="EL230" s="37"/>
      <c r="EM230" s="37"/>
      <c r="EN230" s="37"/>
      <c r="EO230" s="37"/>
      <c r="EP230" s="37"/>
      <c r="EQ230" s="37"/>
      <c r="ER230" s="37"/>
      <c r="ES230" s="37"/>
      <c r="ET230" s="37"/>
      <c r="EU230" s="37"/>
      <c r="EV230" s="37"/>
      <c r="EW230" s="37"/>
      <c r="EX230" s="37"/>
      <c r="EY230" s="37"/>
      <c r="EZ230" s="37"/>
      <c r="FA230" s="37"/>
      <c r="FB230" s="37"/>
      <c r="FC230" s="37"/>
      <c r="FD230" s="37"/>
      <c r="FE230" s="37"/>
      <c r="FF230" s="37"/>
      <c r="FG230" s="37"/>
      <c r="FH230" s="37"/>
      <c r="FI230" s="37"/>
      <c r="FJ230" s="37"/>
      <c r="FK230" s="37"/>
      <c r="FL230" s="37"/>
      <c r="FM230" s="37"/>
      <c r="FN230" s="37"/>
      <c r="FO230" s="37"/>
      <c r="FP230" s="37"/>
      <c r="FQ230" s="37"/>
      <c r="FR230" s="37"/>
      <c r="FS230" s="37"/>
      <c r="FT230" s="37"/>
      <c r="FU230" s="37"/>
      <c r="FV230" s="37"/>
      <c r="FW230" s="37"/>
      <c r="FX230" s="37"/>
      <c r="FY230" s="37"/>
      <c r="FZ230" s="37"/>
      <c r="GA230" s="37"/>
      <c r="GB230" s="37"/>
      <c r="GC230" s="37"/>
      <c r="GD230" s="37"/>
      <c r="GE230" s="37"/>
      <c r="GF230" s="37"/>
      <c r="GG230" s="37"/>
      <c r="GH230" s="37"/>
      <c r="GI230" s="37"/>
      <c r="GJ230" s="37"/>
      <c r="GK230" s="37"/>
      <c r="GL230" s="37"/>
      <c r="GM230" s="37"/>
      <c r="GN230" s="37"/>
      <c r="GO230" s="37"/>
      <c r="GP230" s="37"/>
      <c r="GQ230" s="37"/>
      <c r="GR230" s="37"/>
      <c r="GS230" s="37"/>
      <c r="GT230" s="37"/>
      <c r="GU230" s="37"/>
      <c r="GV230" s="37"/>
      <c r="GW230" s="37"/>
      <c r="GX230" s="37"/>
      <c r="GY230" s="37"/>
      <c r="GZ230" s="37"/>
      <c r="HA230" s="37"/>
      <c r="HB230" s="37"/>
      <c r="HC230" s="37"/>
      <c r="HD230" s="37"/>
      <c r="HE230" s="37"/>
      <c r="HF230" s="37"/>
      <c r="HG230" s="37"/>
      <c r="HH230" s="37"/>
      <c r="HI230" s="37"/>
      <c r="HJ230" s="37"/>
      <c r="HK230" s="37"/>
      <c r="HL230" s="37"/>
      <c r="HM230" s="37"/>
      <c r="HN230" s="37"/>
      <c r="HO230" s="37"/>
      <c r="HP230" s="37"/>
      <c r="HQ230" s="37"/>
      <c r="HR230" s="37"/>
      <c r="HS230" s="37"/>
      <c r="HT230" s="37"/>
      <c r="HU230" s="37"/>
      <c r="HV230" s="37"/>
      <c r="HW230" s="37"/>
      <c r="HX230" s="37"/>
      <c r="HY230" s="37"/>
      <c r="HZ230" s="37"/>
      <c r="IA230" s="37"/>
      <c r="IB230" s="37"/>
      <c r="IC230" s="37"/>
      <c r="ID230" s="37"/>
      <c r="IE230" s="37"/>
      <c r="IF230" s="37"/>
      <c r="IG230" s="37"/>
      <c r="IH230" s="37"/>
      <c r="II230" s="37"/>
      <c r="IJ230" s="37"/>
      <c r="IK230" s="37"/>
      <c r="IL230" s="37"/>
      <c r="IM230" s="37"/>
      <c r="IN230" s="37"/>
      <c r="IO230" s="37"/>
      <c r="IP230" s="37"/>
      <c r="IQ230" s="37"/>
      <c r="IR230" s="37"/>
      <c r="IS230" s="37"/>
      <c r="IT230" s="37"/>
      <c r="IU230" s="37"/>
      <c r="IV230" s="37"/>
      <c r="IW230" s="37"/>
    </row>
    <row r="231" customFormat="false" ht="12.75" hidden="false" customHeight="false" outlineLevel="0" collapsed="false">
      <c r="A231" s="37" t="s">
        <v>289</v>
      </c>
      <c r="B231" s="37"/>
      <c r="C231" s="38"/>
      <c r="D231" s="39" t="s">
        <v>277</v>
      </c>
      <c r="F231" s="39"/>
      <c r="G231" s="38" t="s">
        <v>132</v>
      </c>
      <c r="H231" s="21" t="n">
        <v>0</v>
      </c>
      <c r="I231" s="37" t="s">
        <v>133</v>
      </c>
      <c r="J231" s="38"/>
      <c r="K231" s="2"/>
      <c r="L231" s="38" t="n">
        <v>0</v>
      </c>
      <c r="M231" s="3"/>
      <c r="N231" s="38"/>
      <c r="O231" s="2"/>
      <c r="P231" s="38" t="n">
        <v>0</v>
      </c>
      <c r="R231" s="5"/>
      <c r="T231" s="5" t="n">
        <v>0</v>
      </c>
      <c r="U231" s="5"/>
      <c r="V231" s="5" t="n">
        <f aca="false">+R231/1000000</f>
        <v>0</v>
      </c>
      <c r="W231" s="5" t="n">
        <v>0</v>
      </c>
      <c r="X231" s="5"/>
      <c r="Y231" s="5" t="n">
        <f aca="false">ROUND(T231*H231,0)</f>
        <v>0</v>
      </c>
      <c r="Z231" s="5"/>
      <c r="AA231" s="5"/>
      <c r="AB231" s="5" t="n">
        <v>0</v>
      </c>
      <c r="AC231" s="5"/>
      <c r="AD231" s="5" t="n">
        <v>0</v>
      </c>
      <c r="AE231" s="5" t="n">
        <f aca="false">+AB231/1000000</f>
        <v>0</v>
      </c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  <c r="BO231" s="37"/>
      <c r="BP231" s="37"/>
      <c r="BQ231" s="37"/>
      <c r="BR231" s="37"/>
      <c r="BS231" s="37"/>
      <c r="BT231" s="37"/>
      <c r="BU231" s="37"/>
      <c r="BV231" s="37"/>
      <c r="BW231" s="37"/>
      <c r="BX231" s="37"/>
      <c r="BY231" s="37"/>
      <c r="BZ231" s="37"/>
      <c r="CA231" s="37"/>
      <c r="CB231" s="37"/>
      <c r="CC231" s="37"/>
      <c r="CD231" s="37"/>
      <c r="CE231" s="37"/>
      <c r="CF231" s="37"/>
      <c r="CG231" s="37"/>
      <c r="CH231" s="37"/>
      <c r="CI231" s="37"/>
      <c r="CJ231" s="37"/>
      <c r="CK231" s="37"/>
      <c r="CL231" s="37"/>
      <c r="CM231" s="37"/>
      <c r="CN231" s="37"/>
      <c r="CO231" s="37"/>
      <c r="CP231" s="37"/>
      <c r="CQ231" s="37"/>
      <c r="CR231" s="37"/>
      <c r="CS231" s="37"/>
      <c r="CT231" s="37"/>
      <c r="CU231" s="37"/>
      <c r="CV231" s="37"/>
      <c r="CW231" s="37"/>
      <c r="CX231" s="37"/>
      <c r="CY231" s="37"/>
      <c r="CZ231" s="37"/>
      <c r="DA231" s="37"/>
      <c r="DB231" s="37"/>
      <c r="DC231" s="37"/>
      <c r="DD231" s="37"/>
      <c r="DE231" s="37"/>
      <c r="DF231" s="37"/>
      <c r="DG231" s="37"/>
      <c r="DH231" s="37"/>
      <c r="DI231" s="37"/>
      <c r="DJ231" s="37"/>
      <c r="DK231" s="37"/>
      <c r="DL231" s="37"/>
      <c r="DM231" s="37"/>
      <c r="DN231" s="37"/>
      <c r="DO231" s="37"/>
      <c r="DP231" s="37"/>
      <c r="DQ231" s="37"/>
      <c r="DR231" s="37"/>
      <c r="DS231" s="37"/>
      <c r="DT231" s="37"/>
      <c r="DU231" s="37"/>
      <c r="DV231" s="37"/>
      <c r="DW231" s="37"/>
      <c r="DX231" s="37"/>
      <c r="DY231" s="37"/>
      <c r="DZ231" s="37"/>
      <c r="EA231" s="37"/>
      <c r="EB231" s="37"/>
      <c r="EC231" s="37"/>
      <c r="ED231" s="37"/>
      <c r="EE231" s="37"/>
      <c r="EF231" s="37"/>
      <c r="EG231" s="37"/>
      <c r="EH231" s="37"/>
      <c r="EI231" s="37"/>
      <c r="EJ231" s="37"/>
      <c r="EK231" s="37"/>
      <c r="EL231" s="37"/>
      <c r="EM231" s="37"/>
      <c r="EN231" s="37"/>
      <c r="EO231" s="37"/>
      <c r="EP231" s="37"/>
      <c r="EQ231" s="37"/>
      <c r="ER231" s="37"/>
      <c r="ES231" s="37"/>
      <c r="ET231" s="37"/>
      <c r="EU231" s="37"/>
      <c r="EV231" s="37"/>
      <c r="EW231" s="37"/>
      <c r="EX231" s="37"/>
      <c r="EY231" s="37"/>
      <c r="EZ231" s="37"/>
      <c r="FA231" s="37"/>
      <c r="FB231" s="37"/>
      <c r="FC231" s="37"/>
      <c r="FD231" s="37"/>
      <c r="FE231" s="37"/>
      <c r="FF231" s="37"/>
      <c r="FG231" s="37"/>
      <c r="FH231" s="37"/>
      <c r="FI231" s="37"/>
      <c r="FJ231" s="37"/>
      <c r="FK231" s="37"/>
      <c r="FL231" s="37"/>
      <c r="FM231" s="37"/>
      <c r="FN231" s="37"/>
      <c r="FO231" s="37"/>
      <c r="FP231" s="37"/>
      <c r="FQ231" s="37"/>
      <c r="FR231" s="37"/>
      <c r="FS231" s="37"/>
      <c r="FT231" s="37"/>
      <c r="FU231" s="37"/>
      <c r="FV231" s="37"/>
      <c r="FW231" s="37"/>
      <c r="FX231" s="37"/>
      <c r="FY231" s="37"/>
      <c r="FZ231" s="37"/>
      <c r="GA231" s="37"/>
      <c r="GB231" s="37"/>
      <c r="GC231" s="37"/>
      <c r="GD231" s="37"/>
      <c r="GE231" s="37"/>
      <c r="GF231" s="37"/>
      <c r="GG231" s="37"/>
      <c r="GH231" s="37"/>
      <c r="GI231" s="37"/>
      <c r="GJ231" s="37"/>
      <c r="GK231" s="37"/>
      <c r="GL231" s="37"/>
      <c r="GM231" s="37"/>
      <c r="GN231" s="37"/>
      <c r="GO231" s="37"/>
      <c r="GP231" s="37"/>
      <c r="GQ231" s="37"/>
      <c r="GR231" s="37"/>
      <c r="GS231" s="37"/>
      <c r="GT231" s="37"/>
      <c r="GU231" s="37"/>
      <c r="GV231" s="37"/>
      <c r="GW231" s="37"/>
      <c r="GX231" s="37"/>
      <c r="GY231" s="37"/>
      <c r="GZ231" s="37"/>
      <c r="HA231" s="37"/>
      <c r="HB231" s="37"/>
      <c r="HC231" s="37"/>
      <c r="HD231" s="37"/>
      <c r="HE231" s="37"/>
      <c r="HF231" s="37"/>
      <c r="HG231" s="37"/>
      <c r="HH231" s="37"/>
      <c r="HI231" s="37"/>
      <c r="HJ231" s="37"/>
      <c r="HK231" s="37"/>
      <c r="HL231" s="37"/>
      <c r="HM231" s="37"/>
      <c r="HN231" s="37"/>
      <c r="HO231" s="37"/>
      <c r="HP231" s="37"/>
      <c r="HQ231" s="37"/>
      <c r="HR231" s="37"/>
      <c r="HS231" s="37"/>
      <c r="HT231" s="37"/>
      <c r="HU231" s="37"/>
      <c r="HV231" s="37"/>
      <c r="HW231" s="37"/>
      <c r="HX231" s="37"/>
      <c r="HY231" s="37"/>
      <c r="HZ231" s="37"/>
      <c r="IA231" s="37"/>
      <c r="IB231" s="37"/>
      <c r="IC231" s="37"/>
      <c r="ID231" s="37"/>
      <c r="IE231" s="37"/>
      <c r="IF231" s="37"/>
      <c r="IG231" s="37"/>
      <c r="IH231" s="37"/>
      <c r="II231" s="37"/>
      <c r="IJ231" s="37"/>
      <c r="IK231" s="37"/>
      <c r="IL231" s="37"/>
      <c r="IM231" s="37"/>
      <c r="IN231" s="37"/>
      <c r="IO231" s="37"/>
      <c r="IP231" s="37"/>
      <c r="IQ231" s="37"/>
      <c r="IR231" s="37"/>
      <c r="IS231" s="37"/>
      <c r="IT231" s="37"/>
      <c r="IU231" s="37"/>
      <c r="IV231" s="37"/>
      <c r="IW231" s="37"/>
    </row>
    <row r="234" customFormat="false" ht="12.75" hidden="false" customHeight="false" outlineLevel="0" collapsed="false">
      <c r="A234" s="15" t="s">
        <v>290</v>
      </c>
    </row>
    <row r="235" customFormat="false" ht="12.75" hidden="false" customHeight="false" outlineLevel="0" collapsed="false">
      <c r="A235" s="1" t="s">
        <v>291</v>
      </c>
      <c r="B235" s="1" t="s">
        <v>292</v>
      </c>
      <c r="Q235" s="5"/>
    </row>
    <row r="236" customFormat="false" ht="12.75" hidden="false" customHeight="false" outlineLevel="0" collapsed="false">
      <c r="Q236" s="5"/>
    </row>
    <row r="237" customFormat="false" ht="12.75" hidden="false" customHeight="false" outlineLevel="0" collapsed="false">
      <c r="B237" s="2" t="str">
        <f aca="true">CELL("filename",B236)</f>
        <v>'file:///mnt/12tb/@roms/datasets/enron/EDRM Enron Email Data Set v2 XML/filtered-attachments/xls/April_Assets.xls'#$Raptor_Non-Raptor</v>
      </c>
      <c r="Q237" s="5"/>
    </row>
    <row r="238" customFormat="false" ht="12.75" hidden="false" customHeight="false" outlineLevel="0" collapsed="false">
      <c r="B238" s="41" t="n">
        <f aca="true">NOW()</f>
        <v>45926.9378497142</v>
      </c>
    </row>
    <row r="242" customFormat="false" ht="12.75" hidden="false" customHeight="false" outlineLevel="0" collapsed="false">
      <c r="J242" s="5" t="e">
        <f aca="false">+#REF!+J62+#REF!+#REF!+J137+#REF!+#REF!+#REF!+#REF!+#REF!</f>
        <v>#REF!</v>
      </c>
      <c r="L242" s="5" t="s">
        <v>293</v>
      </c>
    </row>
    <row r="243" customFormat="false" ht="12.75" hidden="false" customHeight="false" outlineLevel="0" collapsed="false">
      <c r="J243" s="5" t="n">
        <v>-22000000</v>
      </c>
      <c r="L243" s="5" t="s">
        <v>294</v>
      </c>
    </row>
    <row r="244" customFormat="false" ht="12.75" hidden="false" customHeight="false" outlineLevel="0" collapsed="false">
      <c r="J244" s="5" t="n">
        <v>-1500032</v>
      </c>
      <c r="L244" s="5" t="s">
        <v>295</v>
      </c>
    </row>
    <row r="245" customFormat="false" ht="12.75" hidden="false" customHeight="false" outlineLevel="0" collapsed="false">
      <c r="J245" s="27"/>
      <c r="L245" s="27"/>
      <c r="N245" s="27"/>
      <c r="P245" s="27"/>
    </row>
    <row r="246" customFormat="false" ht="12.75" hidden="false" customHeight="false" outlineLevel="0" collapsed="false">
      <c r="J246" s="10" t="e">
        <f aca="false">SUM(J242:J245)</f>
        <v>#REF!</v>
      </c>
      <c r="L246" s="10"/>
      <c r="N246" s="10"/>
      <c r="P246" s="10"/>
    </row>
    <row r="247" customFormat="false" ht="12.75" hidden="false" customHeight="false" outlineLevel="0" collapsed="false">
      <c r="J247" s="27" t="n">
        <v>838818805</v>
      </c>
      <c r="L247" s="27" t="s">
        <v>296</v>
      </c>
      <c r="N247" s="27"/>
      <c r="P247" s="27"/>
    </row>
    <row r="248" customFormat="false" ht="12.75" hidden="false" customHeight="false" outlineLevel="0" collapsed="false">
      <c r="J248" s="5" t="e">
        <f aca="false">+J246-J247</f>
        <v>#REF!</v>
      </c>
      <c r="L248" s="5" t="s">
        <v>297</v>
      </c>
    </row>
  </sheetData>
  <mergeCells count="2">
    <mergeCell ref="A1:P1"/>
    <mergeCell ref="A2:P2"/>
  </mergeCells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  <rowBreaks count="4" manualBreakCount="4">
    <brk id="68" man="true" max="16383" min="0"/>
    <brk id="121" man="true" max="16383" min="0"/>
    <brk id="181" man="true" max="16383" min="0"/>
    <brk id="205" man="true" max="16383" min="0"/>
  </rowBreaks>
  <colBreaks count="1" manualBreakCount="1">
    <brk id="8" man="true" max="65535" min="0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2001-03-26T22:24:05Z</dcterms:created>
  <dc:creator>achandy</dc:creator>
  <dc:description>Sorts w/L.K.'s numbers.</dc:description>
  <dc:language>en-US</dc:language>
  <cp:lastModifiedBy>Lynna Kacal</cp:lastModifiedBy>
  <cp:lastPrinted>2001-05-24T12:34:37Z</cp:lastPrinted>
  <dcterms:modified xsi:type="dcterms:W3CDTF">2001-05-30T15:57:21Z</dcterms:modified>
  <cp:revision>0</cp:revision>
  <dc:subject/>
  <dc:title/>
</cp:coreProperties>
</file>