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ummary" sheetId="2" state="visible" r:id="rId4"/>
    <sheet name="backup" sheetId="3" state="visible" r:id="rId5"/>
  </sheets>
  <externalReferences>
    <externalReference r:id="rId6"/>
  </externalReferences>
  <definedNames>
    <definedName function="false" hidden="false" localSheetId="1" name="_xlnm.Print_Area" vbProcedure="false">summary!$A$1:$BB$37</definedName>
    <definedName function="false" hidden="false" name="A" vbProcedure="false">#REF!</definedName>
    <definedName function="false" hidden="false" name="CHECK" vbProcedure="false">#REF!</definedName>
    <definedName function="false" hidden="false" name="Excel_BuiltIn_Print_Area" vbProcedure="false">#REF!</definedName>
    <definedName function="false" hidden="false" name="Pg14PrintArea" vbProcedure="false">#REF!</definedName>
    <definedName function="false" hidden="false" name="Pg23PrintArea" vbProcedure="false">#REF!</definedName>
    <definedName function="false" hidden="false" name="Pg6PrintArea" vbProcedure="false">#REF!</definedName>
    <definedName function="false" hidden="false" name="Pg7NewPrintArea" vbProcedure="false">#REF!</definedName>
    <definedName function="false" hidden="false" name="Print_Area_MI" vbProcedure="false">#REF!</definedName>
    <definedName function="false" hidden="false" name="SHORT" vbProcedure="false">#REF!</definedName>
    <definedName function="false" hidden="false" name="SUMMARY" vbProcedure="false">#REF!</definedName>
    <definedName function="false" hidden="false" name="ytd_gpg" vbProcedure="false">#REF!</definedName>
    <definedName function="false" hidden="false" name="ytd_pge" vbProcedure="false">#REF!</definedName>
    <definedName function="false" hidden="false" name="\a" vbProcedure="false">#REF!</definedName>
    <definedName function="false" hidden="false" name="\b" vbProcedure="false">#REF!</definedName>
    <definedName function="false" hidden="false" name="\o" vbProcedure="false">#REF!</definedName>
    <definedName function="false" hidden="false" name="\p" vbProcedure="false">#REF!</definedName>
    <definedName function="false" hidden="false" name="\s" vbProcedure="false">#REF!</definedName>
    <definedName function="false" hidden="false" localSheetId="1" name="A" vbProcedure="false">'[1]'!$AV$12080</definedName>
    <definedName function="false" hidden="false" localSheetId="1" name="CHECK" vbProcedure="false">'[1]'!CC$20304</definedName>
    <definedName function="false" hidden="false" localSheetId="1" name="SHORT" vbProcedure="false">'[1]'!$AV$12080</definedName>
    <definedName function="false" hidden="false" localSheetId="1" name="\a" vbProcedure="false">'[1]'!$AV$12080</definedName>
    <definedName function="false" hidden="false" localSheetId="1" name="\b" vbProcedure="false">'[1]'!DW$32126</definedName>
    <definedName function="false" hidden="false" localSheetId="1" name="\o" vbProcedure="false">'[1]'!$DZ33155</definedName>
    <definedName function="false" hidden="false" localSheetId="1" name="\p" vbProcedure="false">'[1]'!DY$32640</definedName>
    <definedName function="false" hidden="false" localSheetId="1" name="\s" vbProcedure="false">'[1]'!DW$32126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MAC format:  column width = 17.71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4</xdr:col>
                <xdr:colOff>-24</xdr:colOff>
                <xdr:row>6</xdr:row>
                <xdr:rowOff>3</xdr:rowOff>
              </xdr:to>
            </anchor>
          </commentPr>
        </mc:Choice>
        <mc:Fallback/>
      </mc:AlternateContent>
    </comment>
    <comment ref="J17" authorId="0">
      <text>
        <r>
          <rPr>
            <sz val="8"/>
            <color rgb="FF000000"/>
            <rFont val="Tahoma"/>
            <family val="0"/>
          </rPr>
          <t xml:space="preserve">this cell was increase by 42 for the 1995 Stat Book.  Method changed so that total revenues would agree with Hyperion (just like the other pipelines).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49</xdr:col>
                <xdr:colOff>3</xdr:colOff>
                <xdr:row>17</xdr:row>
                <xdr:rowOff>5</xdr:rowOff>
              </xdr:from>
              <xdr:to>
                <xdr:col>54</xdr:col>
                <xdr:colOff>31</xdr:colOff>
                <xdr:row>22</xdr:row>
                <xdr:rowOff>15</xdr:rowOff>
              </xdr:to>
            </anchor>
          </commentPr>
        </mc:Choice>
        <mc:Fallback/>
      </mc:AlternateContent>
    </comment>
    <comment ref="AO8" authorId="0">
      <text>
        <r>
          <rPr>
            <sz val="8"/>
            <color rgb="FF000000"/>
            <rFont val="Tahoma"/>
            <family val="0"/>
          </rPr>
          <t xml:space="preserve">adj of 4 pending per jan johnson 7/10/98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57</xdr:colOff>
                <xdr:row>6</xdr:row>
                <xdr:rowOff>5</xdr:rowOff>
              </xdr:from>
              <xdr:to>
                <xdr:col>56</xdr:col>
                <xdr:colOff>57</xdr:colOff>
                <xdr:row>13</xdr:row>
                <xdr:rowOff>4</xdr:rowOff>
              </xdr:to>
            </anchor>
          </commentPr>
        </mc:Choice>
        <mc:Fallback/>
      </mc:AlternateContent>
    </comment>
    <comment ref="AO11" authorId="0">
      <text>
        <r>
          <rPr>
            <sz val="8"/>
            <color rgb="FF000000"/>
            <rFont val="Tahoma"/>
            <family val="0"/>
          </rPr>
          <t xml:space="preserve">adj of 4 pending per jan johnson 7/10/98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57</xdr:colOff>
                <xdr:row>9</xdr:row>
                <xdr:rowOff>5</xdr:rowOff>
              </xdr:from>
              <xdr:to>
                <xdr:col>56</xdr:col>
                <xdr:colOff>57</xdr:colOff>
                <xdr:row>16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<sst xmlns="http://schemas.openxmlformats.org/spreadsheetml/2006/main" count="305" uniqueCount="69">
  <si>
    <t xml:space="preserve">SELECTED FINANCIAL AND OPERATING HIGHLIGHTS</t>
  </si>
  <si>
    <t xml:space="preserve">Transportation and Distribution - Transportation Services</t>
  </si>
  <si>
    <t xml:space="preserve">Annual Statistics</t>
  </si>
  <si>
    <t xml:space="preserve">(In Millions, Except Where Noted)</t>
  </si>
  <si>
    <r>
      <rPr>
        <b val="true"/>
        <sz val="8"/>
        <rFont val="Arial Narrow"/>
        <family val="2"/>
      </rPr>
      <t xml:space="preserve">1992</t>
    </r>
    <r>
      <rPr>
        <b val="true"/>
        <sz val="6"/>
        <rFont val="Arial Narrow"/>
        <family val="2"/>
      </rPr>
      <t xml:space="preserve"> (1)</t>
    </r>
  </si>
  <si>
    <r>
      <rPr>
        <b val="true"/>
        <sz val="8"/>
        <rFont val="Arial Narrow"/>
        <family val="2"/>
      </rPr>
      <t xml:space="preserve">1993</t>
    </r>
    <r>
      <rPr>
        <b val="true"/>
        <sz val="6"/>
        <rFont val="Arial Narrow"/>
        <family val="2"/>
      </rPr>
      <t xml:space="preserve"> (1)</t>
    </r>
  </si>
  <si>
    <t xml:space="preserve">1st Qtr</t>
  </si>
  <si>
    <t xml:space="preserve">2nd Qtr</t>
  </si>
  <si>
    <t xml:space="preserve">3rd Qtr</t>
  </si>
  <si>
    <t xml:space="preserve">4th Qtr</t>
  </si>
  <si>
    <t xml:space="preserve">Year</t>
  </si>
  <si>
    <t xml:space="preserve">3rd CE</t>
  </si>
  <si>
    <t xml:space="preserve">Plan</t>
  </si>
  <si>
    <t xml:space="preserve">Transportation Services</t>
  </si>
  <si>
    <t xml:space="preserve">Gross Margin</t>
  </si>
  <si>
    <t xml:space="preserve">$</t>
  </si>
  <si>
    <t xml:space="preserve">Operating Expenses</t>
  </si>
  <si>
    <t xml:space="preserve">Depreciation and Amortization</t>
  </si>
  <si>
    <t xml:space="preserve">Equity in Earnings of Unconsolidated Affiliates</t>
  </si>
  <si>
    <t xml:space="preserve">Other, net</t>
  </si>
  <si>
    <t xml:space="preserve">IBIT Before Items Impacting Comparability</t>
  </si>
  <si>
    <t xml:space="preserve">Items Impacting Comparability</t>
  </si>
  <si>
    <t xml:space="preserve">Reported Income Before Interest and Taxes</t>
  </si>
  <si>
    <t xml:space="preserve">Northern Natural Gas  (100% Owned)</t>
  </si>
  <si>
    <t xml:space="preserve">Transportation Revenues</t>
  </si>
  <si>
    <t xml:space="preserve">Average Transportation Rate (per MMBtu)</t>
  </si>
  <si>
    <t xml:space="preserve">Gas Transportation (BBtu/d)</t>
  </si>
  <si>
    <t xml:space="preserve">Transwestern Pipeline  (100% Owned)</t>
  </si>
  <si>
    <t xml:space="preserve">Florida Gas Transmission  (50% Owned) </t>
  </si>
  <si>
    <t xml:space="preserve">Northern Border Pipeline  (8% Owned)</t>
  </si>
  <si>
    <t xml:space="preserve">Rate per 100 Dekatherm Miles</t>
  </si>
  <si>
    <t xml:space="preserve">(1)</t>
  </si>
  <si>
    <t xml:space="preserve">Includes sales and purchases of natural gas.</t>
  </si>
  <si>
    <t xml:space="preserve">NORTHERN NATURAL GAS</t>
  </si>
  <si>
    <t xml:space="preserve">Annual Stats Analysis - Backup</t>
  </si>
  <si>
    <t xml:space="preserve">Revenues ($000)</t>
  </si>
  <si>
    <t xml:space="preserve">   Demand</t>
  </si>
  <si>
    <t xml:space="preserve">   Commodity</t>
  </si>
  <si>
    <t xml:space="preserve">         Subtotal</t>
  </si>
  <si>
    <t xml:space="preserve">SBA</t>
  </si>
  <si>
    <t xml:space="preserve">DDVC</t>
  </si>
  <si>
    <t xml:space="preserve">         Total</t>
  </si>
  <si>
    <t xml:space="preserve">Volumes (Bbtu)</t>
  </si>
  <si>
    <t xml:space="preserve">Volumes (Bbtu/day)</t>
  </si>
  <si>
    <t xml:space="preserve">Income Statement ($000)</t>
  </si>
  <si>
    <t xml:space="preserve">   Transportation &amp; Storage Revenue</t>
  </si>
  <si>
    <t xml:space="preserve">(Income Statement Line Item Summary)</t>
  </si>
  <si>
    <t xml:space="preserve">   Less: Carlton Surcharge  </t>
  </si>
  <si>
    <t xml:space="preserve">A/</t>
  </si>
  <si>
    <t xml:space="preserve">("Database" - Commercial Activity)</t>
  </si>
  <si>
    <t xml:space="preserve">   Other Revenue (Margin "Stretch")</t>
  </si>
  <si>
    <t xml:space="preserve">B/</t>
  </si>
  <si>
    <t xml:space="preserve">(Part of Inc. Statement Line Item Summary)</t>
  </si>
  <si>
    <t xml:space="preserve">Related Items Net Cash Flow ($000)</t>
  </si>
  <si>
    <t xml:space="preserve">   Total Receipts</t>
  </si>
  <si>
    <t xml:space="preserve">C/</t>
  </si>
  <si>
    <t xml:space="preserve">      Adjust: Reserve Activity (Non Cash) </t>
  </si>
  <si>
    <t xml:space="preserve">                 SBA Expenses</t>
  </si>
  <si>
    <t xml:space="preserve">                 Margin "Stretch" (Non Cash)</t>
  </si>
  <si>
    <t xml:space="preserve">   Net Cash Flow Impact</t>
  </si>
  <si>
    <t xml:space="preserve">*  Notes *</t>
  </si>
  <si>
    <t xml:space="preserve">      A/ - Carlton surcharge revenue is collected/remitted from/to customers on a "dollar for dollar" basis and is therefore excluded</t>
  </si>
  <si>
    <t xml:space="preserve">             from average rate calculations.</t>
  </si>
  <si>
    <t xml:space="preserve">      B/ - Other Revenue totaled $13.4 MM in Plan of which $8.0 MM is unidentified "Stretch" margin. Commercial Group believes </t>
  </si>
  <si>
    <t xml:space="preserve">             $6.4 MM of the 8.0 MM total will be captured in the form of additional transportation revenue in 2002. This type of margin</t>
  </si>
  <si>
    <t xml:space="preserve">             is assumed non cash until future contracts are identified.</t>
  </si>
  <si>
    <t xml:space="preserve">      C/ - Demand invoices are normally sent the first workday of each month with payment due ten calendar days later. Commodity</t>
  </si>
  <si>
    <t xml:space="preserve">             is sent out the twelveth of each month with payment due ten calendar days later. In short, current month reported </t>
  </si>
  <si>
    <t xml:space="preserve">             revenues are billed and collected all within the next month.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</si>
</sst>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&quot;$         &quot;#,###.00_);&quot;$         (&quot;#,###.00\);&quot;$               -&quot;"/>
    <numFmt numFmtId="166" formatCode="\$#,##0_);[RED]&quot;($&quot;#,##0\)"/>
    <numFmt numFmtId="167" formatCode="#,##0.00000___);\(#,##0.00000_);&quot; -   &quot;"/>
    <numFmt numFmtId="168" formatCode="_(##,##0_);\(##,##0\);\-_)_ _ "/>
    <numFmt numFmtId="169" formatCode="[$-409]#,##0_);\(#,##0\)"/>
    <numFmt numFmtId="170" formatCode="0.00_)"/>
    <numFmt numFmtId="171" formatCode="0.00%"/>
    <numFmt numFmtId="172" formatCode="#,##0"/>
    <numFmt numFmtId="173" formatCode="#,##0_);\(#,##0\);&quot; -  &quot;"/>
    <numFmt numFmtId="174" formatCode="#,##0.00_);\(#,##0.00\);&quot; -  &quot;"/>
    <numFmt numFmtId="175" formatCode="#,##0.00_);\(#,##0.00\);&quot; - &quot;"/>
    <numFmt numFmtId="176" formatCode="#,##0.000_);\(#,##0.000\);&quot; -  &quot;"/>
    <numFmt numFmtId="177" formatCode="[$-409]#,##0.00_);\(#,##0.00\)"/>
    <numFmt numFmtId="178" formatCode="@"/>
    <numFmt numFmtId="179" formatCode="mmmm\ d&quot;, &quot;yyyy"/>
  </numFmts>
  <fonts count="3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 Narrow"/>
      <family val="2"/>
    </font>
    <font>
      <sz val="8"/>
      <name val="Arial Narrow"/>
      <family val="2"/>
    </font>
    <font>
      <b val="true"/>
      <sz val="9"/>
      <color rgb="FF0000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 val="true"/>
      <sz val="8"/>
      <color rgb="FF000000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7"/>
      <name val="Arial Narrow"/>
      <family val="2"/>
    </font>
    <font>
      <b val="true"/>
      <sz val="6"/>
      <name val="Arial Narrow"/>
      <family val="2"/>
    </font>
    <font>
      <sz val="7"/>
      <name val="Arial Narrow"/>
      <family val="2"/>
    </font>
    <font>
      <sz val="8"/>
      <color rgb="FF008000"/>
      <name val="Arial Narrow"/>
      <family val="2"/>
    </font>
    <font>
      <sz val="6"/>
      <name val="Arial Narrow"/>
      <family val="2"/>
    </font>
    <font>
      <sz val="6.5"/>
      <name val="Arial Narrow"/>
      <family val="2"/>
    </font>
    <font>
      <b val="true"/>
      <i val="true"/>
      <sz val="8"/>
      <color rgb="FF336666"/>
      <name val="Arial Narrow"/>
      <family val="2"/>
    </font>
    <font>
      <sz val="8"/>
      <color rgb="FF000000"/>
      <name val="Tahoma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FF"/>
        <bgColor rgb="FFFFFF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applyFont="true" applyBorder="true" applyAlignment="false" applyProtection="false"/>
    <xf numFmtId="164" fontId="8" fillId="0" borderId="0" applyFont="true" applyBorder="false" applyAlignment="false" applyProtection="false"/>
    <xf numFmtId="164" fontId="5" fillId="4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3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2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4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" fillId="0" borderId="4" xfId="3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10" xfId="3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Normal_StatsBackup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orkbook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2" width="1.85"/>
    <col collapsed="false" customWidth="true" hidden="false" outlineLevel="0" max="3" min="3" style="2" width="2.7"/>
    <col collapsed="false" customWidth="true" hidden="false" outlineLevel="0" max="4" min="4" style="2" width="23.7"/>
    <col collapsed="false" customWidth="true" hidden="true" outlineLevel="0" max="5" min="5" style="2" width="2.42"/>
    <col collapsed="false" customWidth="true" hidden="true" outlineLevel="0" max="6" min="6" style="2" width="5.71"/>
    <col collapsed="false" customWidth="true" hidden="true" outlineLevel="0" max="7" min="7" style="2" width="2.42"/>
    <col collapsed="false" customWidth="true" hidden="true" outlineLevel="0" max="8" min="8" style="2" width="5.71"/>
    <col collapsed="false" customWidth="true" hidden="true" outlineLevel="0" max="9" min="9" style="2" width="2.42"/>
    <col collapsed="false" customWidth="true" hidden="true" outlineLevel="0" max="10" min="10" style="2" width="5.13"/>
    <col collapsed="false" customWidth="true" hidden="true" outlineLevel="0" max="11" min="11" style="2" width="2.42"/>
    <col collapsed="false" customWidth="true" hidden="true" outlineLevel="0" max="12" min="12" style="2" width="5.13"/>
    <col collapsed="false" customWidth="true" hidden="true" outlineLevel="0" max="13" min="13" style="2" width="2.42"/>
    <col collapsed="false" customWidth="true" hidden="true" outlineLevel="0" max="14" min="14" style="2" width="5.13"/>
    <col collapsed="false" customWidth="true" hidden="true" outlineLevel="0" max="16" min="15" style="2" width="1.7"/>
    <col collapsed="false" customWidth="true" hidden="true" outlineLevel="0" max="17" min="17" style="2" width="5.13"/>
    <col collapsed="false" customWidth="true" hidden="true" outlineLevel="0" max="18" min="18" style="2" width="1.7"/>
    <col collapsed="false" customWidth="true" hidden="true" outlineLevel="0" max="19" min="19" style="2" width="5.13"/>
    <col collapsed="false" customWidth="true" hidden="true" outlineLevel="0" max="20" min="20" style="2" width="1.7"/>
    <col collapsed="false" customWidth="true" hidden="true" outlineLevel="0" max="21" min="21" style="2" width="5.13"/>
    <col collapsed="false" customWidth="true" hidden="true" outlineLevel="0" max="22" min="22" style="2" width="1.7"/>
    <col collapsed="false" customWidth="true" hidden="true" outlineLevel="0" max="23" min="23" style="2" width="5.13"/>
    <col collapsed="false" customWidth="true" hidden="true" outlineLevel="0" max="24" min="24" style="2" width="1.7"/>
    <col collapsed="false" customWidth="true" hidden="true" outlineLevel="0" max="25" min="25" style="2" width="5.13"/>
    <col collapsed="false" customWidth="true" hidden="true" outlineLevel="0" max="26" min="26" style="2" width="1.28"/>
    <col collapsed="false" customWidth="true" hidden="true" outlineLevel="0" max="27" min="27" style="2" width="1.7"/>
    <col collapsed="false" customWidth="true" hidden="true" outlineLevel="0" max="28" min="28" style="2" width="5.13"/>
    <col collapsed="false" customWidth="true" hidden="true" outlineLevel="0" max="29" min="29" style="2" width="1.7"/>
    <col collapsed="false" customWidth="true" hidden="true" outlineLevel="0" max="30" min="30" style="2" width="5.13"/>
    <col collapsed="false" customWidth="true" hidden="true" outlineLevel="0" max="31" min="31" style="2" width="1.7"/>
    <col collapsed="false" customWidth="true" hidden="true" outlineLevel="0" max="32" min="32" style="2" width="5.13"/>
    <col collapsed="false" customWidth="true" hidden="true" outlineLevel="0" max="33" min="33" style="2" width="1.7"/>
    <col collapsed="false" customWidth="true" hidden="true" outlineLevel="0" max="34" min="34" style="2" width="5.13"/>
    <col collapsed="false" customWidth="true" hidden="true" outlineLevel="0" max="35" min="35" style="2" width="1.7"/>
    <col collapsed="false" customWidth="true" hidden="true" outlineLevel="0" max="36" min="36" style="2" width="5.13"/>
    <col collapsed="false" customWidth="true" hidden="true" outlineLevel="0" max="37" min="37" style="2" width="1.28"/>
    <col collapsed="false" customWidth="true" hidden="true" outlineLevel="0" max="38" min="38" style="2" width="1.7"/>
    <col collapsed="false" customWidth="true" hidden="true" outlineLevel="0" max="39" min="39" style="2" width="5.13"/>
    <col collapsed="false" customWidth="true" hidden="true" outlineLevel="0" max="40" min="40" style="2" width="1.7"/>
    <col collapsed="false" customWidth="true" hidden="true" outlineLevel="0" max="41" min="41" style="2" width="5.13"/>
    <col collapsed="false" customWidth="true" hidden="true" outlineLevel="0" max="42" min="42" style="2" width="1.7"/>
    <col collapsed="false" customWidth="true" hidden="true" outlineLevel="0" max="43" min="43" style="2" width="5.13"/>
    <col collapsed="false" customWidth="true" hidden="true" outlineLevel="0" max="44" min="44" style="2" width="1.7"/>
    <col collapsed="false" customWidth="true" hidden="true" outlineLevel="0" max="45" min="45" style="2" width="5.13"/>
    <col collapsed="false" customWidth="true" hidden="true" outlineLevel="0" max="46" min="46" style="2" width="1.7"/>
    <col collapsed="false" customWidth="true" hidden="true" outlineLevel="0" max="47" min="47" style="2" width="5.13"/>
    <col collapsed="false" customWidth="true" hidden="true" outlineLevel="0" max="48" min="48" style="2" width="1.28"/>
    <col collapsed="false" customWidth="true" hidden="false" outlineLevel="0" max="49" min="49" style="2" width="1.7"/>
    <col collapsed="false" customWidth="true" hidden="false" outlineLevel="0" max="50" min="50" style="2" width="5.13"/>
    <col collapsed="false" customWidth="true" hidden="false" outlineLevel="0" max="51" min="51" style="2" width="1.28"/>
    <col collapsed="false" customWidth="true" hidden="false" outlineLevel="0" max="52" min="52" style="2" width="1.7"/>
    <col collapsed="false" customWidth="true" hidden="false" outlineLevel="0" max="53" min="53" style="2" width="5.13"/>
    <col collapsed="false" customWidth="true" hidden="false" outlineLevel="0" max="54" min="54" style="2" width="1.28"/>
    <col collapsed="false" customWidth="false" hidden="false" outlineLevel="0" max="257" min="55" style="2" width="9.14"/>
  </cols>
  <sheetData>
    <row r="1" customFormat="false" ht="9.95" hidden="false" customHeight="tru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9.95" hidden="false" customHeight="true" outlineLevel="0" collapsed="false">
      <c r="A2" s="6" t="s">
        <v>1</v>
      </c>
      <c r="B2" s="7"/>
      <c r="C2" s="7"/>
      <c r="D2" s="7"/>
      <c r="E2" s="7"/>
      <c r="F2" s="8"/>
      <c r="G2" s="7"/>
      <c r="H2" s="8"/>
      <c r="I2" s="5"/>
      <c r="J2" s="8"/>
      <c r="K2" s="7"/>
      <c r="L2" s="8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9.95" hidden="false" customHeight="true" outlineLevel="0" collapsed="false">
      <c r="A3" s="10" t="s">
        <v>2</v>
      </c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3"/>
      <c r="P3" s="14"/>
      <c r="Q3" s="12" t="n">
        <v>1996</v>
      </c>
      <c r="R3" s="12"/>
      <c r="S3" s="12"/>
      <c r="T3" s="12"/>
      <c r="U3" s="12"/>
      <c r="V3" s="12"/>
      <c r="W3" s="12"/>
      <c r="X3" s="12"/>
      <c r="Y3" s="12" t="n">
        <v>1996</v>
      </c>
      <c r="Z3" s="15"/>
      <c r="AA3" s="14"/>
      <c r="AB3" s="12"/>
      <c r="AC3" s="12"/>
      <c r="AD3" s="12"/>
      <c r="AE3" s="12"/>
      <c r="AF3" s="12" t="n">
        <v>1997</v>
      </c>
      <c r="AG3" s="12"/>
      <c r="AH3" s="12"/>
      <c r="AI3" s="12"/>
      <c r="AJ3" s="12" t="n">
        <v>1997</v>
      </c>
      <c r="AK3" s="15"/>
      <c r="AL3" s="16"/>
      <c r="AM3" s="12" t="n">
        <v>1998</v>
      </c>
      <c r="AN3" s="12"/>
      <c r="AO3" s="12"/>
      <c r="AP3" s="12"/>
      <c r="AQ3" s="12"/>
      <c r="AR3" s="12"/>
      <c r="AS3" s="12"/>
      <c r="AT3" s="12"/>
      <c r="AU3" s="12" t="n">
        <v>1998</v>
      </c>
      <c r="AV3" s="15"/>
      <c r="AW3" s="12"/>
      <c r="AX3" s="12" t="n">
        <v>2001</v>
      </c>
      <c r="AY3" s="15"/>
      <c r="AZ3" s="12"/>
      <c r="BA3" s="12" t="n">
        <v>2002</v>
      </c>
      <c r="BB3" s="15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1.25" hidden="false" customHeight="true" outlineLevel="0" collapsed="false">
      <c r="A4" s="18" t="s">
        <v>3</v>
      </c>
      <c r="B4" s="19"/>
      <c r="C4" s="20"/>
      <c r="D4" s="20"/>
      <c r="E4" s="21"/>
      <c r="F4" s="19" t="s">
        <v>4</v>
      </c>
      <c r="G4" s="19"/>
      <c r="H4" s="19" t="s">
        <v>5</v>
      </c>
      <c r="I4" s="19"/>
      <c r="J4" s="19" t="n">
        <v>1994</v>
      </c>
      <c r="K4" s="19"/>
      <c r="L4" s="19" t="n">
        <v>1995</v>
      </c>
      <c r="M4" s="19"/>
      <c r="N4" s="19" t="n">
        <v>1996</v>
      </c>
      <c r="O4" s="22"/>
      <c r="P4" s="19"/>
      <c r="Q4" s="19" t="s">
        <v>6</v>
      </c>
      <c r="R4" s="19"/>
      <c r="S4" s="19" t="s">
        <v>7</v>
      </c>
      <c r="T4" s="19"/>
      <c r="U4" s="19" t="s">
        <v>8</v>
      </c>
      <c r="V4" s="19"/>
      <c r="W4" s="19" t="s">
        <v>9</v>
      </c>
      <c r="X4" s="19"/>
      <c r="Y4" s="19" t="s">
        <v>10</v>
      </c>
      <c r="Z4" s="19"/>
      <c r="AA4" s="19"/>
      <c r="AB4" s="19" t="s">
        <v>6</v>
      </c>
      <c r="AC4" s="19"/>
      <c r="AD4" s="19" t="s">
        <v>7</v>
      </c>
      <c r="AE4" s="19"/>
      <c r="AF4" s="19" t="s">
        <v>8</v>
      </c>
      <c r="AG4" s="19"/>
      <c r="AH4" s="19" t="s">
        <v>9</v>
      </c>
      <c r="AI4" s="19"/>
      <c r="AJ4" s="19" t="s">
        <v>10</v>
      </c>
      <c r="AK4" s="19"/>
      <c r="AL4" s="19"/>
      <c r="AM4" s="19" t="s">
        <v>6</v>
      </c>
      <c r="AN4" s="19"/>
      <c r="AO4" s="19" t="s">
        <v>7</v>
      </c>
      <c r="AP4" s="19"/>
      <c r="AQ4" s="19" t="s">
        <v>8</v>
      </c>
      <c r="AR4" s="19"/>
      <c r="AS4" s="19" t="s">
        <v>9</v>
      </c>
      <c r="AT4" s="19"/>
      <c r="AU4" s="19" t="s">
        <v>10</v>
      </c>
      <c r="AV4" s="19"/>
      <c r="AW4" s="19"/>
      <c r="AX4" s="19" t="s">
        <v>11</v>
      </c>
      <c r="AY4" s="19"/>
      <c r="AZ4" s="19"/>
      <c r="BA4" s="19" t="s">
        <v>12</v>
      </c>
      <c r="BB4" s="19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3" hidden="false" customHeight="true" outlineLevel="0" collapsed="false">
      <c r="A5" s="24"/>
      <c r="B5" s="25"/>
      <c r="C5" s="26"/>
      <c r="D5" s="26"/>
      <c r="E5" s="27"/>
      <c r="F5" s="25"/>
      <c r="G5" s="25"/>
      <c r="H5" s="25"/>
      <c r="I5" s="25"/>
      <c r="J5" s="25"/>
      <c r="K5" s="25"/>
      <c r="L5" s="25"/>
      <c r="M5" s="25"/>
      <c r="N5" s="25"/>
      <c r="O5" s="28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customFormat="false" ht="11.25" hidden="false" customHeight="true" outlineLevel="0" collapsed="false">
      <c r="A6" s="1" t="s">
        <v>13</v>
      </c>
      <c r="B6" s="30"/>
      <c r="C6" s="30"/>
      <c r="D6" s="30"/>
      <c r="E6" s="31"/>
      <c r="F6" s="30"/>
      <c r="G6" s="30"/>
      <c r="H6" s="30"/>
      <c r="I6" s="30"/>
      <c r="K6" s="30"/>
      <c r="L6" s="30"/>
      <c r="M6" s="30"/>
      <c r="N6" s="30"/>
      <c r="O6" s="32"/>
      <c r="P6" s="33"/>
      <c r="Q6" s="30"/>
      <c r="R6" s="30"/>
      <c r="S6" s="30"/>
      <c r="T6" s="30"/>
      <c r="U6" s="30"/>
      <c r="V6" s="30"/>
      <c r="W6" s="30"/>
      <c r="X6" s="30"/>
      <c r="Y6" s="30"/>
      <c r="Z6" s="30"/>
      <c r="AA6" s="33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3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1.25" hidden="false" customHeight="true" outlineLevel="0" collapsed="false">
      <c r="A7" s="35"/>
      <c r="B7" s="2" t="s">
        <v>14</v>
      </c>
      <c r="C7" s="36"/>
      <c r="D7" s="36"/>
      <c r="E7" s="37" t="s">
        <v>15</v>
      </c>
      <c r="F7" s="38" t="n">
        <v>1036</v>
      </c>
      <c r="G7" s="39" t="s">
        <v>15</v>
      </c>
      <c r="H7" s="38" t="n">
        <v>924</v>
      </c>
      <c r="I7" s="39" t="s">
        <v>15</v>
      </c>
      <c r="J7" s="38" t="n">
        <v>847</v>
      </c>
      <c r="K7" s="39" t="s">
        <v>15</v>
      </c>
      <c r="L7" s="38" t="n">
        <v>745</v>
      </c>
      <c r="M7" s="39" t="s">
        <v>15</v>
      </c>
      <c r="N7" s="38" t="n">
        <v>719</v>
      </c>
      <c r="O7" s="40"/>
      <c r="P7" s="41" t="s">
        <v>15</v>
      </c>
      <c r="Q7" s="38" t="n">
        <v>210</v>
      </c>
      <c r="R7" s="39" t="s">
        <v>15</v>
      </c>
      <c r="S7" s="38" t="n">
        <v>146</v>
      </c>
      <c r="T7" s="39" t="s">
        <v>15</v>
      </c>
      <c r="U7" s="38" t="n">
        <v>153</v>
      </c>
      <c r="V7" s="39" t="s">
        <v>15</v>
      </c>
      <c r="W7" s="38" t="n">
        <v>210</v>
      </c>
      <c r="X7" s="39" t="s">
        <v>15</v>
      </c>
      <c r="Y7" s="42" t="n">
        <f aca="false">SUM(Q7:X7)</f>
        <v>719</v>
      </c>
      <c r="Z7" s="38"/>
      <c r="AA7" s="41" t="s">
        <v>15</v>
      </c>
      <c r="AB7" s="38" t="n">
        <v>206</v>
      </c>
      <c r="AC7" s="39" t="s">
        <v>15</v>
      </c>
      <c r="AD7" s="38" t="n">
        <v>139</v>
      </c>
      <c r="AE7" s="39" t="s">
        <v>15</v>
      </c>
      <c r="AF7" s="38" t="n">
        <v>143</v>
      </c>
      <c r="AG7" s="39" t="s">
        <v>15</v>
      </c>
      <c r="AH7" s="38" t="n">
        <v>177</v>
      </c>
      <c r="AI7" s="39" t="s">
        <v>15</v>
      </c>
      <c r="AJ7" s="42" t="n">
        <f aca="false">SUM(AB7:AI7)</f>
        <v>665</v>
      </c>
      <c r="AK7" s="38"/>
      <c r="AL7" s="41" t="s">
        <v>15</v>
      </c>
      <c r="AM7" s="38" t="n">
        <v>192</v>
      </c>
      <c r="AN7" s="39" t="s">
        <v>15</v>
      </c>
      <c r="AO7" s="38" t="n">
        <v>137</v>
      </c>
      <c r="AP7" s="39" t="s">
        <v>15</v>
      </c>
      <c r="AQ7" s="38" t="n">
        <v>144</v>
      </c>
      <c r="AR7" s="39" t="s">
        <v>15</v>
      </c>
      <c r="AS7" s="38" t="n">
        <v>167</v>
      </c>
      <c r="AT7" s="39" t="s">
        <v>15</v>
      </c>
      <c r="AU7" s="42" t="n">
        <f aca="false">SUM(AM7:AT7)</f>
        <v>640</v>
      </c>
      <c r="AV7" s="38"/>
      <c r="AW7" s="39" t="s">
        <v>15</v>
      </c>
      <c r="AX7" s="42" t="n">
        <f aca="false">SUM(AW7)</f>
        <v>0</v>
      </c>
      <c r="AY7" s="38"/>
      <c r="AZ7" s="39" t="s">
        <v>15</v>
      </c>
      <c r="BA7" s="42" t="n">
        <f aca="false">SUM(AZ7)</f>
        <v>0</v>
      </c>
      <c r="BB7" s="38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1.25" hidden="false" customHeight="true" outlineLevel="0" collapsed="false">
      <c r="A8" s="35"/>
      <c r="B8" s="2" t="s">
        <v>16</v>
      </c>
      <c r="E8" s="37"/>
      <c r="F8" s="38" t="n">
        <v>659</v>
      </c>
      <c r="G8" s="39"/>
      <c r="H8" s="38" t="n">
        <v>502</v>
      </c>
      <c r="I8" s="39"/>
      <c r="J8" s="38" t="n">
        <v>458</v>
      </c>
      <c r="K8" s="39"/>
      <c r="L8" s="38" t="n">
        <v>343</v>
      </c>
      <c r="M8" s="39"/>
      <c r="N8" s="38" t="n">
        <v>316</v>
      </c>
      <c r="O8" s="40"/>
      <c r="P8" s="41"/>
      <c r="Q8" s="38" t="n">
        <v>85</v>
      </c>
      <c r="R8" s="39"/>
      <c r="S8" s="38" t="n">
        <v>63</v>
      </c>
      <c r="T8" s="39"/>
      <c r="U8" s="38" t="n">
        <v>69</v>
      </c>
      <c r="V8" s="39"/>
      <c r="W8" s="38" t="n">
        <v>99</v>
      </c>
      <c r="X8" s="39"/>
      <c r="Y8" s="42" t="n">
        <f aca="false">SUM(Q8:X8)</f>
        <v>316</v>
      </c>
      <c r="Z8" s="38"/>
      <c r="AA8" s="41"/>
      <c r="AB8" s="38" t="n">
        <v>73</v>
      </c>
      <c r="AC8" s="39"/>
      <c r="AD8" s="38" t="n">
        <v>76</v>
      </c>
      <c r="AE8" s="39"/>
      <c r="AF8" s="38" t="n">
        <v>77</v>
      </c>
      <c r="AG8" s="39"/>
      <c r="AH8" s="38" t="n">
        <v>84</v>
      </c>
      <c r="AI8" s="39"/>
      <c r="AJ8" s="42" t="n">
        <f aca="false">SUM(AB8:AI8)</f>
        <v>310</v>
      </c>
      <c r="AK8" s="38"/>
      <c r="AL8" s="41"/>
      <c r="AM8" s="38" t="n">
        <v>69</v>
      </c>
      <c r="AN8" s="39"/>
      <c r="AO8" s="38" t="n">
        <f aca="false">72-4</f>
        <v>68</v>
      </c>
      <c r="AP8" s="39"/>
      <c r="AQ8" s="38" t="n">
        <v>68</v>
      </c>
      <c r="AR8" s="39"/>
      <c r="AS8" s="38" t="n">
        <v>71</v>
      </c>
      <c r="AT8" s="39"/>
      <c r="AU8" s="42" t="n">
        <f aca="false">SUM(AM8:AT8)</f>
        <v>276</v>
      </c>
      <c r="AV8" s="38"/>
      <c r="AW8" s="39"/>
      <c r="AX8" s="42" t="n">
        <f aca="false">SUM(AW8)</f>
        <v>0</v>
      </c>
      <c r="AY8" s="38"/>
      <c r="AZ8" s="39"/>
      <c r="BA8" s="42" t="n">
        <f aca="false">SUM(AZ8)</f>
        <v>0</v>
      </c>
      <c r="BB8" s="38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11.25" hidden="false" customHeight="true" outlineLevel="0" collapsed="false">
      <c r="A9" s="35"/>
      <c r="B9" s="2" t="s">
        <v>17</v>
      </c>
      <c r="E9" s="37"/>
      <c r="F9" s="38" t="n">
        <v>108</v>
      </c>
      <c r="G9" s="39"/>
      <c r="H9" s="38" t="n">
        <v>100</v>
      </c>
      <c r="I9" s="39"/>
      <c r="J9" s="38" t="n">
        <v>83</v>
      </c>
      <c r="K9" s="39"/>
      <c r="L9" s="38" t="n">
        <v>82</v>
      </c>
      <c r="M9" s="39"/>
      <c r="N9" s="38" t="n">
        <v>66</v>
      </c>
      <c r="O9" s="40"/>
      <c r="P9" s="41"/>
      <c r="Q9" s="38" t="n">
        <v>17</v>
      </c>
      <c r="R9" s="39"/>
      <c r="S9" s="38" t="n">
        <v>17</v>
      </c>
      <c r="T9" s="39"/>
      <c r="U9" s="38" t="n">
        <v>17</v>
      </c>
      <c r="V9" s="39"/>
      <c r="W9" s="38" t="n">
        <v>15</v>
      </c>
      <c r="X9" s="39"/>
      <c r="Y9" s="42" t="n">
        <f aca="false">SUM(Q9:X9)</f>
        <v>66</v>
      </c>
      <c r="Z9" s="38"/>
      <c r="AA9" s="41"/>
      <c r="AB9" s="38" t="n">
        <v>18</v>
      </c>
      <c r="AC9" s="39"/>
      <c r="AD9" s="38" t="n">
        <v>16</v>
      </c>
      <c r="AE9" s="39"/>
      <c r="AF9" s="38" t="n">
        <v>16</v>
      </c>
      <c r="AG9" s="39"/>
      <c r="AH9" s="38" t="n">
        <v>19</v>
      </c>
      <c r="AI9" s="39"/>
      <c r="AJ9" s="42" t="n">
        <f aca="false">SUM(AB9:AI9)</f>
        <v>69</v>
      </c>
      <c r="AK9" s="38"/>
      <c r="AL9" s="41"/>
      <c r="AM9" s="38" t="n">
        <v>16</v>
      </c>
      <c r="AN9" s="39"/>
      <c r="AO9" s="38" t="n">
        <v>17</v>
      </c>
      <c r="AP9" s="39"/>
      <c r="AQ9" s="38" t="n">
        <v>17</v>
      </c>
      <c r="AR9" s="39"/>
      <c r="AS9" s="38" t="n">
        <v>20</v>
      </c>
      <c r="AT9" s="39"/>
      <c r="AU9" s="42" t="n">
        <f aca="false">SUM(AM9:AT9)</f>
        <v>70</v>
      </c>
      <c r="AV9" s="38"/>
      <c r="AW9" s="39"/>
      <c r="AX9" s="42" t="n">
        <f aca="false">SUM(AW9)</f>
        <v>0</v>
      </c>
      <c r="AY9" s="38"/>
      <c r="AZ9" s="39"/>
      <c r="BA9" s="42" t="n">
        <f aca="false">SUM(AZ9)</f>
        <v>0</v>
      </c>
      <c r="BB9" s="38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1.25" hidden="false" customHeight="true" outlineLevel="0" collapsed="false">
      <c r="A10" s="35"/>
      <c r="B10" s="2" t="s">
        <v>18</v>
      </c>
      <c r="E10" s="37"/>
      <c r="F10" s="38" t="n">
        <v>37</v>
      </c>
      <c r="G10" s="39"/>
      <c r="H10" s="38" t="n">
        <v>23</v>
      </c>
      <c r="I10" s="39"/>
      <c r="J10" s="38" t="n">
        <v>43</v>
      </c>
      <c r="K10" s="39"/>
      <c r="L10" s="38" t="n">
        <v>46</v>
      </c>
      <c r="M10" s="39"/>
      <c r="N10" s="38" t="n">
        <v>35</v>
      </c>
      <c r="O10" s="40"/>
      <c r="P10" s="41"/>
      <c r="Q10" s="38" t="n">
        <v>9</v>
      </c>
      <c r="R10" s="39"/>
      <c r="S10" s="38" t="n">
        <v>8</v>
      </c>
      <c r="T10" s="39"/>
      <c r="U10" s="38" t="n">
        <v>8</v>
      </c>
      <c r="V10" s="39"/>
      <c r="W10" s="38" t="n">
        <v>10</v>
      </c>
      <c r="X10" s="39"/>
      <c r="Y10" s="42" t="n">
        <f aca="false">SUM(Q10:X10)</f>
        <v>35</v>
      </c>
      <c r="Z10" s="38"/>
      <c r="AA10" s="41"/>
      <c r="AB10" s="38" t="n">
        <v>10</v>
      </c>
      <c r="AC10" s="39"/>
      <c r="AD10" s="38" t="n">
        <v>8</v>
      </c>
      <c r="AE10" s="39"/>
      <c r="AF10" s="38" t="n">
        <v>11</v>
      </c>
      <c r="AG10" s="39"/>
      <c r="AH10" s="38" t="n">
        <v>11</v>
      </c>
      <c r="AI10" s="39"/>
      <c r="AJ10" s="42" t="n">
        <f aca="false">SUM(AB10:AI10)</f>
        <v>40</v>
      </c>
      <c r="AK10" s="38"/>
      <c r="AL10" s="41"/>
      <c r="AM10" s="38" t="n">
        <v>11</v>
      </c>
      <c r="AN10" s="39"/>
      <c r="AO10" s="38" t="n">
        <v>9</v>
      </c>
      <c r="AP10" s="39"/>
      <c r="AQ10" s="38" t="n">
        <v>8</v>
      </c>
      <c r="AR10" s="39"/>
      <c r="AS10" s="38" t="n">
        <v>4</v>
      </c>
      <c r="AT10" s="39"/>
      <c r="AU10" s="42" t="n">
        <f aca="false">SUM(AM10:AT10)</f>
        <v>32</v>
      </c>
      <c r="AV10" s="38"/>
      <c r="AW10" s="39"/>
      <c r="AX10" s="42" t="n">
        <f aca="false">SUM(AW10)</f>
        <v>0</v>
      </c>
      <c r="AY10" s="38"/>
      <c r="AZ10" s="39"/>
      <c r="BA10" s="42" t="n">
        <f aca="false">SUM(AZ10)</f>
        <v>0</v>
      </c>
      <c r="BB10" s="38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1.25" hidden="false" customHeight="true" outlineLevel="0" collapsed="false">
      <c r="A11" s="35"/>
      <c r="B11" s="2" t="s">
        <v>19</v>
      </c>
      <c r="E11" s="43"/>
      <c r="F11" s="44" t="n">
        <v>26</v>
      </c>
      <c r="G11" s="45"/>
      <c r="H11" s="44" t="n">
        <v>4</v>
      </c>
      <c r="I11" s="45"/>
      <c r="J11" s="44" t="n">
        <v>18</v>
      </c>
      <c r="K11" s="45"/>
      <c r="L11" s="44" t="n">
        <v>9</v>
      </c>
      <c r="M11" s="45"/>
      <c r="N11" s="44" t="n">
        <v>44</v>
      </c>
      <c r="O11" s="46"/>
      <c r="P11" s="45"/>
      <c r="Q11" s="44" t="n">
        <v>20</v>
      </c>
      <c r="R11" s="45"/>
      <c r="S11" s="44" t="n">
        <v>6</v>
      </c>
      <c r="T11" s="45"/>
      <c r="U11" s="44" t="n">
        <v>11</v>
      </c>
      <c r="V11" s="45"/>
      <c r="W11" s="44" t="n">
        <v>7</v>
      </c>
      <c r="X11" s="45"/>
      <c r="Y11" s="47" t="n">
        <f aca="false">SUM(Q11:X11)</f>
        <v>44</v>
      </c>
      <c r="Z11" s="44"/>
      <c r="AA11" s="45"/>
      <c r="AB11" s="44" t="n">
        <v>10</v>
      </c>
      <c r="AC11" s="45"/>
      <c r="AD11" s="44" t="n">
        <v>18</v>
      </c>
      <c r="AE11" s="45"/>
      <c r="AF11" s="44" t="n">
        <v>10</v>
      </c>
      <c r="AG11" s="45"/>
      <c r="AH11" s="44" t="n">
        <v>0</v>
      </c>
      <c r="AI11" s="45"/>
      <c r="AJ11" s="47" t="n">
        <f aca="false">SUM(AB11:AI11)</f>
        <v>38</v>
      </c>
      <c r="AK11" s="44"/>
      <c r="AL11" s="45"/>
      <c r="AM11" s="44" t="n">
        <v>8</v>
      </c>
      <c r="AN11" s="45"/>
      <c r="AO11" s="44" t="n">
        <f aca="false">15-4</f>
        <v>11</v>
      </c>
      <c r="AP11" s="45"/>
      <c r="AQ11" s="44" t="n">
        <v>2</v>
      </c>
      <c r="AR11" s="45"/>
      <c r="AS11" s="44" t="n">
        <v>4</v>
      </c>
      <c r="AT11" s="45"/>
      <c r="AU11" s="47" t="n">
        <f aca="false">SUM(AM11:AT11)</f>
        <v>25</v>
      </c>
      <c r="AV11" s="44"/>
      <c r="AW11" s="45"/>
      <c r="AX11" s="47" t="n">
        <f aca="false">SUM(AW11)</f>
        <v>0</v>
      </c>
      <c r="AY11" s="44"/>
      <c r="AZ11" s="45"/>
      <c r="BA11" s="47" t="n">
        <f aca="false">SUM(AZ11)</f>
        <v>0</v>
      </c>
      <c r="BB11" s="4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1.25" hidden="true" customHeight="true" outlineLevel="0" collapsed="false">
      <c r="A12" s="1" t="s">
        <v>20</v>
      </c>
      <c r="B12" s="5"/>
      <c r="E12" s="48"/>
      <c r="F12" s="49" t="n">
        <f aca="false">F7-F8-F9+F10+F11</f>
        <v>332</v>
      </c>
      <c r="G12" s="41"/>
      <c r="H12" s="49" t="n">
        <f aca="false">H7-H8-H9+H10+H11</f>
        <v>349</v>
      </c>
      <c r="I12" s="41"/>
      <c r="J12" s="49" t="n">
        <f aca="false">J7-J8-J9+J10+J11</f>
        <v>367</v>
      </c>
      <c r="K12" s="41"/>
      <c r="L12" s="49" t="n">
        <f aca="false">L7-L8-L9+L10+L11</f>
        <v>375</v>
      </c>
      <c r="M12" s="41"/>
      <c r="N12" s="49" t="n">
        <f aca="false">N7-N8-N9+N10+N11</f>
        <v>416</v>
      </c>
      <c r="O12" s="40"/>
      <c r="P12" s="41"/>
      <c r="Q12" s="49" t="n">
        <f aca="false">Q7-Q8-Q9+Q10+Q11</f>
        <v>137</v>
      </c>
      <c r="R12" s="41"/>
      <c r="S12" s="49" t="n">
        <f aca="false">S7-S8-S9+S10+S11</f>
        <v>80</v>
      </c>
      <c r="T12" s="41"/>
      <c r="U12" s="49" t="n">
        <f aca="false">U7-U8-U9+U10+U11</f>
        <v>86</v>
      </c>
      <c r="V12" s="41"/>
      <c r="W12" s="49" t="n">
        <f aca="false">W7-W8-W9+W10+W11</f>
        <v>113</v>
      </c>
      <c r="X12" s="41"/>
      <c r="Y12" s="49" t="n">
        <f aca="false">Y7-Y8-Y9+Y10+Y11</f>
        <v>416</v>
      </c>
      <c r="Z12" s="50"/>
      <c r="AA12" s="41"/>
      <c r="AB12" s="49" t="n">
        <f aca="false">AB7-AB8-AB9+AB10+AB11</f>
        <v>135</v>
      </c>
      <c r="AC12" s="41"/>
      <c r="AD12" s="49" t="n">
        <f aca="false">AD7-AD8-AD9+AD10+AD11</f>
        <v>73</v>
      </c>
      <c r="AE12" s="41"/>
      <c r="AF12" s="49" t="n">
        <f aca="false">AF7-AF8-AF9+AF10+AF11</f>
        <v>71</v>
      </c>
      <c r="AG12" s="41"/>
      <c r="AH12" s="49" t="n">
        <f aca="false">AH7-AH8-AH9+AH10+AH11</f>
        <v>85</v>
      </c>
      <c r="AI12" s="41"/>
      <c r="AJ12" s="49" t="n">
        <f aca="false">AJ7-AJ8-AJ9+AJ10+AJ11</f>
        <v>364</v>
      </c>
      <c r="AK12" s="50"/>
      <c r="AL12" s="41"/>
      <c r="AM12" s="49" t="n">
        <f aca="false">AM7-AM8-AM9+AM10+AM11</f>
        <v>126</v>
      </c>
      <c r="AN12" s="41"/>
      <c r="AO12" s="49" t="n">
        <f aca="false">AO7-AO8-AO9+AO10+AO11</f>
        <v>72</v>
      </c>
      <c r="AP12" s="41"/>
      <c r="AQ12" s="49" t="n">
        <f aca="false">AQ7-AQ8-AQ9+AQ10+AQ11</f>
        <v>69</v>
      </c>
      <c r="AR12" s="41"/>
      <c r="AS12" s="49" t="n">
        <f aca="false">AS7-AS8-AS9+AS10+AS11</f>
        <v>84</v>
      </c>
      <c r="AT12" s="41"/>
      <c r="AU12" s="49" t="n">
        <f aca="false">AU7-AU8-AU9+AU10+AU11</f>
        <v>351</v>
      </c>
      <c r="AV12" s="50"/>
      <c r="AW12" s="41"/>
      <c r="AX12" s="49" t="n">
        <f aca="false">AX7-AX8-AX9+AX10+AX11</f>
        <v>0</v>
      </c>
      <c r="AY12" s="50"/>
      <c r="AZ12" s="41"/>
      <c r="BA12" s="49" t="n">
        <f aca="false">BA7-BA8-BA9+BA10+BA11</f>
        <v>0</v>
      </c>
      <c r="BB12" s="50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1.25" hidden="true" customHeight="true" outlineLevel="0" collapsed="false">
      <c r="A13" s="35"/>
      <c r="B13" s="2" t="s">
        <v>21</v>
      </c>
      <c r="E13" s="48"/>
      <c r="F13" s="50" t="n">
        <v>0</v>
      </c>
      <c r="G13" s="41"/>
      <c r="H13" s="50" t="n">
        <v>64</v>
      </c>
      <c r="I13" s="41"/>
      <c r="J13" s="50" t="n">
        <v>0</v>
      </c>
      <c r="K13" s="41"/>
      <c r="L13" s="50" t="n">
        <v>67</v>
      </c>
      <c r="M13" s="41"/>
      <c r="N13" s="50" t="n">
        <v>90</v>
      </c>
      <c r="O13" s="40"/>
      <c r="P13" s="41"/>
      <c r="Q13" s="50" t="n">
        <v>90</v>
      </c>
      <c r="R13" s="41"/>
      <c r="S13" s="50" t="n">
        <v>0</v>
      </c>
      <c r="T13" s="41"/>
      <c r="U13" s="50" t="n">
        <v>0</v>
      </c>
      <c r="V13" s="41"/>
      <c r="W13" s="50" t="n">
        <v>0</v>
      </c>
      <c r="X13" s="41"/>
      <c r="Y13" s="42" t="n">
        <f aca="false">SUM(Q13:X13)</f>
        <v>90</v>
      </c>
      <c r="Z13" s="50"/>
      <c r="AA13" s="45"/>
      <c r="AB13" s="44" t="n">
        <v>102</v>
      </c>
      <c r="AC13" s="45"/>
      <c r="AD13" s="44" t="n">
        <v>0</v>
      </c>
      <c r="AE13" s="45"/>
      <c r="AF13" s="44" t="n">
        <v>0</v>
      </c>
      <c r="AG13" s="45"/>
      <c r="AH13" s="44" t="n">
        <v>0</v>
      </c>
      <c r="AI13" s="45"/>
      <c r="AJ13" s="47" t="n">
        <f aca="false">SUM(AB13:AI13)</f>
        <v>102</v>
      </c>
      <c r="AK13" s="44"/>
      <c r="AL13" s="45"/>
      <c r="AM13" s="44" t="n">
        <v>0</v>
      </c>
      <c r="AN13" s="45"/>
      <c r="AO13" s="44" t="n">
        <v>0</v>
      </c>
      <c r="AP13" s="45"/>
      <c r="AQ13" s="44" t="n">
        <v>0</v>
      </c>
      <c r="AR13" s="45"/>
      <c r="AS13" s="44" t="n">
        <v>0</v>
      </c>
      <c r="AT13" s="45"/>
      <c r="AU13" s="47" t="n">
        <f aca="false">SUM(AM13:AT13)</f>
        <v>0</v>
      </c>
      <c r="AV13" s="44"/>
      <c r="AW13" s="45"/>
      <c r="AX13" s="47" t="n">
        <f aca="false">SUM(AW13)</f>
        <v>0</v>
      </c>
      <c r="AY13" s="44"/>
      <c r="AZ13" s="45"/>
      <c r="BA13" s="47"/>
      <c r="BB13" s="4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1.25" hidden="false" customHeight="true" outlineLevel="0" collapsed="false">
      <c r="A14" s="51" t="s">
        <v>22</v>
      </c>
      <c r="B14" s="52"/>
      <c r="C14" s="53"/>
      <c r="D14" s="53"/>
      <c r="E14" s="54" t="s">
        <v>15</v>
      </c>
      <c r="F14" s="55" t="n">
        <f aca="false">SUM(F12:F13)</f>
        <v>332</v>
      </c>
      <c r="G14" s="56" t="s">
        <v>15</v>
      </c>
      <c r="H14" s="55" t="n">
        <f aca="false">SUM(H12:H13)</f>
        <v>413</v>
      </c>
      <c r="I14" s="56" t="s">
        <v>15</v>
      </c>
      <c r="J14" s="55" t="n">
        <f aca="false">SUM(J12:J13)</f>
        <v>367</v>
      </c>
      <c r="K14" s="56" t="s">
        <v>15</v>
      </c>
      <c r="L14" s="55" t="n">
        <f aca="false">SUM(L12:L13)</f>
        <v>442</v>
      </c>
      <c r="M14" s="56" t="s">
        <v>15</v>
      </c>
      <c r="N14" s="55" t="n">
        <f aca="false">SUM(N12:N13)</f>
        <v>506</v>
      </c>
      <c r="O14" s="57"/>
      <c r="P14" s="56" t="s">
        <v>15</v>
      </c>
      <c r="Q14" s="55" t="n">
        <f aca="false">SUM(Q12:Q13)</f>
        <v>227</v>
      </c>
      <c r="R14" s="56" t="s">
        <v>15</v>
      </c>
      <c r="S14" s="55" t="n">
        <f aca="false">SUM(S12:S13)</f>
        <v>80</v>
      </c>
      <c r="T14" s="56" t="s">
        <v>15</v>
      </c>
      <c r="U14" s="55" t="n">
        <f aca="false">SUM(U12:U13)</f>
        <v>86</v>
      </c>
      <c r="V14" s="56" t="s">
        <v>15</v>
      </c>
      <c r="W14" s="55" t="n">
        <f aca="false">SUM(W12:W13)</f>
        <v>113</v>
      </c>
      <c r="X14" s="56" t="s">
        <v>15</v>
      </c>
      <c r="Y14" s="55" t="n">
        <f aca="false">SUM(Y12:Y13)</f>
        <v>506</v>
      </c>
      <c r="Z14" s="58"/>
      <c r="AA14" s="56" t="s">
        <v>15</v>
      </c>
      <c r="AB14" s="55" t="n">
        <f aca="false">SUM(AB12:AB13)</f>
        <v>237</v>
      </c>
      <c r="AC14" s="56" t="s">
        <v>15</v>
      </c>
      <c r="AD14" s="55" t="n">
        <f aca="false">SUM(AD12:AD13)</f>
        <v>73</v>
      </c>
      <c r="AE14" s="56" t="s">
        <v>15</v>
      </c>
      <c r="AF14" s="55" t="n">
        <f aca="false">SUM(AF12:AF13)</f>
        <v>71</v>
      </c>
      <c r="AG14" s="56" t="s">
        <v>15</v>
      </c>
      <c r="AH14" s="55" t="n">
        <f aca="false">SUM(AH12:AH13)</f>
        <v>85</v>
      </c>
      <c r="AI14" s="56" t="s">
        <v>15</v>
      </c>
      <c r="AJ14" s="55" t="n">
        <f aca="false">SUM(AJ12:AJ13)</f>
        <v>466</v>
      </c>
      <c r="AK14" s="58"/>
      <c r="AL14" s="56" t="s">
        <v>15</v>
      </c>
      <c r="AM14" s="55" t="n">
        <f aca="false">SUM(AM12:AM13)</f>
        <v>126</v>
      </c>
      <c r="AN14" s="56" t="s">
        <v>15</v>
      </c>
      <c r="AO14" s="55" t="n">
        <f aca="false">SUM(AO12:AO13)</f>
        <v>72</v>
      </c>
      <c r="AP14" s="56" t="s">
        <v>15</v>
      </c>
      <c r="AQ14" s="55" t="n">
        <f aca="false">SUM(AQ12:AQ13)</f>
        <v>69</v>
      </c>
      <c r="AR14" s="56" t="s">
        <v>15</v>
      </c>
      <c r="AS14" s="55" t="n">
        <f aca="false">SUM(AS12:AS13)</f>
        <v>84</v>
      </c>
      <c r="AT14" s="56" t="s">
        <v>15</v>
      </c>
      <c r="AU14" s="55" t="n">
        <f aca="false">SUM(AU12:AU13)</f>
        <v>351</v>
      </c>
      <c r="AV14" s="58"/>
      <c r="AW14" s="56" t="s">
        <v>15</v>
      </c>
      <c r="AX14" s="55" t="n">
        <f aca="false">SUM(AX12:AX13)</f>
        <v>0</v>
      </c>
      <c r="AY14" s="58"/>
      <c r="AZ14" s="56" t="s">
        <v>15</v>
      </c>
      <c r="BA14" s="55" t="n">
        <f aca="false">SUM(BA12:BA13)</f>
        <v>0</v>
      </c>
      <c r="BB14" s="58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3" hidden="false" customHeight="true" outlineLevel="0" collapsed="false">
      <c r="A15" s="59"/>
      <c r="B15" s="36"/>
      <c r="C15" s="36"/>
      <c r="D15" s="36"/>
      <c r="E15" s="48"/>
      <c r="F15" s="50"/>
      <c r="G15" s="41"/>
      <c r="H15" s="50"/>
      <c r="I15" s="41"/>
      <c r="J15" s="50"/>
      <c r="K15" s="41"/>
      <c r="L15" s="50"/>
      <c r="M15" s="41"/>
      <c r="N15" s="50"/>
      <c r="O15" s="40"/>
      <c r="P15" s="60"/>
      <c r="Q15" s="50"/>
      <c r="R15" s="41"/>
      <c r="S15" s="50"/>
      <c r="T15" s="41"/>
      <c r="U15" s="50"/>
      <c r="V15" s="41"/>
      <c r="W15" s="50"/>
      <c r="X15" s="41"/>
      <c r="Y15" s="50"/>
      <c r="Z15" s="50"/>
      <c r="AA15" s="60"/>
      <c r="AB15" s="50"/>
      <c r="AC15" s="41"/>
      <c r="AD15" s="50"/>
      <c r="AE15" s="41"/>
      <c r="AF15" s="50"/>
      <c r="AG15" s="41"/>
      <c r="AH15" s="50"/>
      <c r="AI15" s="41"/>
      <c r="AJ15" s="50"/>
      <c r="AK15" s="50"/>
      <c r="AL15" s="60"/>
      <c r="AM15" s="50"/>
      <c r="AN15" s="41"/>
      <c r="AO15" s="50"/>
      <c r="AP15" s="41"/>
      <c r="AQ15" s="50"/>
      <c r="AR15" s="41"/>
      <c r="AS15" s="50"/>
      <c r="AT15" s="41"/>
      <c r="AU15" s="50"/>
      <c r="AV15" s="50"/>
      <c r="AW15" s="41"/>
      <c r="AX15" s="50"/>
      <c r="AY15" s="50"/>
      <c r="AZ15" s="41"/>
      <c r="BA15" s="50"/>
      <c r="BB15" s="50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11.25" hidden="false" customHeight="true" outlineLevel="0" collapsed="false">
      <c r="A16" s="1" t="s">
        <v>23</v>
      </c>
      <c r="E16" s="61"/>
      <c r="H16" s="62"/>
      <c r="J16" s="62"/>
      <c r="L16" s="62"/>
      <c r="N16" s="62"/>
      <c r="O16" s="63"/>
      <c r="P16" s="41"/>
      <c r="Q16" s="62"/>
      <c r="S16" s="62"/>
      <c r="U16" s="62"/>
      <c r="W16" s="62"/>
      <c r="Y16" s="62"/>
      <c r="Z16" s="62"/>
      <c r="AA16" s="41"/>
      <c r="AB16" s="62"/>
      <c r="AD16" s="62"/>
      <c r="AF16" s="62"/>
      <c r="AH16" s="62"/>
      <c r="AJ16" s="62"/>
      <c r="AK16" s="62"/>
      <c r="AL16" s="41"/>
      <c r="AM16" s="64"/>
      <c r="AO16" s="62"/>
      <c r="AQ16" s="62"/>
      <c r="AS16" s="62"/>
      <c r="AU16" s="62"/>
      <c r="AV16" s="62"/>
      <c r="AX16" s="62"/>
      <c r="AY16" s="62"/>
      <c r="BA16" s="62"/>
      <c r="BB16" s="62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1.25" hidden="false" customHeight="true" outlineLevel="0" collapsed="false">
      <c r="A17" s="66"/>
      <c r="B17" s="61" t="s">
        <v>24</v>
      </c>
      <c r="C17" s="61"/>
      <c r="D17" s="61"/>
      <c r="E17" s="37" t="s">
        <v>15</v>
      </c>
      <c r="F17" s="67" t="n">
        <v>1090</v>
      </c>
      <c r="G17" s="37" t="s">
        <v>15</v>
      </c>
      <c r="H17" s="67" t="n">
        <v>1079</v>
      </c>
      <c r="I17" s="37" t="s">
        <v>15</v>
      </c>
      <c r="J17" s="67" t="n">
        <f aca="false">651+42</f>
        <v>693</v>
      </c>
      <c r="K17" s="37" t="s">
        <v>15</v>
      </c>
      <c r="L17" s="67" t="n">
        <v>598</v>
      </c>
      <c r="M17" s="37" t="s">
        <v>15</v>
      </c>
      <c r="N17" s="67" t="n">
        <v>507</v>
      </c>
      <c r="O17" s="68"/>
      <c r="P17" s="48" t="s">
        <v>15</v>
      </c>
      <c r="Q17" s="67" t="n">
        <v>156</v>
      </c>
      <c r="R17" s="37" t="s">
        <v>15</v>
      </c>
      <c r="S17" s="67" t="n">
        <v>108</v>
      </c>
      <c r="T17" s="37" t="s">
        <v>15</v>
      </c>
      <c r="U17" s="67" t="n">
        <v>108</v>
      </c>
      <c r="V17" s="37" t="s">
        <v>15</v>
      </c>
      <c r="W17" s="67" t="n">
        <v>135</v>
      </c>
      <c r="X17" s="37" t="s">
        <v>15</v>
      </c>
      <c r="Y17" s="69" t="n">
        <f aca="false">SUM(Q17:X17)</f>
        <v>507</v>
      </c>
      <c r="Z17" s="67"/>
      <c r="AA17" s="48" t="s">
        <v>15</v>
      </c>
      <c r="AB17" s="67" t="n">
        <v>160</v>
      </c>
      <c r="AC17" s="37" t="s">
        <v>15</v>
      </c>
      <c r="AD17" s="67" t="n">
        <v>101</v>
      </c>
      <c r="AE17" s="37" t="s">
        <v>15</v>
      </c>
      <c r="AF17" s="67" t="n">
        <v>108</v>
      </c>
      <c r="AG17" s="37" t="s">
        <v>15</v>
      </c>
      <c r="AH17" s="67" t="n">
        <f aca="false">139-3</f>
        <v>136</v>
      </c>
      <c r="AI17" s="37" t="s">
        <v>15</v>
      </c>
      <c r="AJ17" s="42" t="n">
        <f aca="false">SUM(AB17:AI17)</f>
        <v>505</v>
      </c>
      <c r="AK17" s="67"/>
      <c r="AL17" s="48" t="s">
        <v>15</v>
      </c>
      <c r="AM17" s="67" t="n">
        <v>150</v>
      </c>
      <c r="AN17" s="37" t="s">
        <v>15</v>
      </c>
      <c r="AO17" s="67" t="n">
        <v>98</v>
      </c>
      <c r="AP17" s="37" t="s">
        <v>15</v>
      </c>
      <c r="AQ17" s="67" t="n">
        <v>105</v>
      </c>
      <c r="AR17" s="37" t="s">
        <v>15</v>
      </c>
      <c r="AS17" s="67" t="n">
        <v>127</v>
      </c>
      <c r="AT17" s="37" t="s">
        <v>15</v>
      </c>
      <c r="AU17" s="69" t="n">
        <f aca="false">SUM(AM17:AT17)</f>
        <v>480</v>
      </c>
      <c r="AV17" s="67"/>
      <c r="AW17" s="37" t="s">
        <v>15</v>
      </c>
      <c r="AX17" s="69" t="n">
        <v>451</v>
      </c>
      <c r="AY17" s="67"/>
      <c r="AZ17" s="37" t="s">
        <v>15</v>
      </c>
      <c r="BA17" s="69" t="n">
        <v>448</v>
      </c>
      <c r="BB17" s="67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customFormat="false" ht="11.25" hidden="false" customHeight="true" outlineLevel="0" collapsed="false">
      <c r="A18" s="70"/>
      <c r="B18" s="71" t="s">
        <v>25</v>
      </c>
      <c r="C18" s="71"/>
      <c r="D18" s="71"/>
      <c r="E18" s="48" t="s">
        <v>15</v>
      </c>
      <c r="F18" s="71" t="n">
        <v>0.28</v>
      </c>
      <c r="G18" s="48" t="s">
        <v>15</v>
      </c>
      <c r="H18" s="71" t="n">
        <v>0.32</v>
      </c>
      <c r="I18" s="48" t="s">
        <v>15</v>
      </c>
      <c r="J18" s="71" t="n">
        <v>0.3</v>
      </c>
      <c r="K18" s="48" t="s">
        <v>15</v>
      </c>
      <c r="L18" s="71" t="n">
        <v>0.26</v>
      </c>
      <c r="M18" s="48" t="s">
        <v>15</v>
      </c>
      <c r="N18" s="71" t="n">
        <v>0.3</v>
      </c>
      <c r="O18" s="71"/>
      <c r="P18" s="48" t="s">
        <v>15</v>
      </c>
      <c r="Q18" s="71" t="n">
        <v>0.3</v>
      </c>
      <c r="R18" s="48" t="s">
        <v>15</v>
      </c>
      <c r="S18" s="71" t="n">
        <v>0.25</v>
      </c>
      <c r="T18" s="48" t="s">
        <v>15</v>
      </c>
      <c r="U18" s="71" t="n">
        <v>0.28</v>
      </c>
      <c r="V18" s="48" t="s">
        <v>15</v>
      </c>
      <c r="W18" s="71" t="n">
        <v>0.31</v>
      </c>
      <c r="X18" s="48" t="s">
        <v>15</v>
      </c>
      <c r="Y18" s="71" t="n">
        <v>0.3</v>
      </c>
      <c r="Z18" s="71"/>
      <c r="AA18" s="48" t="s">
        <v>15</v>
      </c>
      <c r="AB18" s="71" t="n">
        <v>0.31</v>
      </c>
      <c r="AC18" s="48" t="s">
        <v>15</v>
      </c>
      <c r="AD18" s="71" t="n">
        <v>0.27</v>
      </c>
      <c r="AE18" s="48" t="s">
        <v>15</v>
      </c>
      <c r="AF18" s="71" t="n">
        <v>0.28</v>
      </c>
      <c r="AG18" s="48" t="s">
        <v>15</v>
      </c>
      <c r="AH18" s="71" t="n">
        <v>0.33</v>
      </c>
      <c r="AI18" s="48" t="s">
        <v>15</v>
      </c>
      <c r="AJ18" s="71" t="n">
        <v>0.31</v>
      </c>
      <c r="AK18" s="71"/>
      <c r="AL18" s="48" t="s">
        <v>15</v>
      </c>
      <c r="AM18" s="71" t="n">
        <v>0.37</v>
      </c>
      <c r="AN18" s="48" t="s">
        <v>15</v>
      </c>
      <c r="AO18" s="71" t="n">
        <v>0.28</v>
      </c>
      <c r="AP18" s="48" t="s">
        <v>15</v>
      </c>
      <c r="AQ18" s="71" t="n">
        <v>0.3</v>
      </c>
      <c r="AR18" s="48" t="s">
        <v>15</v>
      </c>
      <c r="AS18" s="71" t="n">
        <v>0.33</v>
      </c>
      <c r="AT18" s="48" t="s">
        <v>15</v>
      </c>
      <c r="AU18" s="71" t="n">
        <v>0.32</v>
      </c>
      <c r="AV18" s="71"/>
      <c r="AW18" s="48" t="s">
        <v>15</v>
      </c>
      <c r="AX18" s="71" t="n">
        <v>0.38</v>
      </c>
      <c r="AY18" s="71"/>
      <c r="AZ18" s="48" t="s">
        <v>15</v>
      </c>
      <c r="BA18" s="71" t="n">
        <v>0.36</v>
      </c>
      <c r="BB18" s="71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  <row r="19" customFormat="false" ht="11.25" hidden="false" customHeight="true" outlineLevel="0" collapsed="false">
      <c r="A19" s="72"/>
      <c r="B19" s="73" t="s">
        <v>26</v>
      </c>
      <c r="C19" s="73"/>
      <c r="D19" s="73"/>
      <c r="E19" s="73"/>
      <c r="F19" s="74" t="n">
        <v>3740</v>
      </c>
      <c r="G19" s="73"/>
      <c r="H19" s="74" t="n">
        <v>4030</v>
      </c>
      <c r="I19" s="73"/>
      <c r="J19" s="74" t="n">
        <v>4452</v>
      </c>
      <c r="K19" s="73"/>
      <c r="L19" s="74" t="n">
        <v>4549</v>
      </c>
      <c r="M19" s="73"/>
      <c r="N19" s="74" t="n">
        <v>4577</v>
      </c>
      <c r="O19" s="75"/>
      <c r="P19" s="73"/>
      <c r="Q19" s="74" t="n">
        <v>5182</v>
      </c>
      <c r="R19" s="73"/>
      <c r="S19" s="74" t="n">
        <v>4308</v>
      </c>
      <c r="T19" s="73"/>
      <c r="U19" s="74" t="n">
        <v>4141</v>
      </c>
      <c r="V19" s="73"/>
      <c r="W19" s="74" t="n">
        <v>4680</v>
      </c>
      <c r="X19" s="73"/>
      <c r="Y19" s="74" t="n">
        <v>4577</v>
      </c>
      <c r="Z19" s="74"/>
      <c r="AA19" s="73"/>
      <c r="AB19" s="74" t="n">
        <v>4809</v>
      </c>
      <c r="AC19" s="73"/>
      <c r="AD19" s="74" t="n">
        <v>4085</v>
      </c>
      <c r="AE19" s="73"/>
      <c r="AF19" s="74" t="n">
        <v>4063</v>
      </c>
      <c r="AG19" s="73"/>
      <c r="AH19" s="74" t="n">
        <v>4507</v>
      </c>
      <c r="AI19" s="73"/>
      <c r="AJ19" s="74" t="n">
        <v>4364</v>
      </c>
      <c r="AK19" s="74"/>
      <c r="AL19" s="73"/>
      <c r="AM19" s="74" t="n">
        <v>4476</v>
      </c>
      <c r="AN19" s="73"/>
      <c r="AO19" s="74" t="n">
        <v>3879</v>
      </c>
      <c r="AP19" s="73"/>
      <c r="AQ19" s="74" t="n">
        <v>3792</v>
      </c>
      <c r="AR19" s="73"/>
      <c r="AS19" s="74" t="n">
        <v>4252</v>
      </c>
      <c r="AT19" s="73"/>
      <c r="AU19" s="74" t="n">
        <v>4098</v>
      </c>
      <c r="AV19" s="74"/>
      <c r="AW19" s="73"/>
      <c r="AX19" s="74" t="n">
        <v>3254</v>
      </c>
      <c r="AY19" s="74"/>
      <c r="AZ19" s="73"/>
      <c r="BA19" s="74" t="n">
        <v>3365</v>
      </c>
      <c r="BB19" s="74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</row>
    <row r="20" customFormat="false" ht="3" hidden="false" customHeight="true" outlineLevel="0" collapsed="false">
      <c r="A20" s="76"/>
      <c r="B20" s="36"/>
      <c r="C20" s="36"/>
      <c r="D20" s="33"/>
      <c r="E20" s="77"/>
      <c r="F20" s="50"/>
      <c r="G20" s="50"/>
      <c r="H20" s="50"/>
      <c r="I20" s="50"/>
      <c r="J20" s="50"/>
      <c r="K20" s="50"/>
      <c r="L20" s="50"/>
      <c r="M20" s="50"/>
      <c r="N20" s="50"/>
      <c r="O20" s="40"/>
      <c r="P20" s="36"/>
      <c r="Q20" s="50"/>
      <c r="R20" s="36"/>
      <c r="S20" s="50"/>
      <c r="T20" s="36"/>
      <c r="U20" s="50"/>
      <c r="V20" s="36"/>
      <c r="W20" s="50"/>
      <c r="X20" s="36"/>
      <c r="Y20" s="50"/>
      <c r="Z20" s="50"/>
      <c r="AA20" s="36"/>
      <c r="AB20" s="50"/>
      <c r="AC20" s="36"/>
      <c r="AD20" s="50"/>
      <c r="AE20" s="36"/>
      <c r="AF20" s="50"/>
      <c r="AG20" s="36"/>
      <c r="AH20" s="50"/>
      <c r="AI20" s="36"/>
      <c r="AJ20" s="77"/>
      <c r="AK20" s="77"/>
      <c r="AL20" s="78"/>
      <c r="AM20" s="71"/>
      <c r="AN20" s="78"/>
      <c r="AO20" s="77"/>
      <c r="AP20" s="78"/>
      <c r="AQ20" s="77"/>
      <c r="AR20" s="78"/>
      <c r="AS20" s="77"/>
      <c r="AT20" s="78"/>
      <c r="AU20" s="77"/>
      <c r="AV20" s="50"/>
      <c r="AW20" s="36"/>
      <c r="AX20" s="50"/>
      <c r="AY20" s="50"/>
      <c r="AZ20" s="36"/>
      <c r="BA20" s="50"/>
      <c r="BB20" s="50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1.25" hidden="false" customHeight="true" outlineLevel="0" collapsed="false">
      <c r="A21" s="1" t="s">
        <v>27</v>
      </c>
      <c r="E21" s="61"/>
      <c r="F21" s="38"/>
      <c r="O21" s="79"/>
      <c r="P21" s="36"/>
      <c r="AA21" s="36"/>
      <c r="AJ21" s="61"/>
      <c r="AK21" s="61"/>
      <c r="AL21" s="78"/>
      <c r="AM21" s="77"/>
      <c r="AN21" s="61"/>
      <c r="AO21" s="61"/>
      <c r="AP21" s="61"/>
      <c r="AQ21" s="61"/>
      <c r="AR21" s="61"/>
      <c r="AS21" s="61"/>
      <c r="AT21" s="61"/>
      <c r="AU21" s="61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</row>
    <row r="22" customFormat="false" ht="11.25" hidden="false" customHeight="true" outlineLevel="0" collapsed="false">
      <c r="B22" s="2" t="s">
        <v>24</v>
      </c>
      <c r="E22" s="37" t="s">
        <v>15</v>
      </c>
      <c r="F22" s="38" t="n">
        <v>211</v>
      </c>
      <c r="G22" s="80" t="s">
        <v>15</v>
      </c>
      <c r="H22" s="38" t="n">
        <v>208</v>
      </c>
      <c r="I22" s="80" t="s">
        <v>15</v>
      </c>
      <c r="J22" s="38" t="n">
        <v>202</v>
      </c>
      <c r="K22" s="80" t="s">
        <v>15</v>
      </c>
      <c r="L22" s="38" t="n">
        <v>182</v>
      </c>
      <c r="M22" s="80" t="s">
        <v>15</v>
      </c>
      <c r="N22" s="38" t="n">
        <v>180</v>
      </c>
      <c r="O22" s="40"/>
      <c r="P22" s="48" t="s">
        <v>15</v>
      </c>
      <c r="Q22" s="38" t="n">
        <v>48</v>
      </c>
      <c r="R22" s="37" t="s">
        <v>15</v>
      </c>
      <c r="S22" s="38" t="n">
        <v>46</v>
      </c>
      <c r="T22" s="37" t="s">
        <v>15</v>
      </c>
      <c r="U22" s="38" t="n">
        <v>48</v>
      </c>
      <c r="V22" s="37" t="s">
        <v>15</v>
      </c>
      <c r="W22" s="38" t="n">
        <v>38</v>
      </c>
      <c r="X22" s="37" t="s">
        <v>15</v>
      </c>
      <c r="Y22" s="69" t="n">
        <f aca="false">SUM(Q22:X22)</f>
        <v>180</v>
      </c>
      <c r="Z22" s="38"/>
      <c r="AA22" s="48" t="s">
        <v>15</v>
      </c>
      <c r="AB22" s="38" t="n">
        <v>38</v>
      </c>
      <c r="AC22" s="37" t="s">
        <v>15</v>
      </c>
      <c r="AD22" s="38" t="n">
        <v>37</v>
      </c>
      <c r="AE22" s="37" t="s">
        <v>15</v>
      </c>
      <c r="AF22" s="38" t="n">
        <v>37</v>
      </c>
      <c r="AG22" s="37" t="s">
        <v>15</v>
      </c>
      <c r="AH22" s="38" t="n">
        <v>36</v>
      </c>
      <c r="AI22" s="37" t="s">
        <v>15</v>
      </c>
      <c r="AJ22" s="69" t="n">
        <f aca="false">SUM(AB22:AI22)</f>
        <v>148</v>
      </c>
      <c r="AK22" s="67"/>
      <c r="AL22" s="48" t="s">
        <v>15</v>
      </c>
      <c r="AM22" s="67" t="n">
        <v>35</v>
      </c>
      <c r="AN22" s="37" t="s">
        <v>15</v>
      </c>
      <c r="AO22" s="67" t="n">
        <v>37</v>
      </c>
      <c r="AP22" s="37" t="s">
        <v>15</v>
      </c>
      <c r="AQ22" s="67" t="n">
        <v>37</v>
      </c>
      <c r="AR22" s="37" t="s">
        <v>15</v>
      </c>
      <c r="AS22" s="67" t="n">
        <v>36</v>
      </c>
      <c r="AT22" s="37" t="s">
        <v>15</v>
      </c>
      <c r="AU22" s="69" t="n">
        <f aca="false">SUM(AM22:AT22)</f>
        <v>145</v>
      </c>
      <c r="AV22" s="38"/>
      <c r="AW22" s="37" t="s">
        <v>15</v>
      </c>
      <c r="AX22" s="69" t="n">
        <f aca="false">SUM(AW22)</f>
        <v>0</v>
      </c>
      <c r="AY22" s="38"/>
      <c r="AZ22" s="37" t="s">
        <v>15</v>
      </c>
      <c r="BA22" s="69" t="n">
        <f aca="false">SUM(AZ22)</f>
        <v>0</v>
      </c>
      <c r="BB22" s="38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</row>
    <row r="23" customFormat="false" ht="11.25" hidden="false" customHeight="true" outlineLevel="0" collapsed="false">
      <c r="A23" s="76"/>
      <c r="B23" s="81" t="s">
        <v>25</v>
      </c>
      <c r="C23" s="81"/>
      <c r="D23" s="81"/>
      <c r="E23" s="48" t="s">
        <v>15</v>
      </c>
      <c r="F23" s="81" t="n">
        <v>0.59</v>
      </c>
      <c r="G23" s="82" t="s">
        <v>15</v>
      </c>
      <c r="H23" s="81" t="n">
        <v>0.5</v>
      </c>
      <c r="I23" s="82" t="s">
        <v>15</v>
      </c>
      <c r="J23" s="81" t="n">
        <v>0.47</v>
      </c>
      <c r="K23" s="82" t="s">
        <v>15</v>
      </c>
      <c r="L23" s="81" t="n">
        <v>0.44</v>
      </c>
      <c r="M23" s="82" t="s">
        <v>15</v>
      </c>
      <c r="N23" s="81" t="n">
        <v>0.36</v>
      </c>
      <c r="O23" s="81"/>
      <c r="P23" s="48" t="s">
        <v>15</v>
      </c>
      <c r="Q23" s="81" t="n">
        <v>0.38</v>
      </c>
      <c r="R23" s="48" t="s">
        <v>15</v>
      </c>
      <c r="S23" s="81" t="n">
        <v>0.4</v>
      </c>
      <c r="T23" s="48" t="s">
        <v>15</v>
      </c>
      <c r="U23" s="81" t="n">
        <v>0.39</v>
      </c>
      <c r="V23" s="48" t="s">
        <v>15</v>
      </c>
      <c r="W23" s="81" t="n">
        <v>0.3</v>
      </c>
      <c r="X23" s="48" t="s">
        <v>15</v>
      </c>
      <c r="Y23" s="81" t="n">
        <v>0.36</v>
      </c>
      <c r="Z23" s="81"/>
      <c r="AA23" s="48" t="s">
        <v>15</v>
      </c>
      <c r="AB23" s="81" t="n">
        <v>0.31</v>
      </c>
      <c r="AC23" s="48" t="s">
        <v>15</v>
      </c>
      <c r="AD23" s="81" t="n">
        <v>0.27</v>
      </c>
      <c r="AE23" s="48" t="s">
        <v>15</v>
      </c>
      <c r="AF23" s="81" t="n">
        <v>0.28</v>
      </c>
      <c r="AG23" s="48" t="s">
        <v>15</v>
      </c>
      <c r="AH23" s="81" t="n">
        <v>0.26</v>
      </c>
      <c r="AI23" s="48" t="s">
        <v>15</v>
      </c>
      <c r="AJ23" s="83" t="n">
        <v>0.28</v>
      </c>
      <c r="AK23" s="83"/>
      <c r="AL23" s="48" t="s">
        <v>15</v>
      </c>
      <c r="AM23" s="83" t="n">
        <v>0.23</v>
      </c>
      <c r="AN23" s="48" t="s">
        <v>15</v>
      </c>
      <c r="AO23" s="71" t="n">
        <v>0.24</v>
      </c>
      <c r="AP23" s="48" t="s">
        <v>15</v>
      </c>
      <c r="AQ23" s="71" t="n">
        <v>0.25</v>
      </c>
      <c r="AR23" s="48" t="s">
        <v>15</v>
      </c>
      <c r="AS23" s="71" t="n">
        <v>0.27</v>
      </c>
      <c r="AT23" s="48" t="s">
        <v>15</v>
      </c>
      <c r="AU23" s="83" t="n">
        <v>0.25</v>
      </c>
      <c r="AV23" s="81"/>
      <c r="AW23" s="48" t="s">
        <v>15</v>
      </c>
      <c r="AX23" s="84" t="n">
        <v>0</v>
      </c>
      <c r="AY23" s="81"/>
      <c r="AZ23" s="48" t="n">
        <v>0</v>
      </c>
      <c r="BA23" s="84" t="n">
        <v>0</v>
      </c>
      <c r="BB23" s="81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</row>
    <row r="24" customFormat="false" ht="11.25" hidden="false" customHeight="true" outlineLevel="0" collapsed="false">
      <c r="A24" s="86"/>
      <c r="B24" s="73" t="s">
        <v>26</v>
      </c>
      <c r="C24" s="73"/>
      <c r="D24" s="53"/>
      <c r="E24" s="73"/>
      <c r="F24" s="58" t="n">
        <v>900</v>
      </c>
      <c r="G24" s="53"/>
      <c r="H24" s="56" t="n">
        <v>1069</v>
      </c>
      <c r="I24" s="53"/>
      <c r="J24" s="58" t="n">
        <v>1094</v>
      </c>
      <c r="K24" s="53"/>
      <c r="L24" s="58" t="n">
        <v>1088</v>
      </c>
      <c r="M24" s="53"/>
      <c r="N24" s="58" t="n">
        <v>1341</v>
      </c>
      <c r="O24" s="57"/>
      <c r="P24" s="53"/>
      <c r="Q24" s="58" t="n">
        <v>1345</v>
      </c>
      <c r="R24" s="53"/>
      <c r="S24" s="58" t="n">
        <v>1250</v>
      </c>
      <c r="T24" s="53"/>
      <c r="U24" s="58" t="n">
        <v>1309</v>
      </c>
      <c r="V24" s="53"/>
      <c r="W24" s="58" t="n">
        <v>1461</v>
      </c>
      <c r="X24" s="53"/>
      <c r="Y24" s="58" t="n">
        <v>1341</v>
      </c>
      <c r="Z24" s="58"/>
      <c r="AA24" s="53"/>
      <c r="AB24" s="58" t="n">
        <v>1251</v>
      </c>
      <c r="AC24" s="53"/>
      <c r="AD24" s="58" t="n">
        <v>1476</v>
      </c>
      <c r="AE24" s="53"/>
      <c r="AF24" s="58" t="n">
        <v>1453</v>
      </c>
      <c r="AG24" s="53"/>
      <c r="AH24" s="58" t="n">
        <v>1482</v>
      </c>
      <c r="AI24" s="53"/>
      <c r="AJ24" s="74" t="n">
        <v>1416</v>
      </c>
      <c r="AK24" s="74"/>
      <c r="AL24" s="73"/>
      <c r="AM24" s="74" t="n">
        <v>1668</v>
      </c>
      <c r="AN24" s="73"/>
      <c r="AO24" s="74" t="n">
        <v>1707</v>
      </c>
      <c r="AP24" s="73"/>
      <c r="AQ24" s="74" t="n">
        <v>1564</v>
      </c>
      <c r="AR24" s="73"/>
      <c r="AS24" s="74" t="n">
        <v>1492</v>
      </c>
      <c r="AT24" s="73"/>
      <c r="AU24" s="74" t="n">
        <v>1608</v>
      </c>
      <c r="AV24" s="58"/>
      <c r="AW24" s="53"/>
      <c r="AX24" s="74" t="n">
        <v>0</v>
      </c>
      <c r="AY24" s="58"/>
      <c r="AZ24" s="53"/>
      <c r="BA24" s="74" t="n">
        <v>0</v>
      </c>
      <c r="BB24" s="58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</row>
    <row r="25" customFormat="false" ht="3" hidden="false" customHeight="true" outlineLevel="0" collapsed="false">
      <c r="B25" s="87"/>
      <c r="C25" s="87"/>
      <c r="D25" s="87"/>
      <c r="E25" s="37"/>
      <c r="F25" s="87"/>
      <c r="G25" s="80"/>
      <c r="H25" s="87"/>
      <c r="I25" s="80"/>
      <c r="J25" s="87"/>
      <c r="K25" s="80"/>
      <c r="L25" s="87"/>
      <c r="M25" s="80"/>
      <c r="N25" s="87"/>
      <c r="O25" s="40"/>
      <c r="P25" s="36"/>
      <c r="Q25" s="87"/>
      <c r="R25" s="37"/>
      <c r="S25" s="87"/>
      <c r="T25" s="37"/>
      <c r="U25" s="87"/>
      <c r="V25" s="37"/>
      <c r="W25" s="87"/>
      <c r="X25" s="37"/>
      <c r="Y25" s="87"/>
      <c r="Z25" s="50"/>
      <c r="AA25" s="36"/>
      <c r="AB25" s="87"/>
      <c r="AC25" s="37"/>
      <c r="AD25" s="87"/>
      <c r="AE25" s="37"/>
      <c r="AF25" s="87"/>
      <c r="AG25" s="37"/>
      <c r="AH25" s="87"/>
      <c r="AI25" s="37"/>
      <c r="AJ25" s="88"/>
      <c r="AK25" s="88"/>
      <c r="AL25" s="78"/>
      <c r="AM25" s="88"/>
      <c r="AN25" s="37"/>
      <c r="AO25" s="89"/>
      <c r="AP25" s="37"/>
      <c r="AQ25" s="89"/>
      <c r="AR25" s="37"/>
      <c r="AS25" s="89"/>
      <c r="AT25" s="37"/>
      <c r="AU25" s="88"/>
      <c r="AV25" s="50"/>
      <c r="AW25" s="37"/>
      <c r="AX25" s="90"/>
      <c r="AY25" s="50"/>
      <c r="AZ25" s="37"/>
      <c r="BA25" s="90"/>
      <c r="BB25" s="50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</row>
    <row r="26" customFormat="false" ht="11.25" hidden="false" customHeight="true" outlineLevel="0" collapsed="false">
      <c r="A26" s="91" t="s">
        <v>28</v>
      </c>
      <c r="E26" s="61"/>
      <c r="F26" s="38"/>
      <c r="H26" s="38"/>
      <c r="J26" s="38"/>
      <c r="L26" s="38"/>
      <c r="N26" s="38"/>
      <c r="O26" s="40"/>
      <c r="P26" s="36"/>
      <c r="Q26" s="38"/>
      <c r="S26" s="38"/>
      <c r="U26" s="38"/>
      <c r="W26" s="38"/>
      <c r="Y26" s="38"/>
      <c r="Z26" s="38"/>
      <c r="AA26" s="36"/>
      <c r="AB26" s="38"/>
      <c r="AD26" s="38"/>
      <c r="AF26" s="38"/>
      <c r="AH26" s="38"/>
      <c r="AJ26" s="67"/>
      <c r="AK26" s="67"/>
      <c r="AL26" s="78"/>
      <c r="AM26" s="67"/>
      <c r="AN26" s="61"/>
      <c r="AO26" s="67"/>
      <c r="AP26" s="61"/>
      <c r="AQ26" s="67"/>
      <c r="AR26" s="61"/>
      <c r="AS26" s="67"/>
      <c r="AT26" s="61"/>
      <c r="AU26" s="67"/>
      <c r="AV26" s="38"/>
      <c r="AX26" s="38"/>
      <c r="AY26" s="38"/>
      <c r="BA26" s="38"/>
      <c r="BB26" s="38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</row>
    <row r="27" customFormat="false" ht="11.25" hidden="false" customHeight="true" outlineLevel="0" collapsed="false">
      <c r="B27" s="2" t="s">
        <v>24</v>
      </c>
      <c r="E27" s="37" t="s">
        <v>15</v>
      </c>
      <c r="F27" s="38" t="n">
        <v>259</v>
      </c>
      <c r="G27" s="80" t="s">
        <v>15</v>
      </c>
      <c r="H27" s="38" t="n">
        <v>211</v>
      </c>
      <c r="I27" s="80" t="s">
        <v>15</v>
      </c>
      <c r="J27" s="38" t="n">
        <v>176</v>
      </c>
      <c r="K27" s="80" t="s">
        <v>15</v>
      </c>
      <c r="L27" s="38" t="n">
        <v>306</v>
      </c>
      <c r="M27" s="80" t="s">
        <v>15</v>
      </c>
      <c r="N27" s="38" t="n">
        <v>325</v>
      </c>
      <c r="O27" s="40"/>
      <c r="P27" s="48" t="s">
        <v>15</v>
      </c>
      <c r="Q27" s="38" t="n">
        <v>80</v>
      </c>
      <c r="R27" s="37" t="s">
        <v>15</v>
      </c>
      <c r="S27" s="38" t="n">
        <v>82</v>
      </c>
      <c r="T27" s="37" t="s">
        <v>15</v>
      </c>
      <c r="U27" s="38" t="n">
        <v>83</v>
      </c>
      <c r="V27" s="37" t="s">
        <v>15</v>
      </c>
      <c r="W27" s="38" t="n">
        <v>80</v>
      </c>
      <c r="X27" s="37" t="s">
        <v>15</v>
      </c>
      <c r="Y27" s="69" t="n">
        <f aca="false">SUM(Q27:X27)</f>
        <v>325</v>
      </c>
      <c r="Z27" s="38"/>
      <c r="AA27" s="48" t="s">
        <v>15</v>
      </c>
      <c r="AB27" s="38" t="n">
        <v>81</v>
      </c>
      <c r="AC27" s="37" t="s">
        <v>15</v>
      </c>
      <c r="AD27" s="38" t="n">
        <v>80</v>
      </c>
      <c r="AE27" s="37" t="s">
        <v>15</v>
      </c>
      <c r="AF27" s="38" t="n">
        <v>76</v>
      </c>
      <c r="AG27" s="37" t="s">
        <v>15</v>
      </c>
      <c r="AH27" s="38" t="n">
        <v>71</v>
      </c>
      <c r="AI27" s="37" t="s">
        <v>15</v>
      </c>
      <c r="AJ27" s="69" t="n">
        <f aca="false">SUM(AB27:AI27)</f>
        <v>308</v>
      </c>
      <c r="AK27" s="67"/>
      <c r="AL27" s="48" t="s">
        <v>15</v>
      </c>
      <c r="AM27" s="67" t="n">
        <v>76</v>
      </c>
      <c r="AN27" s="37" t="s">
        <v>15</v>
      </c>
      <c r="AO27" s="67" t="n">
        <v>78</v>
      </c>
      <c r="AP27" s="37" t="s">
        <v>15</v>
      </c>
      <c r="AQ27" s="67" t="n">
        <v>76</v>
      </c>
      <c r="AR27" s="37" t="s">
        <v>15</v>
      </c>
      <c r="AS27" s="67" t="n">
        <v>76</v>
      </c>
      <c r="AT27" s="37" t="s">
        <v>15</v>
      </c>
      <c r="AU27" s="69" t="n">
        <f aca="false">SUM(AM27:AT27)</f>
        <v>306</v>
      </c>
      <c r="AV27" s="38"/>
      <c r="AW27" s="37" t="s">
        <v>15</v>
      </c>
      <c r="AX27" s="69" t="n">
        <f aca="false">SUM(AW27)</f>
        <v>0</v>
      </c>
      <c r="AY27" s="38"/>
      <c r="AZ27" s="37" t="s">
        <v>15</v>
      </c>
      <c r="BA27" s="69" t="n">
        <f aca="false">SUM(AZ27)</f>
        <v>0</v>
      </c>
      <c r="BB27" s="38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</row>
    <row r="28" customFormat="false" ht="11.25" hidden="false" customHeight="true" outlineLevel="0" collapsed="false">
      <c r="A28" s="70"/>
      <c r="B28" s="81" t="s">
        <v>25</v>
      </c>
      <c r="C28" s="81"/>
      <c r="D28" s="81"/>
      <c r="E28" s="48" t="s">
        <v>15</v>
      </c>
      <c r="F28" s="81" t="n">
        <v>0.42</v>
      </c>
      <c r="G28" s="82" t="s">
        <v>15</v>
      </c>
      <c r="H28" s="81" t="n">
        <v>0.43</v>
      </c>
      <c r="I28" s="82" t="s">
        <v>15</v>
      </c>
      <c r="J28" s="81" t="n">
        <v>0.51</v>
      </c>
      <c r="K28" s="82" t="s">
        <v>15</v>
      </c>
      <c r="L28" s="81" t="n">
        <v>0.6</v>
      </c>
      <c r="M28" s="82" t="s">
        <v>15</v>
      </c>
      <c r="N28" s="81" t="n">
        <v>0.69</v>
      </c>
      <c r="O28" s="81"/>
      <c r="P28" s="48" t="s">
        <v>15</v>
      </c>
      <c r="Q28" s="81" t="n">
        <v>0.79</v>
      </c>
      <c r="R28" s="48" t="s">
        <v>15</v>
      </c>
      <c r="S28" s="81" t="n">
        <v>0.64</v>
      </c>
      <c r="T28" s="48" t="s">
        <v>15</v>
      </c>
      <c r="U28" s="81" t="n">
        <v>0.6</v>
      </c>
      <c r="V28" s="48" t="s">
        <v>15</v>
      </c>
      <c r="W28" s="81" t="n">
        <v>0.74</v>
      </c>
      <c r="X28" s="48" t="s">
        <v>15</v>
      </c>
      <c r="Y28" s="81" t="n">
        <v>0.69</v>
      </c>
      <c r="Z28" s="81"/>
      <c r="AA28" s="48" t="s">
        <v>15</v>
      </c>
      <c r="AB28" s="81" t="n">
        <v>0.74</v>
      </c>
      <c r="AC28" s="48" t="s">
        <v>15</v>
      </c>
      <c r="AD28" s="81" t="n">
        <v>0.59</v>
      </c>
      <c r="AE28" s="48" t="s">
        <v>15</v>
      </c>
      <c r="AF28" s="81" t="n">
        <v>0.57</v>
      </c>
      <c r="AG28" s="48" t="s">
        <v>15</v>
      </c>
      <c r="AH28" s="81" t="n">
        <v>0.64</v>
      </c>
      <c r="AI28" s="48" t="s">
        <v>15</v>
      </c>
      <c r="AJ28" s="83" t="n">
        <v>0.63</v>
      </c>
      <c r="AK28" s="83"/>
      <c r="AL28" s="48" t="s">
        <v>15</v>
      </c>
      <c r="AM28" s="83" t="n">
        <v>0.71</v>
      </c>
      <c r="AN28" s="48" t="s">
        <v>15</v>
      </c>
      <c r="AO28" s="71" t="n">
        <v>0.65</v>
      </c>
      <c r="AP28" s="48" t="s">
        <v>15</v>
      </c>
      <c r="AQ28" s="71" t="n">
        <v>0.56</v>
      </c>
      <c r="AR28" s="48" t="s">
        <v>15</v>
      </c>
      <c r="AS28" s="71" t="n">
        <v>0.64</v>
      </c>
      <c r="AT28" s="48" t="s">
        <v>15</v>
      </c>
      <c r="AU28" s="83" t="n">
        <v>0.63</v>
      </c>
      <c r="AV28" s="81"/>
      <c r="AW28" s="48" t="s">
        <v>15</v>
      </c>
      <c r="AX28" s="84" t="n">
        <v>0</v>
      </c>
      <c r="AY28" s="81"/>
      <c r="AZ28" s="48" t="s">
        <v>15</v>
      </c>
      <c r="BA28" s="84" t="n">
        <v>0</v>
      </c>
      <c r="BB28" s="81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</row>
    <row r="29" customFormat="false" ht="11.25" hidden="false" customHeight="true" outlineLevel="0" collapsed="false">
      <c r="A29" s="86"/>
      <c r="B29" s="53" t="s">
        <v>26</v>
      </c>
      <c r="C29" s="53"/>
      <c r="D29" s="53"/>
      <c r="E29" s="73"/>
      <c r="F29" s="58" t="n">
        <v>973</v>
      </c>
      <c r="G29" s="53"/>
      <c r="H29" s="56" t="n">
        <v>936</v>
      </c>
      <c r="I29" s="53"/>
      <c r="J29" s="58" t="n">
        <v>925</v>
      </c>
      <c r="K29" s="53"/>
      <c r="L29" s="58" t="n">
        <v>1386</v>
      </c>
      <c r="M29" s="53"/>
      <c r="N29" s="58" t="n">
        <v>1296</v>
      </c>
      <c r="O29" s="57"/>
      <c r="P29" s="53"/>
      <c r="Q29" s="58" t="n">
        <v>1126</v>
      </c>
      <c r="R29" s="53"/>
      <c r="S29" s="58" t="n">
        <v>1393</v>
      </c>
      <c r="T29" s="53"/>
      <c r="U29" s="58" t="n">
        <v>1494</v>
      </c>
      <c r="V29" s="53"/>
      <c r="W29" s="58" t="n">
        <v>1170</v>
      </c>
      <c r="X29" s="53"/>
      <c r="Y29" s="58" t="n">
        <v>1296</v>
      </c>
      <c r="Z29" s="58"/>
      <c r="AA29" s="53"/>
      <c r="AB29" s="58" t="n">
        <v>1221</v>
      </c>
      <c r="AC29" s="53"/>
      <c r="AD29" s="58" t="n">
        <v>1440</v>
      </c>
      <c r="AE29" s="53"/>
      <c r="AF29" s="58" t="n">
        <v>1486</v>
      </c>
      <c r="AG29" s="53"/>
      <c r="AH29" s="58" t="n">
        <v>1217</v>
      </c>
      <c r="AI29" s="53"/>
      <c r="AJ29" s="74" t="n">
        <v>1341</v>
      </c>
      <c r="AK29" s="74"/>
      <c r="AL29" s="73"/>
      <c r="AM29" s="74" t="n">
        <v>1182</v>
      </c>
      <c r="AN29" s="73"/>
      <c r="AO29" s="74" t="n">
        <v>1328</v>
      </c>
      <c r="AP29" s="73"/>
      <c r="AQ29" s="74" t="n">
        <v>1471</v>
      </c>
      <c r="AR29" s="73"/>
      <c r="AS29" s="74" t="n">
        <v>1310</v>
      </c>
      <c r="AT29" s="73"/>
      <c r="AU29" s="74" t="n">
        <v>1324</v>
      </c>
      <c r="AV29" s="58"/>
      <c r="AW29" s="53"/>
      <c r="AX29" s="58" t="n">
        <v>0</v>
      </c>
      <c r="AY29" s="58"/>
      <c r="AZ29" s="53"/>
      <c r="BA29" s="58" t="n">
        <v>0</v>
      </c>
      <c r="BB29" s="58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</row>
    <row r="30" customFormat="false" ht="3" hidden="false" customHeight="true" outlineLevel="0" collapsed="false">
      <c r="A30" s="70"/>
      <c r="B30" s="81"/>
      <c r="C30" s="81"/>
      <c r="D30" s="81"/>
      <c r="E30" s="48"/>
      <c r="F30" s="81"/>
      <c r="G30" s="82"/>
      <c r="H30" s="81"/>
      <c r="I30" s="82"/>
      <c r="J30" s="81"/>
      <c r="K30" s="82"/>
      <c r="L30" s="81"/>
      <c r="M30" s="82"/>
      <c r="N30" s="81"/>
      <c r="O30" s="92"/>
      <c r="P30" s="82"/>
      <c r="Q30" s="81"/>
      <c r="R30" s="82"/>
      <c r="S30" s="81"/>
      <c r="T30" s="82"/>
      <c r="U30" s="81"/>
      <c r="V30" s="82"/>
      <c r="W30" s="81"/>
      <c r="X30" s="82"/>
      <c r="Y30" s="81"/>
      <c r="Z30" s="81"/>
      <c r="AA30" s="82"/>
      <c r="AB30" s="81"/>
      <c r="AC30" s="82"/>
      <c r="AD30" s="81"/>
      <c r="AE30" s="82"/>
      <c r="AF30" s="81"/>
      <c r="AG30" s="82"/>
      <c r="AH30" s="81"/>
      <c r="AI30" s="82"/>
      <c r="AJ30" s="81"/>
      <c r="AK30" s="81"/>
      <c r="AL30" s="82"/>
      <c r="AM30" s="81"/>
      <c r="AN30" s="82"/>
      <c r="AO30" s="81"/>
      <c r="AP30" s="82"/>
      <c r="AQ30" s="81"/>
      <c r="AR30" s="82"/>
      <c r="AS30" s="81"/>
      <c r="AT30" s="82"/>
      <c r="AU30" s="81"/>
      <c r="AV30" s="81"/>
      <c r="AW30" s="82"/>
      <c r="AX30" s="81"/>
      <c r="AY30" s="81"/>
      <c r="AZ30" s="82"/>
      <c r="BA30" s="81"/>
      <c r="BB30" s="81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1.25" hidden="false" customHeight="true" outlineLevel="0" collapsed="false">
      <c r="A31" s="1" t="s">
        <v>29</v>
      </c>
      <c r="E31" s="31"/>
      <c r="F31" s="30"/>
      <c r="G31" s="30"/>
      <c r="H31" s="30"/>
      <c r="I31" s="30"/>
      <c r="J31" s="30"/>
      <c r="K31" s="30"/>
      <c r="L31" s="30"/>
      <c r="M31" s="30"/>
      <c r="N31" s="30"/>
      <c r="O31" s="32"/>
      <c r="P31" s="33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3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3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1.25" hidden="false" customHeight="true" outlineLevel="0" collapsed="false">
      <c r="B32" s="2" t="s">
        <v>24</v>
      </c>
      <c r="E32" s="37" t="s">
        <v>15</v>
      </c>
      <c r="F32" s="38" t="n">
        <v>167</v>
      </c>
      <c r="G32" s="80" t="s">
        <v>15</v>
      </c>
      <c r="H32" s="38" t="n">
        <v>205</v>
      </c>
      <c r="I32" s="80" t="s">
        <v>15</v>
      </c>
      <c r="J32" s="38" t="n">
        <v>212</v>
      </c>
      <c r="K32" s="80" t="s">
        <v>15</v>
      </c>
      <c r="L32" s="38" t="n">
        <v>206</v>
      </c>
      <c r="M32" s="80" t="s">
        <v>15</v>
      </c>
      <c r="N32" s="38" t="n">
        <v>209</v>
      </c>
      <c r="O32" s="40"/>
      <c r="P32" s="48" t="s">
        <v>15</v>
      </c>
      <c r="Q32" s="38" t="n">
        <v>53</v>
      </c>
      <c r="R32" s="37" t="s">
        <v>15</v>
      </c>
      <c r="S32" s="38" t="n">
        <v>53</v>
      </c>
      <c r="T32" s="37" t="s">
        <v>15</v>
      </c>
      <c r="U32" s="38" t="n">
        <v>53</v>
      </c>
      <c r="V32" s="37" t="s">
        <v>15</v>
      </c>
      <c r="W32" s="38" t="n">
        <v>50</v>
      </c>
      <c r="X32" s="37" t="s">
        <v>15</v>
      </c>
      <c r="Y32" s="69" t="n">
        <f aca="false">SUM(Q32:X32)</f>
        <v>209</v>
      </c>
      <c r="Z32" s="38"/>
      <c r="AA32" s="48" t="s">
        <v>15</v>
      </c>
      <c r="AB32" s="38" t="n">
        <v>47</v>
      </c>
      <c r="AC32" s="37" t="s">
        <v>15</v>
      </c>
      <c r="AD32" s="38" t="n">
        <v>46</v>
      </c>
      <c r="AE32" s="37" t="s">
        <v>15</v>
      </c>
      <c r="AF32" s="38" t="n">
        <v>40</v>
      </c>
      <c r="AG32" s="37" t="s">
        <v>15</v>
      </c>
      <c r="AH32" s="38" t="n">
        <v>46</v>
      </c>
      <c r="AI32" s="37" t="s">
        <v>15</v>
      </c>
      <c r="AJ32" s="69" t="n">
        <f aca="false">SUM(AB32:AI32)</f>
        <v>179</v>
      </c>
      <c r="AK32" s="38"/>
      <c r="AL32" s="48" t="s">
        <v>15</v>
      </c>
      <c r="AM32" s="38" t="n">
        <v>48</v>
      </c>
      <c r="AN32" s="37" t="s">
        <v>15</v>
      </c>
      <c r="AO32" s="38" t="n">
        <v>49</v>
      </c>
      <c r="AP32" s="37" t="s">
        <v>15</v>
      </c>
      <c r="AQ32" s="38" t="n">
        <v>49</v>
      </c>
      <c r="AR32" s="37" t="s">
        <v>15</v>
      </c>
      <c r="AS32" s="38" t="n">
        <v>51</v>
      </c>
      <c r="AT32" s="37" t="s">
        <v>15</v>
      </c>
      <c r="AU32" s="69" t="n">
        <f aca="false">SUM(AM32:AT32)</f>
        <v>197</v>
      </c>
      <c r="AV32" s="38"/>
      <c r="AW32" s="37" t="s">
        <v>15</v>
      </c>
      <c r="AX32" s="69" t="n">
        <f aca="false">SUM(AW32)</f>
        <v>0</v>
      </c>
      <c r="AY32" s="38"/>
      <c r="AZ32" s="37" t="s">
        <v>15</v>
      </c>
      <c r="BA32" s="69" t="n">
        <f aca="false">SUM(AZ32)</f>
        <v>0</v>
      </c>
      <c r="BB32" s="38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1.25" hidden="false" customHeight="true" outlineLevel="0" collapsed="false">
      <c r="A33" s="70"/>
      <c r="B33" s="36" t="s">
        <v>26</v>
      </c>
      <c r="C33" s="36"/>
      <c r="D33" s="36"/>
      <c r="E33" s="78"/>
      <c r="F33" s="50" t="n">
        <v>1447</v>
      </c>
      <c r="G33" s="36"/>
      <c r="H33" s="41" t="n">
        <v>1623</v>
      </c>
      <c r="I33" s="36"/>
      <c r="J33" s="50" t="n">
        <v>1689</v>
      </c>
      <c r="K33" s="36"/>
      <c r="L33" s="50" t="n">
        <v>1746</v>
      </c>
      <c r="M33" s="36"/>
      <c r="N33" s="50" t="n">
        <v>1801</v>
      </c>
      <c r="O33" s="40"/>
      <c r="P33" s="36"/>
      <c r="Q33" s="50" t="n">
        <v>1839</v>
      </c>
      <c r="R33" s="36"/>
      <c r="S33" s="50" t="n">
        <v>1779</v>
      </c>
      <c r="T33" s="36"/>
      <c r="U33" s="50" t="n">
        <v>1713</v>
      </c>
      <c r="V33" s="36"/>
      <c r="W33" s="50" t="n">
        <v>1872</v>
      </c>
      <c r="X33" s="36"/>
      <c r="Y33" s="50" t="n">
        <v>1801</v>
      </c>
      <c r="Z33" s="50"/>
      <c r="AA33" s="36"/>
      <c r="AB33" s="50" t="n">
        <v>1856</v>
      </c>
      <c r="AC33" s="36"/>
      <c r="AD33" s="50" t="n">
        <v>1785</v>
      </c>
      <c r="AE33" s="36"/>
      <c r="AF33" s="50" t="n">
        <v>1740</v>
      </c>
      <c r="AG33" s="36"/>
      <c r="AH33" s="50" t="n">
        <v>1820</v>
      </c>
      <c r="AI33" s="36"/>
      <c r="AJ33" s="50" t="n">
        <v>1800</v>
      </c>
      <c r="AK33" s="50"/>
      <c r="AL33" s="36"/>
      <c r="AM33" s="50" t="n">
        <v>1839</v>
      </c>
      <c r="AN33" s="36"/>
      <c r="AO33" s="50" t="n">
        <v>1737</v>
      </c>
      <c r="AP33" s="36"/>
      <c r="AQ33" s="50" t="n">
        <v>1723</v>
      </c>
      <c r="AR33" s="36"/>
      <c r="AS33" s="50" t="n">
        <v>1781</v>
      </c>
      <c r="AT33" s="36"/>
      <c r="AU33" s="50" t="n">
        <v>1770</v>
      </c>
      <c r="AV33" s="50"/>
      <c r="AW33" s="36"/>
      <c r="AX33" s="50" t="n">
        <v>0</v>
      </c>
      <c r="AY33" s="50"/>
      <c r="AZ33" s="36"/>
      <c r="BA33" s="50" t="n">
        <v>0</v>
      </c>
      <c r="BB33" s="50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</row>
    <row r="34" customFormat="false" ht="11.25" hidden="false" customHeight="true" outlineLevel="0" collapsed="false">
      <c r="A34" s="86"/>
      <c r="B34" s="53" t="s">
        <v>30</v>
      </c>
      <c r="C34" s="53"/>
      <c r="D34" s="53"/>
      <c r="E34" s="73"/>
      <c r="F34" s="58"/>
      <c r="G34" s="53"/>
      <c r="H34" s="56"/>
      <c r="I34" s="53"/>
      <c r="J34" s="58"/>
      <c r="K34" s="53"/>
      <c r="L34" s="58"/>
      <c r="M34" s="53"/>
      <c r="N34" s="58"/>
      <c r="O34" s="57"/>
      <c r="P34" s="54" t="s">
        <v>15</v>
      </c>
      <c r="Q34" s="93" t="n">
        <v>0.042</v>
      </c>
      <c r="R34" s="54" t="s">
        <v>15</v>
      </c>
      <c r="S34" s="93" t="n">
        <v>0.042</v>
      </c>
      <c r="T34" s="94" t="s">
        <v>15</v>
      </c>
      <c r="U34" s="93" t="n">
        <v>0.038</v>
      </c>
      <c r="V34" s="94" t="s">
        <v>15</v>
      </c>
      <c r="W34" s="93" t="n">
        <v>0.038</v>
      </c>
      <c r="X34" s="94" t="s">
        <v>15</v>
      </c>
      <c r="Y34" s="93" t="n">
        <v>0.04</v>
      </c>
      <c r="Z34" s="93"/>
      <c r="AA34" s="94" t="s">
        <v>15</v>
      </c>
      <c r="AB34" s="93" t="n">
        <v>0.037</v>
      </c>
      <c r="AC34" s="94" t="s">
        <v>15</v>
      </c>
      <c r="AD34" s="93" t="n">
        <v>0.037</v>
      </c>
      <c r="AE34" s="94" t="s">
        <v>15</v>
      </c>
      <c r="AF34" s="93" t="n">
        <v>0.037</v>
      </c>
      <c r="AG34" s="94" t="s">
        <v>15</v>
      </c>
      <c r="AH34" s="93" t="n">
        <v>0.037</v>
      </c>
      <c r="AI34" s="94" t="s">
        <v>15</v>
      </c>
      <c r="AJ34" s="93" t="n">
        <v>0.037</v>
      </c>
      <c r="AK34" s="93"/>
      <c r="AL34" s="94" t="s">
        <v>15</v>
      </c>
      <c r="AM34" s="93" t="n">
        <v>0.037</v>
      </c>
      <c r="AN34" s="94" t="s">
        <v>15</v>
      </c>
      <c r="AO34" s="93" t="n">
        <v>0.037</v>
      </c>
      <c r="AP34" s="94" t="s">
        <v>15</v>
      </c>
      <c r="AQ34" s="93" t="n">
        <v>0.037</v>
      </c>
      <c r="AR34" s="94" t="s">
        <v>15</v>
      </c>
      <c r="AS34" s="93" t="n">
        <v>0.037</v>
      </c>
      <c r="AT34" s="94" t="s">
        <v>15</v>
      </c>
      <c r="AU34" s="93" t="n">
        <v>0.037</v>
      </c>
      <c r="AV34" s="93"/>
      <c r="AW34" s="94" t="s">
        <v>15</v>
      </c>
      <c r="AX34" s="93" t="n">
        <v>0</v>
      </c>
      <c r="AY34" s="93"/>
      <c r="AZ34" s="94" t="s">
        <v>15</v>
      </c>
      <c r="BA34" s="93" t="n">
        <v>0</v>
      </c>
      <c r="BB34" s="93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3" hidden="false" customHeight="true" outlineLevel="0" collapsed="false">
      <c r="A35" s="76"/>
      <c r="B35" s="36"/>
      <c r="C35" s="36"/>
      <c r="D35" s="36"/>
      <c r="E35" s="95"/>
      <c r="F35" s="82"/>
      <c r="G35" s="96"/>
      <c r="H35" s="50"/>
      <c r="I35" s="41"/>
      <c r="J35" s="50"/>
      <c r="K35" s="41"/>
      <c r="L35" s="50"/>
      <c r="M35" s="41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9.95" hidden="true" customHeight="true" outlineLevel="0" collapsed="false">
      <c r="A36" s="98" t="s">
        <v>31</v>
      </c>
      <c r="B36" s="99" t="s">
        <v>32</v>
      </c>
      <c r="C36" s="61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3" hidden="false" customHeight="true" outlineLevel="0" collapsed="false">
      <c r="A37" s="3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</row>
    <row r="38" customFormat="false" ht="9.95" hidden="false" customHeight="true" outlineLevel="0" collapsed="false">
      <c r="A38" s="10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9.95" hidden="false" customHeight="true" outlineLevel="0" collapsed="false">
      <c r="A39" s="3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9.95" hidden="false" customHeight="true" outlineLevel="0" collapsed="false">
      <c r="A40" s="35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</row>
    <row r="41" customFormat="false" ht="9.95" hidden="false" customHeight="true" outlineLevel="0" collapsed="false">
      <c r="A41" s="35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</row>
    <row r="42" customFormat="false" ht="9.95" hidden="false" customHeight="true" outlineLevel="0" collapsed="false">
      <c r="A42" s="35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</row>
    <row r="43" customFormat="false" ht="9.95" hidden="false" customHeight="true" outlineLevel="0" collapsed="false">
      <c r="A43" s="10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</row>
    <row r="44" customFormat="false" ht="9.95" hidden="false" customHeight="true" outlineLevel="0" collapsed="false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35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</row>
    <row r="46" customFormat="false" ht="12.75" hidden="false" customHeight="false" outlineLevel="0" collapsed="false">
      <c r="A46" s="35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A47" s="3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  <c r="IW47" s="30"/>
    </row>
    <row r="48" customFormat="false" ht="12.75" hidden="false" customHeight="false" outlineLevel="0" collapsed="false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</row>
    <row r="49" customFormat="false" ht="12.75" hidden="false" customHeight="false" outlineLevel="0" collapsed="false">
      <c r="A49" s="35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  <c r="IW49" s="30"/>
    </row>
    <row r="50" customFormat="false" ht="12.75" hidden="false" customHeight="false" outlineLevel="0" collapsed="false">
      <c r="A50" s="35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  <c r="IW50" s="30"/>
    </row>
    <row r="51" customFormat="false" ht="12.75" hidden="false" customHeight="false" outlineLevel="0" collapsed="false">
      <c r="A51" s="35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  <c r="IW51" s="30"/>
    </row>
    <row r="52" customFormat="false" ht="12.75" hidden="false" customHeight="false" outlineLevel="0" collapsed="false">
      <c r="A52" s="35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</row>
    <row r="53" customFormat="false" ht="12.75" hidden="false" customHeight="false" outlineLevel="0" collapsed="false">
      <c r="A53" s="35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  <c r="IW53" s="30"/>
    </row>
    <row r="54" customFormat="false" ht="12.75" hidden="false" customHeight="false" outlineLevel="0" collapsed="false">
      <c r="A54" s="35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  <c r="IW54" s="30"/>
    </row>
    <row r="55" customFormat="false" ht="12.75" hidden="false" customHeight="false" outlineLevel="0" collapsed="false">
      <c r="A55" s="35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  <c r="IW55" s="30"/>
    </row>
    <row r="56" customFormat="false" ht="12.75" hidden="false" customHeight="false" outlineLevel="0" collapsed="false">
      <c r="A56" s="35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  <c r="IW56" s="30"/>
    </row>
    <row r="57" customFormat="false" ht="12.75" hidden="false" customHeight="false" outlineLevel="0" collapsed="false">
      <c r="A57" s="35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  <row r="58" customFormat="false" ht="12.75" hidden="false" customHeight="false" outlineLevel="0" collapsed="false">
      <c r="A58" s="35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  <c r="IW58" s="30"/>
    </row>
    <row r="59" customFormat="false" ht="12.75" hidden="false" customHeight="false" outlineLevel="0" collapsed="false">
      <c r="A59" s="35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</row>
    <row r="60" customFormat="false" ht="12.75" hidden="false" customHeight="false" outlineLevel="0" collapsed="false">
      <c r="A60" s="35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  <c r="IW60" s="30"/>
    </row>
    <row r="61" customFormat="false" ht="12.75" hidden="false" customHeight="false" outlineLevel="0" collapsed="false">
      <c r="A61" s="35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  <c r="IW61" s="30"/>
    </row>
    <row r="62" customFormat="false" ht="12.75" hidden="false" customHeight="false" outlineLevel="0" collapsed="false">
      <c r="A62" s="35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  <c r="IW62" s="30"/>
    </row>
    <row r="63" customFormat="false" ht="12.75" hidden="false" customHeight="false" outlineLevel="0" collapsed="false">
      <c r="A63" s="35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  <c r="IW63" s="30"/>
    </row>
    <row r="64" customFormat="false" ht="12.75" hidden="false" customHeight="false" outlineLevel="0" collapsed="false">
      <c r="A64" s="35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  <c r="IW64" s="30"/>
    </row>
    <row r="65" customFormat="false" ht="12.75" hidden="false" customHeight="false" outlineLevel="0" collapsed="false">
      <c r="A65" s="35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  <c r="IW65" s="30"/>
    </row>
    <row r="66" customFormat="false" ht="12.75" hidden="false" customHeight="false" outlineLevel="0" collapsed="false">
      <c r="A66" s="35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</row>
    <row r="67" customFormat="false" ht="12.75" hidden="false" customHeight="false" outlineLevel="0" collapsed="false">
      <c r="A67" s="35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35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  <c r="IW68" s="30"/>
    </row>
    <row r="69" customFormat="false" ht="12.75" hidden="false" customHeight="false" outlineLevel="0" collapsed="false">
      <c r="A69" s="35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  <c r="IW69" s="30"/>
    </row>
    <row r="70" customFormat="false" ht="12.75" hidden="false" customHeight="false" outlineLevel="0" collapsed="false">
      <c r="A70" s="35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12.75" hidden="false" customHeight="false" outlineLevel="0" collapsed="false">
      <c r="A71" s="35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  <c r="IW71" s="30"/>
    </row>
    <row r="72" customFormat="false" ht="12.75" hidden="false" customHeight="false" outlineLevel="0" collapsed="false">
      <c r="A72" s="35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  <c r="IW72" s="30"/>
    </row>
    <row r="73" customFormat="false" ht="12.75" hidden="false" customHeight="false" outlineLevel="0" collapsed="false">
      <c r="A73" s="35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  <c r="IW73" s="30"/>
    </row>
    <row r="74" customFormat="false" ht="12.75" hidden="false" customHeight="false" outlineLevel="0" collapsed="false">
      <c r="A74" s="35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  <c r="IW74" s="30"/>
    </row>
    <row r="75" customFormat="false" ht="12.75" hidden="false" customHeight="false" outlineLevel="0" collapsed="false">
      <c r="A75" s="35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  <c r="IW75" s="30"/>
    </row>
    <row r="76" customFormat="false" ht="12.75" hidden="false" customHeight="false" outlineLevel="0" collapsed="false">
      <c r="A76" s="35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  <c r="IW76" s="30"/>
    </row>
    <row r="77" customFormat="false" ht="12.75" hidden="false" customHeight="false" outlineLevel="0" collapsed="false">
      <c r="A77" s="35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</row>
    <row r="78" customFormat="false" ht="12.75" hidden="false" customHeight="false" outlineLevel="0" collapsed="false">
      <c r="A78" s="35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</row>
    <row r="79" customFormat="false" ht="12.75" hidden="false" customHeight="false" outlineLevel="0" collapsed="false">
      <c r="A79" s="35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</row>
    <row r="80" customFormat="false" ht="12.75" hidden="false" customHeight="false" outlineLevel="0" collapsed="false">
      <c r="A80" s="35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</row>
    <row r="81" customFormat="false" ht="12.75" hidden="false" customHeight="false" outlineLevel="0" collapsed="false">
      <c r="A81" s="35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</row>
    <row r="82" customFormat="false" ht="12.75" hidden="false" customHeight="false" outlineLevel="0" collapsed="false">
      <c r="A82" s="35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</row>
    <row r="83" customFormat="false" ht="12.75" hidden="false" customHeight="false" outlineLevel="0" collapsed="false">
      <c r="A83" s="35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</row>
    <row r="84" customFormat="false" ht="12.75" hidden="false" customHeight="false" outlineLevel="0" collapsed="false">
      <c r="A84" s="35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</row>
    <row r="85" customFormat="false" ht="12.75" hidden="false" customHeight="false" outlineLevel="0" collapsed="false">
      <c r="A85" s="35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</row>
    <row r="86" customFormat="false" ht="12.75" hidden="false" customHeight="false" outlineLevel="0" collapsed="false">
      <c r="A86" s="35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</row>
    <row r="87" customFormat="false" ht="12.75" hidden="false" customHeight="false" outlineLevel="0" collapsed="false">
      <c r="A87" s="35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</row>
    <row r="88" customFormat="false" ht="12.75" hidden="false" customHeight="false" outlineLevel="0" collapsed="false">
      <c r="A88" s="35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</row>
    <row r="89" customFormat="false" ht="12.75" hidden="false" customHeight="false" outlineLevel="0" collapsed="false">
      <c r="A89" s="35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</row>
    <row r="90" customFormat="false" ht="12.75" hidden="false" customHeight="false" outlineLevel="0" collapsed="false">
      <c r="A90" s="35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</row>
    <row r="91" customFormat="false" ht="12.75" hidden="false" customHeight="false" outlineLevel="0" collapsed="false">
      <c r="A91" s="35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</row>
    <row r="92" customFormat="false" ht="12.75" hidden="false" customHeight="false" outlineLevel="0" collapsed="false">
      <c r="A92" s="35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</row>
    <row r="93" customFormat="false" ht="12.75" hidden="false" customHeight="false" outlineLevel="0" collapsed="false">
      <c r="A93" s="35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</row>
    <row r="94" customFormat="false" ht="12.75" hidden="false" customHeight="false" outlineLevel="0" collapsed="false">
      <c r="A94" s="35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</row>
    <row r="95" customFormat="false" ht="12.75" hidden="false" customHeight="false" outlineLevel="0" collapsed="false">
      <c r="A95" s="35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  <c r="IW95" s="30"/>
    </row>
    <row r="96" customFormat="false" ht="12.75" hidden="false" customHeight="false" outlineLevel="0" collapsed="false">
      <c r="A96" s="35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</row>
    <row r="97" customFormat="false" ht="12.75" hidden="false" customHeight="false" outlineLevel="0" collapsed="false">
      <c r="A97" s="35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</row>
    <row r="98" customFormat="false" ht="12.75" hidden="false" customHeight="false" outlineLevel="0" collapsed="false">
      <c r="A98" s="35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</row>
    <row r="99" customFormat="false" ht="12.75" hidden="false" customHeight="false" outlineLevel="0" collapsed="false">
      <c r="A99" s="35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</row>
    <row r="100" customFormat="false" ht="12.75" hidden="false" customHeight="false" outlineLevel="0" collapsed="false">
      <c r="A100" s="35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</row>
    <row r="101" customFormat="false" ht="12.75" hidden="false" customHeight="false" outlineLevel="0" collapsed="false">
      <c r="A101" s="35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</row>
    <row r="102" customFormat="false" ht="12.75" hidden="false" customHeight="false" outlineLevel="0" collapsed="false">
      <c r="A102" s="35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</row>
    <row r="103" customFormat="false" ht="12.75" hidden="false" customHeight="false" outlineLevel="0" collapsed="false">
      <c r="A103" s="35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</row>
    <row r="104" customFormat="false" ht="12.75" hidden="false" customHeight="false" outlineLevel="0" collapsed="false">
      <c r="A104" s="35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</row>
    <row r="105" customFormat="false" ht="12.75" hidden="false" customHeight="false" outlineLevel="0" collapsed="false">
      <c r="A105" s="35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</row>
    <row r="106" customFormat="false" ht="12.75" hidden="false" customHeight="false" outlineLevel="0" collapsed="false">
      <c r="A106" s="35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  <c r="IW106" s="30"/>
    </row>
    <row r="107" customFormat="false" ht="12.75" hidden="false" customHeight="false" outlineLevel="0" collapsed="false">
      <c r="A107" s="35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</row>
    <row r="108" customFormat="false" ht="12.75" hidden="false" customHeight="false" outlineLevel="0" collapsed="false">
      <c r="A108" s="35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</row>
    <row r="109" customFormat="false" ht="12.75" hidden="false" customHeight="false" outlineLevel="0" collapsed="false">
      <c r="A109" s="35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</row>
  </sheetData>
  <mergeCells count="2">
    <mergeCell ref="Q3:X3"/>
    <mergeCell ref="AM3:AT3"/>
  </mergeCells>
  <printOptions headings="false" gridLines="false" gridLinesSet="true" horizontalCentered="false" verticalCentered="false"/>
  <pageMargins left="0.4375" right="0.429861111111111" top="0.5" bottom="0.45" header="0.511811023622047" footer="0"/>
  <pageSetup paperSize="1" scale="1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&amp;R&amp;"CB Futura CondensedBold,Regular"&amp;6Printed:  &amp;D  &amp;T
Pg 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2" width="35.7"/>
    <col collapsed="false" customWidth="true" hidden="false" outlineLevel="0" max="2" min="2" style="102" width="4.7"/>
    <col collapsed="false" customWidth="true" hidden="false" outlineLevel="0" max="3" min="3" style="102" width="9.7"/>
    <col collapsed="false" customWidth="true" hidden="false" outlineLevel="0" max="4" min="4" style="102" width="4.7"/>
    <col collapsed="false" customWidth="true" hidden="false" outlineLevel="0" max="5" min="5" style="102" width="9.7"/>
    <col collapsed="false" customWidth="true" hidden="false" outlineLevel="0" max="6" min="6" style="102" width="4.7"/>
    <col collapsed="false" customWidth="false" hidden="false" outlineLevel="0" max="257" min="7" style="102" width="9.14"/>
  </cols>
  <sheetData>
    <row r="1" customFormat="false" ht="20.25" hidden="false" customHeight="false" outlineLevel="0" collapsed="false">
      <c r="A1" s="103" t="s">
        <v>33</v>
      </c>
      <c r="B1" s="104"/>
      <c r="C1" s="104"/>
      <c r="D1" s="104"/>
      <c r="E1" s="104"/>
      <c r="F1" s="104"/>
      <c r="G1" s="104"/>
      <c r="H1" s="104"/>
      <c r="I1" s="104"/>
      <c r="J1" s="104"/>
    </row>
    <row r="2" customFormat="false" ht="15.75" hidden="false" customHeight="false" outlineLevel="0" collapsed="false">
      <c r="A2" s="105" t="s">
        <v>34</v>
      </c>
      <c r="B2" s="104"/>
      <c r="C2" s="104"/>
      <c r="D2" s="104"/>
      <c r="E2" s="104"/>
      <c r="F2" s="104"/>
      <c r="G2" s="104"/>
      <c r="H2" s="104"/>
      <c r="I2" s="104"/>
      <c r="J2" s="104"/>
    </row>
    <row r="3" customFormat="false" ht="12.75" hidden="false" customHeight="false" outlineLevel="0" collapsed="false">
      <c r="A3" s="106" t="n">
        <f aca="true">NOW()</f>
        <v>44464.8983613978</v>
      </c>
      <c r="B3" s="104"/>
      <c r="C3" s="104"/>
      <c r="D3" s="104"/>
      <c r="E3" s="104"/>
      <c r="F3" s="104"/>
      <c r="G3" s="104"/>
      <c r="H3" s="104"/>
      <c r="I3" s="104"/>
      <c r="J3" s="104"/>
    </row>
    <row r="4" customFormat="false" ht="12.75" hidden="false" customHeight="false" outlineLevel="0" collapsed="false">
      <c r="A4" s="107" t="str">
        <f aca="true">CELL("FILENAME")</f>
        <v>'file:///mnt/12tb/@roms/datasets/enron/EDRM Enron Email Data Set v2 XML/filtered-attachments/xls/AnnualStatsAnalysis.xls'#$backup</v>
      </c>
      <c r="B4" s="104"/>
      <c r="C4" s="104"/>
      <c r="D4" s="104"/>
      <c r="E4" s="104"/>
      <c r="F4" s="104"/>
      <c r="G4" s="104"/>
      <c r="H4" s="104"/>
      <c r="I4" s="104"/>
      <c r="J4" s="104"/>
    </row>
    <row r="5" customFormat="false" ht="12.75" hidden="false" customHeight="false" outlineLevel="0" collapsed="false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customFormat="false" ht="12.75" hidden="false" customHeight="false" outlineLevel="0" collapsed="false">
      <c r="A6" s="104"/>
      <c r="B6" s="108"/>
      <c r="C6" s="109"/>
      <c r="D6" s="108"/>
      <c r="E6" s="104"/>
      <c r="F6" s="108"/>
      <c r="G6" s="104"/>
      <c r="H6" s="104"/>
      <c r="I6" s="104"/>
      <c r="J6" s="104"/>
    </row>
    <row r="7" customFormat="false" ht="12.75" hidden="false" customHeight="false" outlineLevel="0" collapsed="false">
      <c r="A7" s="104"/>
      <c r="B7" s="108"/>
      <c r="C7" s="110" t="n">
        <v>2001</v>
      </c>
      <c r="D7" s="108"/>
      <c r="E7" s="110" t="n">
        <v>2002</v>
      </c>
      <c r="F7" s="108"/>
      <c r="G7" s="104"/>
      <c r="H7" s="104"/>
      <c r="I7" s="104"/>
      <c r="J7" s="104"/>
    </row>
    <row r="8" customFormat="false" ht="12.75" hidden="false" customHeight="false" outlineLevel="0" collapsed="false">
      <c r="A8" s="104"/>
      <c r="B8" s="104"/>
      <c r="C8" s="111" t="s">
        <v>11</v>
      </c>
      <c r="D8" s="104"/>
      <c r="E8" s="111" t="s">
        <v>12</v>
      </c>
      <c r="F8" s="104"/>
      <c r="G8" s="104"/>
      <c r="H8" s="104"/>
      <c r="I8" s="104"/>
      <c r="J8" s="104"/>
    </row>
    <row r="9" customFormat="false" ht="12.75" hidden="false" customHeight="false" outlineLevel="0" collapsed="false">
      <c r="A9" s="112" t="s">
        <v>35</v>
      </c>
      <c r="B9" s="104"/>
      <c r="C9" s="113"/>
      <c r="D9" s="104"/>
      <c r="E9" s="104"/>
      <c r="F9" s="104"/>
      <c r="G9" s="104"/>
      <c r="H9" s="104"/>
      <c r="I9" s="104"/>
      <c r="J9" s="104"/>
    </row>
    <row r="10" customFormat="false" ht="12.75" hidden="false" customHeight="false" outlineLevel="0" collapsed="false">
      <c r="A10" s="114" t="s">
        <v>36</v>
      </c>
      <c r="B10" s="104"/>
      <c r="C10" s="104" t="n">
        <v>377618</v>
      </c>
      <c r="D10" s="104"/>
      <c r="E10" s="104" t="n">
        <v>382810</v>
      </c>
      <c r="F10" s="104"/>
      <c r="G10" s="104"/>
      <c r="H10" s="104"/>
      <c r="I10" s="104"/>
      <c r="J10" s="104"/>
    </row>
    <row r="11" customFormat="false" ht="6" hidden="false" customHeight="true" outlineLevel="0" collapsed="false">
      <c r="A11" s="104"/>
      <c r="B11" s="104"/>
      <c r="C11" s="104"/>
      <c r="D11" s="104"/>
      <c r="E11" s="104"/>
      <c r="F11" s="104"/>
      <c r="G11" s="104"/>
      <c r="H11" s="104"/>
      <c r="I11" s="104"/>
      <c r="J11" s="104"/>
    </row>
    <row r="12" customFormat="false" ht="12.75" hidden="false" customHeight="false" outlineLevel="0" collapsed="false">
      <c r="A12" s="114" t="s">
        <v>37</v>
      </c>
      <c r="B12" s="104"/>
      <c r="C12" s="115" t="n">
        <v>67409</v>
      </c>
      <c r="D12" s="104"/>
      <c r="E12" s="115" t="n">
        <v>59027</v>
      </c>
      <c r="F12" s="104"/>
      <c r="G12" s="104"/>
      <c r="H12" s="104"/>
      <c r="I12" s="104"/>
      <c r="J12" s="104"/>
    </row>
    <row r="13" customFormat="false" ht="6" hidden="false" customHeight="true" outlineLevel="0" collapsed="false">
      <c r="A13" s="104"/>
      <c r="B13" s="104"/>
      <c r="C13" s="104"/>
      <c r="D13" s="104"/>
      <c r="E13" s="104"/>
      <c r="F13" s="104"/>
      <c r="G13" s="104"/>
      <c r="H13" s="104"/>
      <c r="I13" s="104"/>
      <c r="J13" s="104"/>
    </row>
    <row r="14" customFormat="false" ht="12.75" hidden="false" customHeight="false" outlineLevel="0" collapsed="false">
      <c r="A14" s="104" t="s">
        <v>38</v>
      </c>
      <c r="B14" s="104"/>
      <c r="C14" s="104" t="n">
        <f aca="false">SUM(C10:C13)</f>
        <v>445027</v>
      </c>
      <c r="D14" s="104"/>
      <c r="E14" s="104" t="n">
        <f aca="false">SUM(E10:E13)</f>
        <v>441837</v>
      </c>
      <c r="F14" s="104"/>
      <c r="G14" s="104"/>
      <c r="H14" s="104"/>
      <c r="I14" s="104"/>
      <c r="J14" s="104"/>
    </row>
    <row r="15" customFormat="false" ht="6" hidden="false" customHeight="true" outlineLevel="0" collapsed="false">
      <c r="A15" s="104"/>
      <c r="B15" s="104"/>
      <c r="C15" s="104"/>
      <c r="D15" s="104"/>
      <c r="E15" s="104"/>
      <c r="F15" s="104"/>
      <c r="G15" s="104"/>
      <c r="H15" s="104"/>
      <c r="I15" s="104"/>
      <c r="J15" s="104"/>
    </row>
    <row r="16" customFormat="false" ht="12.75" hidden="false" customHeight="false" outlineLevel="0" collapsed="false">
      <c r="A16" s="104" t="s">
        <v>39</v>
      </c>
      <c r="B16" s="104"/>
      <c r="C16" s="104" t="n">
        <v>6711</v>
      </c>
      <c r="D16" s="104"/>
      <c r="E16" s="104" t="n">
        <v>6624</v>
      </c>
      <c r="F16" s="104"/>
      <c r="G16" s="104"/>
      <c r="H16" s="104"/>
      <c r="I16" s="104"/>
      <c r="J16" s="104"/>
    </row>
    <row r="17" customFormat="false" ht="6" hidden="false" customHeight="true" outlineLevel="0" collapsed="false">
      <c r="A17" s="104"/>
      <c r="B17" s="104"/>
      <c r="C17" s="104"/>
      <c r="D17" s="104"/>
      <c r="E17" s="104"/>
      <c r="F17" s="104"/>
      <c r="G17" s="104"/>
      <c r="H17" s="104"/>
      <c r="I17" s="104"/>
      <c r="J17" s="104"/>
    </row>
    <row r="18" customFormat="false" ht="12.75" hidden="false" customHeight="false" outlineLevel="0" collapsed="false">
      <c r="A18" s="104" t="s">
        <v>40</v>
      </c>
      <c r="B18" s="104"/>
      <c r="C18" s="115" t="n">
        <v>-869</v>
      </c>
      <c r="D18" s="104"/>
      <c r="E18" s="115" t="n">
        <v>-750</v>
      </c>
      <c r="F18" s="104"/>
      <c r="G18" s="104"/>
      <c r="H18" s="104"/>
      <c r="I18" s="104"/>
      <c r="J18" s="104"/>
    </row>
    <row r="19" customFormat="false" ht="6" hidden="false" customHeight="true" outlineLevel="0" collapsed="false">
      <c r="A19" s="104"/>
      <c r="B19" s="104"/>
      <c r="C19" s="104"/>
      <c r="D19" s="104"/>
      <c r="E19" s="104"/>
      <c r="F19" s="104"/>
      <c r="G19" s="104"/>
      <c r="H19" s="104"/>
      <c r="I19" s="104"/>
      <c r="J19" s="104"/>
    </row>
    <row r="20" customFormat="false" ht="13.5" hidden="false" customHeight="false" outlineLevel="0" collapsed="false">
      <c r="A20" s="104" t="s">
        <v>41</v>
      </c>
      <c r="B20" s="104"/>
      <c r="C20" s="116" t="n">
        <f aca="false">SUM(C14:C18)</f>
        <v>450869</v>
      </c>
      <c r="D20" s="104"/>
      <c r="E20" s="116" t="n">
        <f aca="false">SUM(E14:E18)</f>
        <v>447711</v>
      </c>
      <c r="F20" s="104"/>
      <c r="G20" s="104"/>
      <c r="H20" s="104"/>
      <c r="I20" s="104"/>
      <c r="J20" s="104"/>
    </row>
    <row r="21" customFormat="false" ht="13.5" hidden="false" customHeight="false" outlineLevel="0" collapsed="false">
      <c r="A21" s="104"/>
      <c r="B21" s="104"/>
      <c r="C21" s="104"/>
      <c r="D21" s="104"/>
      <c r="E21" s="104"/>
      <c r="F21" s="104"/>
      <c r="G21" s="104"/>
      <c r="H21" s="104"/>
      <c r="I21" s="104"/>
      <c r="J21" s="104"/>
    </row>
    <row r="22" customFormat="false" ht="12.75" hidden="false" customHeight="false" outlineLevel="0" collapsed="false">
      <c r="A22" s="117" t="s">
        <v>42</v>
      </c>
      <c r="B22" s="104"/>
      <c r="C22" s="104" t="n">
        <v>1187569</v>
      </c>
      <c r="D22" s="104"/>
      <c r="E22" s="104" t="n">
        <v>1228095</v>
      </c>
      <c r="F22" s="104"/>
      <c r="G22" s="104"/>
      <c r="H22" s="104"/>
      <c r="I22" s="104"/>
      <c r="J22" s="104"/>
    </row>
    <row r="23" customFormat="false" ht="12.75" hidden="false" customHeight="false" outlineLevel="0" collapsed="false">
      <c r="A23" s="104"/>
      <c r="B23" s="104"/>
      <c r="C23" s="118" t="n">
        <v>365</v>
      </c>
      <c r="D23" s="118"/>
      <c r="E23" s="118" t="n">
        <v>365</v>
      </c>
      <c r="F23" s="118"/>
      <c r="G23" s="104"/>
      <c r="H23" s="104"/>
      <c r="I23" s="104"/>
      <c r="J23" s="104"/>
    </row>
    <row r="24" customFormat="false" ht="12.75" hidden="false" customHeight="false" outlineLevel="0" collapsed="false">
      <c r="A24" s="117" t="s">
        <v>43</v>
      </c>
      <c r="B24" s="104"/>
      <c r="C24" s="104" t="n">
        <f aca="false">+C22/C23</f>
        <v>3253.61369863014</v>
      </c>
      <c r="D24" s="104"/>
      <c r="E24" s="104" t="n">
        <f aca="false">+E22/E23</f>
        <v>3364.64383561644</v>
      </c>
      <c r="F24" s="104"/>
      <c r="G24" s="104"/>
      <c r="H24" s="104"/>
      <c r="I24" s="104"/>
      <c r="J24" s="104"/>
    </row>
    <row r="25" customFormat="false" ht="12.75" hidden="false" customHeight="false" outlineLevel="0" collapsed="false">
      <c r="A25" s="104"/>
      <c r="B25" s="104"/>
      <c r="C25" s="104"/>
      <c r="D25" s="104"/>
      <c r="E25" s="104"/>
      <c r="F25" s="104"/>
      <c r="G25" s="104"/>
      <c r="H25" s="104"/>
      <c r="I25" s="104"/>
      <c r="J25" s="104"/>
    </row>
    <row r="26" customFormat="false" ht="12.75" hidden="false" customHeight="false" outlineLevel="0" collapsed="false">
      <c r="A26" s="104"/>
      <c r="B26" s="104"/>
      <c r="C26" s="104"/>
      <c r="D26" s="104"/>
      <c r="E26" s="104"/>
      <c r="F26" s="104"/>
      <c r="G26" s="104"/>
      <c r="H26" s="104"/>
      <c r="I26" s="104"/>
      <c r="J26" s="104"/>
    </row>
    <row r="27" customFormat="false" ht="12.75" hidden="false" customHeight="false" outlineLevel="0" collapsed="false">
      <c r="A27" s="119" t="s">
        <v>44</v>
      </c>
      <c r="B27" s="104"/>
      <c r="C27" s="104"/>
      <c r="D27" s="104"/>
      <c r="E27" s="104"/>
      <c r="F27" s="104"/>
      <c r="G27" s="104"/>
      <c r="H27" s="104"/>
      <c r="I27" s="104"/>
      <c r="J27" s="104"/>
    </row>
    <row r="28" customFormat="false" ht="12.75" hidden="false" customHeight="false" outlineLevel="0" collapsed="false">
      <c r="A28" s="120" t="s">
        <v>45</v>
      </c>
      <c r="B28" s="104"/>
      <c r="C28" s="104" t="n">
        <v>453439</v>
      </c>
      <c r="D28" s="104"/>
      <c r="E28" s="104" t="n">
        <v>442358</v>
      </c>
      <c r="F28" s="104"/>
      <c r="G28" s="114" t="s">
        <v>46</v>
      </c>
      <c r="H28" s="104"/>
      <c r="I28" s="104"/>
      <c r="J28" s="104"/>
    </row>
    <row r="29" customFormat="false" ht="6" hidden="false" customHeight="true" outlineLevel="0" collapsed="false">
      <c r="A29" s="104"/>
      <c r="B29" s="104"/>
      <c r="C29" s="104"/>
      <c r="D29" s="104"/>
      <c r="E29" s="104"/>
      <c r="F29" s="104"/>
      <c r="G29" s="104"/>
      <c r="H29" s="104"/>
      <c r="I29" s="104"/>
      <c r="J29" s="104"/>
    </row>
    <row r="30" customFormat="false" ht="12.75" hidden="false" customHeight="false" outlineLevel="0" collapsed="false">
      <c r="A30" s="114" t="s">
        <v>47</v>
      </c>
      <c r="B30" s="121" t="s">
        <v>48</v>
      </c>
      <c r="C30" s="115" t="n">
        <v>2570</v>
      </c>
      <c r="D30" s="104"/>
      <c r="E30" s="115" t="n">
        <v>1047</v>
      </c>
      <c r="F30" s="104"/>
      <c r="G30" s="120" t="s">
        <v>49</v>
      </c>
      <c r="H30" s="104"/>
      <c r="I30" s="104"/>
      <c r="J30" s="104"/>
    </row>
    <row r="31" customFormat="false" ht="6" hidden="false" customHeight="true" outlineLevel="0" collapsed="false">
      <c r="A31" s="104"/>
      <c r="B31" s="104"/>
      <c r="C31" s="104"/>
      <c r="D31" s="104"/>
      <c r="E31" s="104"/>
      <c r="F31" s="104"/>
      <c r="G31" s="104"/>
      <c r="H31" s="104"/>
      <c r="I31" s="104"/>
      <c r="J31" s="104"/>
    </row>
    <row r="32" customFormat="false" ht="12.75" hidden="false" customHeight="false" outlineLevel="0" collapsed="false">
      <c r="A32" s="104" t="s">
        <v>38</v>
      </c>
      <c r="B32" s="104"/>
      <c r="C32" s="104" t="n">
        <f aca="false">+C28-C30</f>
        <v>450869</v>
      </c>
      <c r="D32" s="104"/>
      <c r="E32" s="104" t="n">
        <f aca="false">+E28-E30</f>
        <v>441311</v>
      </c>
      <c r="F32" s="104"/>
      <c r="G32" s="104"/>
      <c r="H32" s="104"/>
      <c r="I32" s="104"/>
      <c r="J32" s="104"/>
    </row>
    <row r="33" customFormat="false" ht="6" hidden="false" customHeight="true" outlineLevel="0" collapsed="false">
      <c r="A33" s="104"/>
      <c r="B33" s="104"/>
      <c r="C33" s="104"/>
      <c r="D33" s="104"/>
      <c r="E33" s="104"/>
      <c r="F33" s="104"/>
      <c r="G33" s="104"/>
      <c r="H33" s="104"/>
      <c r="I33" s="104"/>
      <c r="J33" s="104"/>
    </row>
    <row r="34" customFormat="false" ht="12.75" hidden="false" customHeight="false" outlineLevel="0" collapsed="false">
      <c r="A34" s="120" t="s">
        <v>50</v>
      </c>
      <c r="B34" s="122" t="s">
        <v>51</v>
      </c>
      <c r="C34" s="115" t="n">
        <v>0</v>
      </c>
      <c r="D34" s="104"/>
      <c r="E34" s="115" t="n">
        <v>6400</v>
      </c>
      <c r="F34" s="104"/>
      <c r="G34" s="114" t="s">
        <v>52</v>
      </c>
      <c r="H34" s="104"/>
      <c r="I34" s="104"/>
      <c r="J34" s="104"/>
    </row>
    <row r="35" customFormat="false" ht="6" hidden="false" customHeight="true" outlineLevel="0" collapsed="false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customFormat="false" ht="13.5" hidden="false" customHeight="false" outlineLevel="0" collapsed="false">
      <c r="A36" s="104" t="s">
        <v>41</v>
      </c>
      <c r="B36" s="104"/>
      <c r="C36" s="116" t="n">
        <f aca="false">+C32+C34</f>
        <v>450869</v>
      </c>
      <c r="D36" s="104"/>
      <c r="E36" s="116" t="n">
        <f aca="false">+E32+E34</f>
        <v>447711</v>
      </c>
      <c r="F36" s="104"/>
      <c r="G36" s="104"/>
      <c r="H36" s="104"/>
      <c r="I36" s="104"/>
      <c r="J36" s="104"/>
    </row>
    <row r="37" customFormat="false" ht="13.5" hidden="false" customHeight="false" outlineLevel="0" collapsed="false">
      <c r="A37" s="104"/>
      <c r="B37" s="104"/>
      <c r="C37" s="104"/>
      <c r="D37" s="104"/>
      <c r="E37" s="104"/>
      <c r="F37" s="104"/>
      <c r="G37" s="104"/>
      <c r="H37" s="104"/>
      <c r="I37" s="104"/>
      <c r="J37" s="104"/>
    </row>
    <row r="38" customFormat="false" ht="12.75" hidden="false" customHeight="false" outlineLevel="0" collapsed="false">
      <c r="A38" s="104"/>
      <c r="B38" s="104"/>
      <c r="C38" s="104"/>
      <c r="D38" s="104"/>
      <c r="E38" s="104"/>
      <c r="F38" s="104"/>
      <c r="G38" s="104"/>
      <c r="H38" s="104"/>
      <c r="I38" s="104"/>
      <c r="J38" s="104"/>
    </row>
    <row r="39" customFormat="false" ht="12.75" hidden="false" customHeight="false" outlineLevel="0" collapsed="false">
      <c r="A39" s="119" t="s">
        <v>53</v>
      </c>
      <c r="B39" s="104"/>
      <c r="C39" s="104"/>
      <c r="D39" s="104"/>
      <c r="E39" s="104"/>
      <c r="F39" s="104"/>
      <c r="G39" s="104"/>
      <c r="H39" s="104"/>
      <c r="I39" s="104"/>
      <c r="J39" s="104"/>
    </row>
    <row r="40" customFormat="false" ht="12.75" hidden="false" customHeight="false" outlineLevel="0" collapsed="false">
      <c r="A40" s="114" t="s">
        <v>54</v>
      </c>
      <c r="B40" s="122" t="s">
        <v>55</v>
      </c>
      <c r="C40" s="104" t="n">
        <f aca="false">+C36</f>
        <v>450869</v>
      </c>
      <c r="D40" s="104"/>
      <c r="E40" s="104" t="n">
        <f aca="false">+E36</f>
        <v>447711</v>
      </c>
      <c r="F40" s="104"/>
      <c r="G40" s="104"/>
      <c r="H40" s="104"/>
      <c r="I40" s="104"/>
      <c r="J40" s="104"/>
    </row>
    <row r="41" customFormat="false" ht="6" hidden="false" customHeight="true" outlineLevel="0" collapsed="false">
      <c r="A41" s="114"/>
      <c r="B41" s="104"/>
      <c r="C41" s="104"/>
      <c r="D41" s="104"/>
      <c r="E41" s="104"/>
      <c r="F41" s="104"/>
      <c r="G41" s="104"/>
      <c r="H41" s="104"/>
      <c r="I41" s="104"/>
      <c r="J41" s="104"/>
    </row>
    <row r="42" customFormat="false" ht="12.75" hidden="false" customHeight="false" outlineLevel="0" collapsed="false">
      <c r="A42" s="114" t="s">
        <v>56</v>
      </c>
      <c r="B42" s="104"/>
      <c r="C42" s="104" t="n">
        <v>2763</v>
      </c>
      <c r="D42" s="104"/>
      <c r="E42" s="104" t="n">
        <v>0</v>
      </c>
      <c r="F42" s="104"/>
      <c r="G42" s="104"/>
      <c r="H42" s="104"/>
      <c r="I42" s="104"/>
      <c r="J42" s="104"/>
    </row>
    <row r="43" customFormat="false" ht="12.75" hidden="false" customHeight="false" outlineLevel="0" collapsed="false">
      <c r="A43" s="114" t="s">
        <v>57</v>
      </c>
      <c r="B43" s="104"/>
      <c r="C43" s="104" t="n">
        <v>-7250</v>
      </c>
      <c r="D43" s="104"/>
      <c r="E43" s="104" t="n">
        <v>-6653</v>
      </c>
      <c r="F43" s="104"/>
      <c r="G43" s="104"/>
      <c r="H43" s="104"/>
      <c r="I43" s="104"/>
      <c r="J43" s="104"/>
    </row>
    <row r="44" customFormat="false" ht="12.75" hidden="false" customHeight="false" outlineLevel="0" collapsed="false">
      <c r="A44" s="120" t="s">
        <v>58</v>
      </c>
      <c r="B44" s="122" t="s">
        <v>51</v>
      </c>
      <c r="C44" s="115" t="n">
        <f aca="false">-C34</f>
        <v>-0</v>
      </c>
      <c r="D44" s="104"/>
      <c r="E44" s="115" t="n">
        <f aca="false">-E34</f>
        <v>-6400</v>
      </c>
      <c r="F44" s="104"/>
      <c r="G44" s="104"/>
      <c r="H44" s="104"/>
      <c r="I44" s="104"/>
      <c r="J44" s="104"/>
    </row>
    <row r="45" customFormat="false" ht="6" hidden="false" customHeight="true" outlineLevel="0" collapsed="false">
      <c r="A45" s="104"/>
      <c r="B45" s="104"/>
      <c r="C45" s="104"/>
      <c r="D45" s="104"/>
      <c r="E45" s="104"/>
      <c r="F45" s="104"/>
      <c r="G45" s="104"/>
      <c r="H45" s="104"/>
      <c r="I45" s="104"/>
      <c r="J45" s="104"/>
    </row>
    <row r="46" customFormat="false" ht="13.5" hidden="false" customHeight="false" outlineLevel="0" collapsed="false">
      <c r="A46" s="120" t="s">
        <v>59</v>
      </c>
      <c r="B46" s="104"/>
      <c r="C46" s="116" t="n">
        <f aca="false">SUM(C40:C44)</f>
        <v>446382</v>
      </c>
      <c r="D46" s="104"/>
      <c r="E46" s="116" t="n">
        <f aca="false">SUM(E40:E44)</f>
        <v>434658</v>
      </c>
      <c r="F46" s="104"/>
      <c r="G46" s="104"/>
      <c r="H46" s="104"/>
      <c r="I46" s="104"/>
      <c r="J46" s="104"/>
    </row>
    <row r="47" customFormat="false" ht="13.5" hidden="false" customHeight="false" outlineLevel="0" collapsed="false">
      <c r="A47" s="104"/>
      <c r="B47" s="104"/>
      <c r="C47" s="104"/>
      <c r="D47" s="104"/>
      <c r="E47" s="104"/>
      <c r="F47" s="104"/>
      <c r="G47" s="104"/>
      <c r="H47" s="104"/>
      <c r="I47" s="104"/>
      <c r="J47" s="104"/>
    </row>
    <row r="48" customFormat="false" ht="12.75" hidden="false" customHeight="false" outlineLevel="0" collapsed="false">
      <c r="A48" s="104"/>
      <c r="B48" s="104"/>
      <c r="C48" s="104"/>
      <c r="D48" s="104"/>
      <c r="E48" s="104"/>
      <c r="F48" s="104"/>
      <c r="G48" s="104"/>
      <c r="H48" s="104"/>
      <c r="I48" s="104"/>
      <c r="J48" s="104"/>
    </row>
    <row r="49" customFormat="false" ht="12.75" hidden="false" customHeight="false" outlineLevel="0" collapsed="false">
      <c r="A49" s="120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</row>
    <row r="50" customFormat="false" ht="12.75" hidden="false" customHeight="false" outlineLevel="0" collapsed="false">
      <c r="A50" s="114" t="s">
        <v>61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customFormat="false" ht="12.75" hidden="false" customHeight="false" outlineLevel="0" collapsed="false">
      <c r="A51" s="114" t="s">
        <v>62</v>
      </c>
      <c r="B51" s="104"/>
      <c r="C51" s="104"/>
      <c r="D51" s="104"/>
      <c r="E51" s="104"/>
      <c r="F51" s="104"/>
      <c r="G51" s="104"/>
      <c r="H51" s="104"/>
      <c r="I51" s="104"/>
      <c r="J51" s="104"/>
    </row>
    <row r="52" customFormat="false" ht="12.75" hidden="false" customHeight="false" outlineLevel="0" collapsed="false">
      <c r="A52" s="114" t="s">
        <v>63</v>
      </c>
      <c r="B52" s="104"/>
      <c r="C52" s="104"/>
      <c r="D52" s="104"/>
      <c r="E52" s="104"/>
      <c r="F52" s="104"/>
      <c r="G52" s="104"/>
      <c r="H52" s="104"/>
      <c r="I52" s="104"/>
      <c r="J52" s="104"/>
    </row>
    <row r="53" customFormat="false" ht="12.75" hidden="false" customHeight="false" outlineLevel="0" collapsed="false">
      <c r="A53" s="114" t="s">
        <v>64</v>
      </c>
      <c r="B53" s="104"/>
      <c r="C53" s="104"/>
      <c r="D53" s="104"/>
      <c r="E53" s="104"/>
      <c r="F53" s="104"/>
      <c r="G53" s="104"/>
      <c r="H53" s="104"/>
      <c r="I53" s="104"/>
      <c r="J53" s="104"/>
    </row>
    <row r="54" customFormat="false" ht="12.75" hidden="false" customHeight="false" outlineLevel="0" collapsed="false">
      <c r="A54" s="120" t="s">
        <v>65</v>
      </c>
      <c r="B54" s="104"/>
      <c r="C54" s="104"/>
      <c r="D54" s="104"/>
      <c r="E54" s="104"/>
      <c r="F54" s="104"/>
      <c r="G54" s="104"/>
      <c r="H54" s="104"/>
      <c r="I54" s="104"/>
      <c r="J54" s="104"/>
    </row>
    <row r="55" customFormat="false" ht="12.75" hidden="false" customHeight="false" outlineLevel="0" collapsed="false">
      <c r="A55" s="114" t="s">
        <v>66</v>
      </c>
      <c r="B55" s="104"/>
      <c r="C55" s="104"/>
      <c r="D55" s="104"/>
      <c r="E55" s="104"/>
      <c r="F55" s="104"/>
      <c r="G55" s="104"/>
      <c r="H55" s="104"/>
      <c r="I55" s="104"/>
      <c r="J55" s="104"/>
    </row>
    <row r="56" customFormat="false" ht="12.75" hidden="false" customHeight="false" outlineLevel="0" collapsed="false">
      <c r="A56" s="114" t="s">
        <v>67</v>
      </c>
      <c r="B56" s="104"/>
      <c r="C56" s="104"/>
      <c r="D56" s="104"/>
      <c r="E56" s="104"/>
      <c r="F56" s="104"/>
      <c r="G56" s="104"/>
      <c r="H56" s="104"/>
      <c r="I56" s="104"/>
      <c r="J56" s="104"/>
    </row>
    <row r="57" customFormat="false" ht="12.75" hidden="false" customHeight="false" outlineLevel="0" collapsed="false">
      <c r="A57" s="123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1998-06-01T17:14:21Z</dcterms:created>
  <dc:creator>Frank Lobdell, Tracy Davis</dc:creator>
  <dc:description/>
  <dc:language>en-US</dc:language>
  <cp:lastModifiedBy>skleb</cp:lastModifiedBy>
  <cp:lastPrinted>2001-11-14T17:33:09Z</cp:lastPrinted>
  <dcterms:modified xsi:type="dcterms:W3CDTF">2001-11-14T17:34:39Z</dcterms:modified>
  <cp:revision>0</cp:revision>
  <dc:subject>Statistics(Duh)</dc:subject>
  <dc:title>1995 Statistical Supplement to the ENE AR</dc:title>
</cp:coreProperties>
</file>