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lance Sheet" sheetId="1" state="visible" r:id="rId3"/>
    <sheet name="Earnings" sheetId="2" state="visible" r:id="rId4"/>
  </sheets>
  <definedNames>
    <definedName function="false" hidden="false" localSheetId="0" name="_xlnm.Print_Area" vbProcedure="false">'Balance Sheet'!$C$2:$J$55</definedName>
    <definedName function="false" hidden="false" localSheetId="1" name="_xlnm.Print_Area" vbProcedure="false">Earnings!$C$2:$H$56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<sst xmlns="http://schemas.openxmlformats.org/spreadsheetml/2006/main" count="95" uniqueCount="86">
  <si>
    <t xml:space="preserve">ENRON WIND</t>
  </si>
  <si>
    <t xml:space="preserve">AMERICAS</t>
  </si>
  <si>
    <t xml:space="preserve">Statements of Financial Position</t>
  </si>
  <si>
    <t xml:space="preserve">As of March 31, 2001</t>
  </si>
  <si>
    <t xml:space="preserve">($ thousands)</t>
  </si>
  <si>
    <t xml:space="preserve">1CE</t>
  </si>
  <si>
    <t xml:space="preserve">Actual</t>
  </si>
  <si>
    <t xml:space="preserve">Variance</t>
  </si>
  <si>
    <t xml:space="preserve">ASSETS</t>
  </si>
  <si>
    <t xml:space="preserve">Current assets:</t>
  </si>
  <si>
    <t xml:space="preserve"> Cash and cash equivalents</t>
  </si>
  <si>
    <t xml:space="preserve"> Restricted cash</t>
  </si>
  <si>
    <t xml:space="preserve"> Accounts receivable</t>
  </si>
  <si>
    <t xml:space="preserve"> Intercompany</t>
  </si>
  <si>
    <t xml:space="preserve"> Notes and interest receivable</t>
  </si>
  <si>
    <t xml:space="preserve"> Inventory - manufacturing</t>
  </si>
  <si>
    <t xml:space="preserve"> Inventory - service parts</t>
  </si>
  <si>
    <t xml:space="preserve"> Prepaid expenses and other current assets</t>
  </si>
  <si>
    <t xml:space="preserve">Total current assets</t>
  </si>
  <si>
    <t xml:space="preserve">Noncurrent assets:</t>
  </si>
  <si>
    <t xml:space="preserve">Wind generating systems, net </t>
  </si>
  <si>
    <t xml:space="preserve"> Property and equipment at cost, net</t>
  </si>
  <si>
    <t xml:space="preserve"> Investments in joint ventures and limited partnerships</t>
  </si>
  <si>
    <t xml:space="preserve"> Goodwill, net of amortization</t>
  </si>
  <si>
    <t xml:space="preserve"> Other assets, net of amortization</t>
  </si>
  <si>
    <t xml:space="preserve">Total noncurrent assets</t>
  </si>
  <si>
    <t xml:space="preserve">LIABILITIES AND SHAREHOLDERS' EQUITY</t>
  </si>
  <si>
    <t xml:space="preserve">Current liabilities:</t>
  </si>
  <si>
    <t xml:space="preserve"> Current portion of long-term debt</t>
  </si>
  <si>
    <t xml:space="preserve"> Accounts payable, accrued expenses</t>
  </si>
  <si>
    <t xml:space="preserve"> Customer deposits</t>
  </si>
  <si>
    <t xml:space="preserve"> Project and current warranty reserves</t>
  </si>
  <si>
    <t xml:space="preserve"> Current income taxes payable</t>
  </si>
  <si>
    <t xml:space="preserve">Total current liabilities</t>
  </si>
  <si>
    <t xml:space="preserve">Third party long-term debt, less current portion</t>
  </si>
  <si>
    <t xml:space="preserve">Long-term debt - Enron</t>
  </si>
  <si>
    <t xml:space="preserve">Intercompany balance - EREC</t>
  </si>
  <si>
    <t xml:space="preserve">Other noncurrent liabilities - warranty reserves</t>
  </si>
  <si>
    <t xml:space="preserve">Deferred income taxes</t>
  </si>
  <si>
    <t xml:space="preserve">Total noncurrent liabilities</t>
  </si>
  <si>
    <t xml:space="preserve">Total liabilities</t>
  </si>
  <si>
    <t xml:space="preserve">Shareholders' equity:</t>
  </si>
  <si>
    <t xml:space="preserve"> Common stock - no par value</t>
  </si>
  <si>
    <t xml:space="preserve"> Additional paid-in capital</t>
  </si>
  <si>
    <t xml:space="preserve"> Accumulated translation adjustment</t>
  </si>
  <si>
    <t xml:space="preserve"> Retained earnings</t>
  </si>
  <si>
    <t xml:space="preserve">Total shareholders' equity</t>
  </si>
  <si>
    <t xml:space="preserve">Statements of Earnings</t>
  </si>
  <si>
    <t xml:space="preserve">YTD through March, 2001</t>
  </si>
  <si>
    <t xml:space="preserve">Revenues</t>
  </si>
  <si>
    <t xml:space="preserve">Wind turbine sales - projects</t>
  </si>
  <si>
    <t xml:space="preserve">Wind turbine sales - third party</t>
  </si>
  <si>
    <t xml:space="preserve">Maintenance services</t>
  </si>
  <si>
    <t xml:space="preserve">Management fees and easements</t>
  </si>
  <si>
    <t xml:space="preserve">Electricity sales</t>
  </si>
  <si>
    <t xml:space="preserve">Installment sales &amp; other income</t>
  </si>
  <si>
    <t xml:space="preserve">Costs &amp; expenses</t>
  </si>
  <si>
    <t xml:space="preserve">Wind turbine projects</t>
  </si>
  <si>
    <t xml:space="preserve">Wind turbine third party</t>
  </si>
  <si>
    <t xml:space="preserve">Manufacturing overhead</t>
  </si>
  <si>
    <t xml:space="preserve">Blade center overhead</t>
  </si>
  <si>
    <t xml:space="preserve">Warranty costs</t>
  </si>
  <si>
    <t xml:space="preserve">Land and royalty payments</t>
  </si>
  <si>
    <t xml:space="preserve">Installment sales &amp; other</t>
  </si>
  <si>
    <t xml:space="preserve">Gross margin</t>
  </si>
  <si>
    <t xml:space="preserve">General &amp; administrative</t>
  </si>
  <si>
    <t xml:space="preserve">Marketing expenses</t>
  </si>
  <si>
    <t xml:space="preserve">Commercial development expenses</t>
  </si>
  <si>
    <t xml:space="preserve">Wind turbine research &amp; development</t>
  </si>
  <si>
    <t xml:space="preserve">Depreciation and amortization</t>
  </si>
  <si>
    <t xml:space="preserve">Goodwill amortization</t>
  </si>
  <si>
    <t xml:space="preserve">Operating income</t>
  </si>
  <si>
    <t xml:space="preserve">Other income (expense)</t>
  </si>
  <si>
    <t xml:space="preserve">Equity income (loss)</t>
  </si>
  <si>
    <t xml:space="preserve">Interest income - third parties</t>
  </si>
  <si>
    <t xml:space="preserve">Gain (loss) on sale of assets</t>
  </si>
  <si>
    <t xml:space="preserve">Other</t>
  </si>
  <si>
    <t xml:space="preserve">Income before interest &amp; taxes</t>
  </si>
  <si>
    <t xml:space="preserve">Interest expense - third parties</t>
  </si>
  <si>
    <t xml:space="preserve">Enron capital charge (income)</t>
  </si>
  <si>
    <t xml:space="preserve">Enron negotiated interest expense</t>
  </si>
  <si>
    <t xml:space="preserve">Interest expense capitalized</t>
  </si>
  <si>
    <t xml:space="preserve">Income before taxes</t>
  </si>
  <si>
    <t xml:space="preserve">Income tax provision (benefit) - current</t>
  </si>
  <si>
    <t xml:space="preserve">Income tax provision (benefit) - deferred</t>
  </si>
  <si>
    <t xml:space="preserve">Net income (loss)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</si>
</sst>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#,##0_);\(#,##0\)"/>
    <numFmt numFmtId="166" formatCode="@"/>
    <numFmt numFmtId="167" formatCode="[$-409]d\-mmm\-yy"/>
    <numFmt numFmtId="168" formatCode="_(* #,##0_);_(* \(#,##0\);_(* \-_);_(@_)"/>
    <numFmt numFmtId="169" formatCode="_(* #,##0.00_);_(* \(#,##0.00\);_(* \-??_);_(@_)"/>
    <numFmt numFmtId="170" formatCode="0%"/>
    <numFmt numFmtId="171" formatCode="0.00%"/>
    <numFmt numFmtId="172" formatCode="_(* #,##0_);_(* \(#,##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 MT"/>
      <family val="0"/>
    </font>
    <font>
      <b val="true"/>
      <sz val="14"/>
      <name val="Arial"/>
      <family val="2"/>
    </font>
    <font>
      <b val="true"/>
      <i val="true"/>
      <sz val="12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sz val="9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1st Qtr Actuals 2001-LJM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40320</xdr:colOff>
      <xdr:row>6</xdr:row>
      <xdr:rowOff>47160</xdr:rowOff>
    </xdr:from>
    <xdr:to>
      <xdr:col>3</xdr:col>
      <xdr:colOff>503280</xdr:colOff>
      <xdr:row>10</xdr:row>
      <xdr:rowOff>75960</xdr:rowOff>
    </xdr:to>
    <xdr:pic>
      <xdr:nvPicPr>
        <xdr:cNvPr id="0" name="Picture 3" descr=""/>
        <xdr:cNvPicPr/>
      </xdr:nvPicPr>
      <xdr:blipFill>
        <a:blip r:embed="rId1"/>
        <a:stretch/>
      </xdr:blipFill>
      <xdr:spPr>
        <a:xfrm>
          <a:off x="421200" y="1161720"/>
          <a:ext cx="713880" cy="676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60120</xdr:colOff>
      <xdr:row>6</xdr:row>
      <xdr:rowOff>47160</xdr:rowOff>
    </xdr:from>
    <xdr:to>
      <xdr:col>3</xdr:col>
      <xdr:colOff>536760</xdr:colOff>
      <xdr:row>10</xdr:row>
      <xdr:rowOff>75960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441000" y="1161720"/>
          <a:ext cx="717480" cy="676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2:K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2.7"/>
    <col collapsed="false" customWidth="true" hidden="false" outlineLevel="0" max="3" min="3" style="0" width="3.56"/>
    <col collapsed="false" customWidth="true" hidden="false" outlineLevel="0" max="4" min="4" style="0" width="7.99"/>
    <col collapsed="false" customWidth="true" hidden="false" outlineLevel="0" max="6" min="6" style="0" width="32.56"/>
    <col collapsed="false" customWidth="true" hidden="false" outlineLevel="0" max="7" min="7" style="0" width="12.14"/>
    <col collapsed="false" customWidth="true" hidden="false" outlineLevel="0" max="8" min="8" style="0" width="11.42"/>
    <col collapsed="false" customWidth="true" hidden="false" outlineLevel="0" max="9" min="9" style="0" width="1.85"/>
    <col collapsed="false" customWidth="true" hidden="false" outlineLevel="0" max="10" min="10" style="0" width="10.41"/>
  </cols>
  <sheetData>
    <row r="2" customFormat="false" ht="18" hidden="false" customHeight="false" outlineLevel="0" collapsed="false">
      <c r="C2" s="1" t="s">
        <v>0</v>
      </c>
    </row>
    <row r="3" customFormat="false" ht="15" hidden="false" customHeight="false" outlineLevel="0" collapsed="false">
      <c r="C3" s="2" t="s">
        <v>1</v>
      </c>
    </row>
    <row r="4" customFormat="false" ht="14.25" hidden="false" customHeight="false" outlineLevel="0" collapsed="false">
      <c r="C4" s="3" t="s">
        <v>2</v>
      </c>
    </row>
    <row r="5" customFormat="false" ht="15" hidden="false" customHeight="false" outlineLevel="0" collapsed="false">
      <c r="C5" s="4" t="s">
        <v>3</v>
      </c>
    </row>
    <row r="6" customFormat="false" ht="12.75" hidden="false" customHeight="false" outlineLevel="0" collapsed="false">
      <c r="C6" s="5" t="s">
        <v>4</v>
      </c>
    </row>
    <row r="11" customFormat="false" ht="12.75" hidden="false" customHeight="false" outlineLevel="0" collapsed="false">
      <c r="G11" s="6" t="s">
        <v>5</v>
      </c>
      <c r="H11" s="6" t="s">
        <v>6</v>
      </c>
      <c r="I11" s="7"/>
      <c r="J11" s="8" t="s">
        <v>7</v>
      </c>
    </row>
    <row r="12" customFormat="false" ht="15.75" hidden="false" customHeight="false" outlineLevel="0" collapsed="false">
      <c r="C12" s="9" t="s">
        <v>8</v>
      </c>
      <c r="D12" s="10"/>
      <c r="E12" s="10"/>
      <c r="F12" s="10"/>
      <c r="G12" s="11"/>
      <c r="H12" s="11"/>
    </row>
    <row r="13" customFormat="false" ht="12.75" hidden="false" customHeight="false" outlineLevel="0" collapsed="false">
      <c r="C13" s="12" t="s">
        <v>9</v>
      </c>
      <c r="D13" s="12"/>
      <c r="E13" s="12"/>
      <c r="F13" s="12"/>
      <c r="H13" s="12"/>
    </row>
    <row r="14" customFormat="false" ht="12.75" hidden="false" customHeight="false" outlineLevel="0" collapsed="false">
      <c r="C14" s="12"/>
      <c r="D14" s="12" t="s">
        <v>10</v>
      </c>
      <c r="E14" s="12"/>
      <c r="F14" s="12"/>
      <c r="G14" s="13" t="n">
        <v>12209</v>
      </c>
      <c r="H14" s="13" t="n">
        <v>9317</v>
      </c>
      <c r="I14" s="14"/>
      <c r="J14" s="13" t="n">
        <f aca="false">+G14-H14</f>
        <v>2892</v>
      </c>
      <c r="K14" s="15"/>
    </row>
    <row r="15" customFormat="false" ht="12.75" hidden="false" customHeight="false" outlineLevel="0" collapsed="false">
      <c r="C15" s="12"/>
      <c r="D15" s="12" t="s">
        <v>11</v>
      </c>
      <c r="E15" s="12"/>
      <c r="F15" s="12"/>
      <c r="G15" s="13" t="n">
        <v>2778</v>
      </c>
      <c r="H15" s="13" t="n">
        <v>2783</v>
      </c>
      <c r="I15" s="14"/>
      <c r="J15" s="13" t="n">
        <f aca="false">+G15-H15</f>
        <v>-5</v>
      </c>
      <c r="K15" s="15"/>
    </row>
    <row r="16" customFormat="false" ht="12.75" hidden="false" customHeight="false" outlineLevel="0" collapsed="false">
      <c r="C16" s="12"/>
      <c r="D16" s="12" t="s">
        <v>12</v>
      </c>
      <c r="E16" s="12"/>
      <c r="F16" s="12"/>
      <c r="G16" s="13" t="n">
        <v>34526</v>
      </c>
      <c r="H16" s="13" t="n">
        <f aca="false">27338+5503</f>
        <v>32841</v>
      </c>
      <c r="I16" s="14"/>
      <c r="J16" s="13" t="n">
        <f aca="false">+G16-H16</f>
        <v>1685</v>
      </c>
      <c r="K16" s="15"/>
    </row>
    <row r="17" customFormat="false" ht="12.75" hidden="false" customHeight="false" outlineLevel="0" collapsed="false">
      <c r="C17" s="12"/>
      <c r="D17" s="12" t="s">
        <v>13</v>
      </c>
      <c r="E17" s="12"/>
      <c r="F17" s="12"/>
      <c r="G17" s="13" t="n">
        <v>27709</v>
      </c>
      <c r="H17" s="13" t="n">
        <f aca="false">27709</f>
        <v>27709</v>
      </c>
      <c r="I17" s="14"/>
      <c r="J17" s="13" t="n">
        <f aca="false">+G17-H17</f>
        <v>0</v>
      </c>
      <c r="K17" s="15"/>
    </row>
    <row r="18" customFormat="false" ht="12.75" hidden="false" customHeight="false" outlineLevel="0" collapsed="false">
      <c r="C18" s="12"/>
      <c r="D18" s="12" t="s">
        <v>14</v>
      </c>
      <c r="E18" s="12"/>
      <c r="F18" s="12"/>
      <c r="G18" s="13" t="n">
        <v>1533</v>
      </c>
      <c r="H18" s="13" t="n">
        <v>1533</v>
      </c>
      <c r="I18" s="14"/>
      <c r="J18" s="13" t="n">
        <f aca="false">+G18-H18</f>
        <v>0</v>
      </c>
      <c r="K18" s="15"/>
    </row>
    <row r="19" customFormat="false" ht="12.75" hidden="false" customHeight="false" outlineLevel="0" collapsed="false">
      <c r="C19" s="12"/>
      <c r="D19" s="12" t="s">
        <v>15</v>
      </c>
      <c r="E19" s="12"/>
      <c r="F19" s="12"/>
      <c r="G19" s="13" t="n">
        <v>75768</v>
      </c>
      <c r="H19" s="13" t="n">
        <f aca="false">89739-H20</f>
        <v>73479</v>
      </c>
      <c r="I19" s="14"/>
      <c r="J19" s="13" t="n">
        <f aca="false">+G19-H19</f>
        <v>2289</v>
      </c>
      <c r="K19" s="15"/>
    </row>
    <row r="20" customFormat="false" ht="12.75" hidden="false" customHeight="false" outlineLevel="0" collapsed="false">
      <c r="C20" s="12"/>
      <c r="D20" s="12" t="s">
        <v>16</v>
      </c>
      <c r="E20" s="12"/>
      <c r="F20" s="12"/>
      <c r="G20" s="13" t="n">
        <v>15947</v>
      </c>
      <c r="H20" s="13" t="n">
        <f aca="false">16108+152</f>
        <v>16260</v>
      </c>
      <c r="I20" s="14"/>
      <c r="J20" s="13" t="n">
        <f aca="false">+G20-H20</f>
        <v>-313</v>
      </c>
      <c r="K20" s="15"/>
    </row>
    <row r="21" customFormat="false" ht="12.75" hidden="false" customHeight="false" outlineLevel="0" collapsed="false">
      <c r="C21" s="12"/>
      <c r="D21" s="12" t="s">
        <v>17</v>
      </c>
      <c r="E21" s="12"/>
      <c r="F21" s="12"/>
      <c r="G21" s="13" t="n">
        <v>4038</v>
      </c>
      <c r="H21" s="13" t="n">
        <f aca="false">23183-16929</f>
        <v>6254</v>
      </c>
      <c r="I21" s="14"/>
      <c r="J21" s="13" t="n">
        <f aca="false">+G21-H21</f>
        <v>-2216</v>
      </c>
      <c r="K21" s="15"/>
    </row>
    <row r="22" customFormat="false" ht="16.5" hidden="false" customHeight="true" outlineLevel="0" collapsed="false">
      <c r="C22" s="12"/>
      <c r="D22" s="12"/>
      <c r="E22" s="12" t="s">
        <v>18</v>
      </c>
      <c r="F22" s="12"/>
      <c r="G22" s="16" t="n">
        <f aca="false">SUM(G13:G21)</f>
        <v>174508</v>
      </c>
      <c r="H22" s="16" t="n">
        <f aca="false">SUM(H14:H21)</f>
        <v>170176</v>
      </c>
      <c r="I22" s="14"/>
      <c r="J22" s="16" t="n">
        <f aca="false">+G22-H22</f>
        <v>4332</v>
      </c>
      <c r="K22" s="15"/>
    </row>
    <row r="23" customFormat="false" ht="19.5" hidden="false" customHeight="true" outlineLevel="0" collapsed="false">
      <c r="C23" s="12" t="s">
        <v>19</v>
      </c>
      <c r="D23" s="12"/>
      <c r="E23" s="12"/>
      <c r="F23" s="12"/>
      <c r="G23" s="13"/>
      <c r="H23" s="13"/>
      <c r="I23" s="14"/>
      <c r="J23" s="13"/>
      <c r="K23" s="15"/>
    </row>
    <row r="24" customFormat="false" ht="12.75" hidden="false" customHeight="false" outlineLevel="0" collapsed="false">
      <c r="C24" s="12"/>
      <c r="D24" s="12" t="s">
        <v>14</v>
      </c>
      <c r="E24" s="12"/>
      <c r="F24" s="12"/>
      <c r="G24" s="13" t="n">
        <v>9298</v>
      </c>
      <c r="H24" s="13" t="n">
        <v>9297</v>
      </c>
      <c r="I24" s="14"/>
      <c r="J24" s="13" t="n">
        <f aca="false">+G24-H24</f>
        <v>1</v>
      </c>
      <c r="K24" s="15"/>
    </row>
    <row r="25" customFormat="false" ht="12.75" hidden="false" customHeight="false" outlineLevel="0" collapsed="false">
      <c r="C25" s="12"/>
      <c r="D25" s="12" t="s">
        <v>20</v>
      </c>
      <c r="E25" s="12"/>
      <c r="F25" s="12"/>
      <c r="G25" s="13" t="n">
        <v>96483</v>
      </c>
      <c r="H25" s="13" t="n">
        <f aca="false">8928+22837+58882+10176+9825+1771+9469-15105-4334-1486-4500</f>
        <v>96463</v>
      </c>
      <c r="I25" s="14"/>
      <c r="J25" s="13" t="n">
        <f aca="false">+G25-H25</f>
        <v>20</v>
      </c>
      <c r="K25" s="15"/>
    </row>
    <row r="26" customFormat="false" ht="12.75" hidden="false" customHeight="false" outlineLevel="0" collapsed="false">
      <c r="C26" s="12"/>
      <c r="D26" s="12" t="s">
        <v>21</v>
      </c>
      <c r="E26" s="12"/>
      <c r="F26" s="12"/>
      <c r="G26" s="13" t="n">
        <v>22528</v>
      </c>
      <c r="H26" s="13" t="n">
        <f aca="false">9469+168805-61660-H25</f>
        <v>20151</v>
      </c>
      <c r="I26" s="14"/>
      <c r="J26" s="13" t="n">
        <f aca="false">+G26-H26</f>
        <v>2377</v>
      </c>
      <c r="K26" s="15"/>
    </row>
    <row r="27" customFormat="false" ht="12.75" hidden="false" customHeight="false" outlineLevel="0" collapsed="false">
      <c r="C27" s="12"/>
      <c r="D27" s="12" t="s">
        <v>22</v>
      </c>
      <c r="E27" s="12"/>
      <c r="F27" s="12"/>
      <c r="G27" s="13" t="n">
        <v>55624</v>
      </c>
      <c r="H27" s="13" t="n">
        <v>55547</v>
      </c>
      <c r="I27" s="14"/>
      <c r="J27" s="13" t="n">
        <f aca="false">+G27-H27</f>
        <v>77</v>
      </c>
      <c r="K27" s="15"/>
    </row>
    <row r="28" customFormat="false" ht="12.75" hidden="false" customHeight="false" outlineLevel="0" collapsed="false">
      <c r="C28" s="12"/>
      <c r="D28" s="12" t="s">
        <v>23</v>
      </c>
      <c r="E28" s="12"/>
      <c r="F28" s="12"/>
      <c r="G28" s="13" t="n">
        <v>74878</v>
      </c>
      <c r="H28" s="13" t="n">
        <v>74883</v>
      </c>
      <c r="I28" s="14"/>
      <c r="J28" s="13" t="n">
        <f aca="false">+G28-H28</f>
        <v>-5</v>
      </c>
      <c r="K28" s="15"/>
    </row>
    <row r="29" customFormat="false" ht="12.75" hidden="false" customHeight="false" outlineLevel="0" collapsed="false">
      <c r="C29" s="12"/>
      <c r="D29" s="12" t="s">
        <v>24</v>
      </c>
      <c r="E29" s="12"/>
      <c r="F29" s="12"/>
      <c r="G29" s="13" t="n">
        <v>5408</v>
      </c>
      <c r="H29" s="13" t="n">
        <v>5403</v>
      </c>
      <c r="I29" s="14"/>
      <c r="J29" s="13" t="n">
        <f aca="false">+G29-H29</f>
        <v>5</v>
      </c>
      <c r="K29" s="15"/>
    </row>
    <row r="30" customFormat="false" ht="12.75" hidden="false" customHeight="false" outlineLevel="0" collapsed="false">
      <c r="C30" s="12"/>
      <c r="D30" s="12"/>
      <c r="E30" s="12" t="s">
        <v>25</v>
      </c>
      <c r="F30" s="12"/>
      <c r="G30" s="17" t="n">
        <f aca="false">SUM(G23:G29)</f>
        <v>264219</v>
      </c>
      <c r="H30" s="17" t="n">
        <f aca="false">SUM(H24:H29)</f>
        <v>261744</v>
      </c>
      <c r="I30" s="14"/>
      <c r="J30" s="17" t="n">
        <f aca="false">+G30-H30</f>
        <v>2475</v>
      </c>
      <c r="K30" s="15"/>
    </row>
    <row r="31" customFormat="false" ht="19.5" hidden="false" customHeight="true" outlineLevel="0" collapsed="false">
      <c r="C31" s="12"/>
      <c r="D31" s="12"/>
      <c r="E31" s="12"/>
      <c r="F31" s="12"/>
      <c r="G31" s="18" t="n">
        <f aca="false">G22+G30</f>
        <v>438727</v>
      </c>
      <c r="H31" s="18" t="n">
        <f aca="false">H22+H30</f>
        <v>431920</v>
      </c>
      <c r="I31" s="19"/>
      <c r="J31" s="18" t="n">
        <f aca="false">+G31-H31</f>
        <v>6807</v>
      </c>
      <c r="K31" s="15"/>
    </row>
    <row r="32" customFormat="false" ht="21" hidden="false" customHeight="true" outlineLevel="0" collapsed="false">
      <c r="C32" s="9" t="s">
        <v>26</v>
      </c>
      <c r="D32" s="9"/>
      <c r="E32" s="9"/>
      <c r="F32" s="9"/>
      <c r="G32" s="20"/>
      <c r="H32" s="20"/>
      <c r="I32" s="14"/>
      <c r="J32" s="15"/>
      <c r="K32" s="15"/>
    </row>
    <row r="33" customFormat="false" ht="17.25" hidden="false" customHeight="true" outlineLevel="0" collapsed="false">
      <c r="C33" s="12" t="s">
        <v>27</v>
      </c>
      <c r="D33" s="12"/>
      <c r="E33" s="12"/>
      <c r="F33" s="12"/>
      <c r="G33" s="13"/>
      <c r="H33" s="13"/>
      <c r="I33" s="14"/>
      <c r="J33" s="15"/>
      <c r="K33" s="15"/>
    </row>
    <row r="34" customFormat="false" ht="12.75" hidden="false" customHeight="false" outlineLevel="0" collapsed="false">
      <c r="C34" s="12"/>
      <c r="D34" s="12" t="s">
        <v>28</v>
      </c>
      <c r="E34" s="12"/>
      <c r="F34" s="12"/>
      <c r="G34" s="13" t="n">
        <v>3067</v>
      </c>
      <c r="H34" s="13" t="n">
        <v>3067</v>
      </c>
      <c r="I34" s="14"/>
      <c r="J34" s="13" t="n">
        <f aca="false">+G34-H34</f>
        <v>0</v>
      </c>
      <c r="K34" s="15"/>
    </row>
    <row r="35" customFormat="false" ht="12.75" hidden="false" customHeight="false" outlineLevel="0" collapsed="false">
      <c r="C35" s="12"/>
      <c r="D35" s="12" t="s">
        <v>29</v>
      </c>
      <c r="E35" s="12"/>
      <c r="F35" s="12"/>
      <c r="G35" s="13" t="n">
        <v>22924</v>
      </c>
      <c r="H35" s="13" t="n">
        <f aca="false">8213+40228-1347-23255-9886</f>
        <v>13953</v>
      </c>
      <c r="I35" s="14"/>
      <c r="J35" s="13" t="n">
        <f aca="false">+G35-H35</f>
        <v>8971</v>
      </c>
      <c r="K35" s="15"/>
    </row>
    <row r="36" customFormat="false" ht="12.75" hidden="false" customHeight="false" outlineLevel="0" collapsed="false">
      <c r="C36" s="12"/>
      <c r="D36" s="12" t="s">
        <v>30</v>
      </c>
      <c r="E36" s="12"/>
      <c r="F36" s="12"/>
      <c r="G36" s="13" t="n">
        <v>22682</v>
      </c>
      <c r="H36" s="13" t="n">
        <f aca="false">23255</f>
        <v>23255</v>
      </c>
      <c r="I36" s="14"/>
      <c r="J36" s="13" t="n">
        <f aca="false">+G36-H36</f>
        <v>-573</v>
      </c>
      <c r="K36" s="15"/>
    </row>
    <row r="37" customFormat="false" ht="12.75" hidden="false" customHeight="false" outlineLevel="0" collapsed="false">
      <c r="C37" s="12"/>
      <c r="D37" s="12" t="s">
        <v>31</v>
      </c>
      <c r="E37" s="12"/>
      <c r="F37" s="12"/>
      <c r="G37" s="13" t="n">
        <v>10791</v>
      </c>
      <c r="H37" s="13" t="n">
        <f aca="false">9886+1347</f>
        <v>11233</v>
      </c>
      <c r="I37" s="14"/>
      <c r="J37" s="13" t="n">
        <f aca="false">+G37-H37</f>
        <v>-442</v>
      </c>
      <c r="K37" s="15"/>
    </row>
    <row r="38" customFormat="false" ht="12.75" hidden="false" customHeight="false" outlineLevel="0" collapsed="false">
      <c r="C38" s="12"/>
      <c r="D38" s="12" t="s">
        <v>32</v>
      </c>
      <c r="E38" s="12"/>
      <c r="F38" s="12"/>
      <c r="G38" s="21" t="n">
        <v>0</v>
      </c>
      <c r="H38" s="21" t="n">
        <v>0</v>
      </c>
      <c r="I38" s="14"/>
      <c r="J38" s="21" t="n">
        <f aca="false">+G38-H38</f>
        <v>0</v>
      </c>
      <c r="K38" s="15"/>
    </row>
    <row r="39" customFormat="false" ht="12.75" hidden="false" customHeight="false" outlineLevel="0" collapsed="false">
      <c r="C39" s="12"/>
      <c r="D39" s="12"/>
      <c r="E39" s="12" t="s">
        <v>33</v>
      </c>
      <c r="F39" s="12"/>
      <c r="G39" s="16" t="n">
        <f aca="false">SUM(G33:G38)</f>
        <v>59464</v>
      </c>
      <c r="H39" s="16" t="n">
        <f aca="false">SUM(H33:H38)</f>
        <v>51508</v>
      </c>
      <c r="I39" s="14"/>
      <c r="J39" s="16" t="n">
        <f aca="false">+G39-H39</f>
        <v>7956</v>
      </c>
      <c r="K39" s="15"/>
    </row>
    <row r="40" customFormat="false" ht="18.75" hidden="false" customHeight="true" outlineLevel="0" collapsed="false">
      <c r="C40" s="12" t="s">
        <v>34</v>
      </c>
      <c r="D40" s="12"/>
      <c r="E40" s="12"/>
      <c r="F40" s="12"/>
      <c r="G40" s="13" t="n">
        <v>25938</v>
      </c>
      <c r="H40" s="13" t="n">
        <f aca="false">14+1988+23875+61</f>
        <v>25938</v>
      </c>
      <c r="I40" s="14"/>
      <c r="J40" s="13" t="n">
        <f aca="false">+G40-H40</f>
        <v>0</v>
      </c>
      <c r="K40" s="15"/>
    </row>
    <row r="41" customFormat="false" ht="12.75" hidden="false" customHeight="false" outlineLevel="0" collapsed="false">
      <c r="C41" s="12" t="s">
        <v>35</v>
      </c>
      <c r="D41" s="12"/>
      <c r="E41" s="12"/>
      <c r="F41" s="12"/>
      <c r="G41" s="13" t="n">
        <v>174203</v>
      </c>
      <c r="H41" s="13" t="n">
        <f aca="false">196511-H40</f>
        <v>170573</v>
      </c>
      <c r="I41" s="14"/>
      <c r="J41" s="13" t="n">
        <f aca="false">+G41-H41</f>
        <v>3630</v>
      </c>
      <c r="K41" s="15"/>
    </row>
    <row r="42" customFormat="false" ht="15" hidden="false" customHeight="false" outlineLevel="0" collapsed="false">
      <c r="C42" s="12" t="s">
        <v>36</v>
      </c>
      <c r="D42" s="22"/>
      <c r="E42" s="12"/>
      <c r="F42" s="12"/>
      <c r="G42" s="13" t="n">
        <v>-1081</v>
      </c>
      <c r="H42" s="13" t="n">
        <v>0</v>
      </c>
      <c r="I42" s="14"/>
      <c r="J42" s="13" t="n">
        <f aca="false">+G42-H42</f>
        <v>-1081</v>
      </c>
      <c r="K42" s="15"/>
    </row>
    <row r="43" customFormat="false" ht="12.75" hidden="false" customHeight="false" outlineLevel="0" collapsed="false">
      <c r="C43" s="12" t="s">
        <v>37</v>
      </c>
      <c r="D43" s="12"/>
      <c r="E43" s="12"/>
      <c r="F43" s="12"/>
      <c r="G43" s="13" t="n">
        <v>5920</v>
      </c>
      <c r="H43" s="13" t="n">
        <f aca="false">5389+531</f>
        <v>5920</v>
      </c>
      <c r="I43" s="14"/>
      <c r="J43" s="13" t="n">
        <f aca="false">+G43-H43</f>
        <v>0</v>
      </c>
      <c r="K43" s="15"/>
    </row>
    <row r="44" customFormat="false" ht="12.75" hidden="false" customHeight="false" outlineLevel="0" collapsed="false">
      <c r="C44" s="12" t="s">
        <v>38</v>
      </c>
      <c r="D44" s="12"/>
      <c r="E44" s="12"/>
      <c r="F44" s="12"/>
      <c r="G44" s="13" t="n">
        <v>-6472</v>
      </c>
      <c r="H44" s="13" t="n">
        <v>-2865</v>
      </c>
      <c r="I44" s="14"/>
      <c r="J44" s="13" t="n">
        <f aca="false">+G44-H44</f>
        <v>-3607</v>
      </c>
      <c r="K44" s="15"/>
    </row>
    <row r="45" customFormat="false" ht="12.75" hidden="false" customHeight="false" outlineLevel="0" collapsed="false">
      <c r="C45" s="12"/>
      <c r="E45" s="12" t="s">
        <v>39</v>
      </c>
      <c r="F45" s="12"/>
      <c r="G45" s="16" t="n">
        <f aca="false">SUM(G40:G44)</f>
        <v>198508</v>
      </c>
      <c r="H45" s="16" t="n">
        <f aca="false">SUM(H40:H44)</f>
        <v>199566</v>
      </c>
      <c r="I45" s="14"/>
      <c r="J45" s="16" t="n">
        <f aca="false">+G45-H45</f>
        <v>-1058</v>
      </c>
      <c r="K45" s="15"/>
    </row>
    <row r="46" customFormat="false" ht="21" hidden="false" customHeight="true" outlineLevel="0" collapsed="false">
      <c r="C46" s="12"/>
      <c r="D46" s="12"/>
      <c r="F46" s="12" t="s">
        <v>40</v>
      </c>
      <c r="G46" s="16" t="n">
        <f aca="false">G39+G45</f>
        <v>257972</v>
      </c>
      <c r="H46" s="16" t="n">
        <f aca="false">H39+H45</f>
        <v>251074</v>
      </c>
      <c r="I46" s="14"/>
      <c r="J46" s="16" t="n">
        <f aca="false">+G46-H46</f>
        <v>6898</v>
      </c>
      <c r="K46" s="15"/>
    </row>
    <row r="47" customFormat="false" ht="20.25" hidden="false" customHeight="true" outlineLevel="0" collapsed="false">
      <c r="C47" s="12" t="s">
        <v>41</v>
      </c>
      <c r="D47" s="12"/>
      <c r="E47" s="12"/>
      <c r="F47" s="12"/>
      <c r="G47" s="13"/>
      <c r="H47" s="13"/>
      <c r="I47" s="14"/>
      <c r="J47" s="13"/>
      <c r="K47" s="15"/>
    </row>
    <row r="48" customFormat="false" ht="12.75" hidden="false" customHeight="false" outlineLevel="0" collapsed="false">
      <c r="C48" s="12"/>
      <c r="D48" s="12" t="s">
        <v>42</v>
      </c>
      <c r="E48" s="12"/>
      <c r="F48" s="12"/>
      <c r="G48" s="13" t="n">
        <v>137825</v>
      </c>
      <c r="H48" s="13" t="n">
        <v>137825</v>
      </c>
      <c r="I48" s="14"/>
      <c r="J48" s="13" t="n">
        <f aca="false">+G48-H48</f>
        <v>0</v>
      </c>
      <c r="K48" s="15"/>
    </row>
    <row r="49" customFormat="false" ht="12.75" hidden="false" customHeight="false" outlineLevel="0" collapsed="false">
      <c r="C49" s="12"/>
      <c r="D49" s="12" t="s">
        <v>43</v>
      </c>
      <c r="E49" s="12"/>
      <c r="F49" s="12"/>
      <c r="G49" s="13" t="n">
        <v>5251</v>
      </c>
      <c r="H49" s="13" t="n">
        <v>5251</v>
      </c>
      <c r="I49" s="14"/>
      <c r="J49" s="13" t="n">
        <f aca="false">+G49-H49</f>
        <v>0</v>
      </c>
      <c r="K49" s="15"/>
    </row>
    <row r="50" customFormat="false" ht="12.75" hidden="false" customHeight="false" outlineLevel="0" collapsed="false">
      <c r="C50" s="12"/>
      <c r="D50" s="12" t="s">
        <v>44</v>
      </c>
      <c r="E50" s="12"/>
      <c r="F50" s="12"/>
      <c r="G50" s="13" t="n">
        <v>81</v>
      </c>
      <c r="H50" s="13" t="n">
        <v>81</v>
      </c>
      <c r="I50" s="14"/>
      <c r="J50" s="13" t="n">
        <f aca="false">+G50-H50</f>
        <v>0</v>
      </c>
      <c r="K50" s="15"/>
    </row>
    <row r="51" customFormat="false" ht="12.75" hidden="false" customHeight="false" outlineLevel="0" collapsed="false">
      <c r="C51" s="12"/>
      <c r="D51" s="12" t="s">
        <v>45</v>
      </c>
      <c r="E51" s="12"/>
      <c r="F51" s="12"/>
      <c r="G51" s="13" t="n">
        <v>37598</v>
      </c>
      <c r="H51" s="13" t="n">
        <f aca="false">40490-2800-1</f>
        <v>37689</v>
      </c>
      <c r="I51" s="14"/>
      <c r="J51" s="13" t="n">
        <f aca="false">+G51-H51</f>
        <v>-91</v>
      </c>
      <c r="K51" s="15"/>
    </row>
    <row r="52" customFormat="false" ht="17.25" hidden="false" customHeight="true" outlineLevel="0" collapsed="false">
      <c r="C52" s="12"/>
      <c r="D52" s="12"/>
      <c r="E52" s="12" t="s">
        <v>46</v>
      </c>
      <c r="F52" s="12"/>
      <c r="G52" s="17" t="n">
        <f aca="false">SUM(G47:G51)</f>
        <v>180755</v>
      </c>
      <c r="H52" s="17" t="n">
        <f aca="false">SUM(H47:H51)</f>
        <v>180846</v>
      </c>
      <c r="I52" s="14"/>
      <c r="J52" s="17" t="n">
        <f aca="false">+G52-H52</f>
        <v>-91</v>
      </c>
      <c r="K52" s="15"/>
    </row>
    <row r="53" customFormat="false" ht="21" hidden="false" customHeight="true" outlineLevel="0" collapsed="false">
      <c r="C53" s="22"/>
      <c r="D53" s="22"/>
      <c r="E53" s="22"/>
      <c r="F53" s="22"/>
      <c r="G53" s="18" t="n">
        <f aca="false">G52+G46</f>
        <v>438727</v>
      </c>
      <c r="H53" s="18" t="n">
        <f aca="false">H52+H46</f>
        <v>431920</v>
      </c>
      <c r="I53" s="19"/>
      <c r="J53" s="18" t="n">
        <f aca="false">+G53-H53</f>
        <v>6807</v>
      </c>
      <c r="K53" s="15"/>
    </row>
    <row r="54" customFormat="false" ht="7.5" hidden="false" customHeight="true" outlineLevel="0" collapsed="false">
      <c r="C54" s="22"/>
      <c r="D54" s="22"/>
      <c r="E54" s="22"/>
      <c r="F54" s="22"/>
      <c r="G54" s="13"/>
      <c r="H54" s="13"/>
      <c r="I54" s="14"/>
      <c r="J54" s="23"/>
      <c r="K54" s="15"/>
    </row>
    <row r="55" customFormat="false" ht="15" hidden="false" customHeight="false" outlineLevel="0" collapsed="false">
      <c r="C55" s="22"/>
      <c r="D55" s="24"/>
      <c r="E55" s="22"/>
      <c r="F55" s="22"/>
      <c r="G55" s="13"/>
      <c r="H55" s="13"/>
      <c r="I55" s="14"/>
      <c r="J55" s="13"/>
      <c r="K55" s="15"/>
    </row>
    <row r="56" customFormat="false" ht="12.75" hidden="false" customHeight="false" outlineLevel="0" collapsed="false">
      <c r="G56" s="13"/>
      <c r="H56" s="14"/>
      <c r="I56" s="14"/>
      <c r="J56" s="15"/>
      <c r="K56" s="15"/>
    </row>
    <row r="57" customFormat="false" ht="12.75" hidden="false" customHeight="false" outlineLevel="0" collapsed="false">
      <c r="G57" s="13"/>
      <c r="H57" s="14"/>
      <c r="I57" s="14"/>
      <c r="J57" s="15"/>
      <c r="K57" s="15"/>
    </row>
    <row r="58" customFormat="false" ht="12.75" hidden="false" customHeight="false" outlineLevel="0" collapsed="false">
      <c r="G58" s="13"/>
      <c r="H58" s="14"/>
      <c r="I58" s="14"/>
      <c r="J58" s="15"/>
      <c r="K58" s="15"/>
    </row>
    <row r="59" customFormat="false" ht="12.75" hidden="false" customHeight="false" outlineLevel="0" collapsed="false">
      <c r="G59" s="13"/>
      <c r="H59" s="14"/>
      <c r="I59" s="14"/>
      <c r="J59" s="15"/>
      <c r="K59" s="15"/>
    </row>
    <row r="60" customFormat="false" ht="15" hidden="false" customHeight="false" outlineLevel="0" collapsed="false">
      <c r="G60" s="25"/>
      <c r="H60" s="15"/>
      <c r="I60" s="15"/>
      <c r="J60" s="15"/>
      <c r="K60" s="15"/>
    </row>
    <row r="61" customFormat="false" ht="15" hidden="false" customHeight="false" outlineLevel="0" collapsed="false">
      <c r="G61" s="25"/>
      <c r="H61" s="15"/>
      <c r="I61" s="15"/>
      <c r="J61" s="15"/>
      <c r="K61" s="15"/>
    </row>
    <row r="62" customFormat="false" ht="15" hidden="false" customHeight="false" outlineLevel="0" collapsed="false">
      <c r="G62" s="25"/>
      <c r="H62" s="15"/>
      <c r="I62" s="15"/>
      <c r="J62" s="15"/>
      <c r="K62" s="15"/>
    </row>
    <row r="63" customFormat="false" ht="15" hidden="false" customHeight="false" outlineLevel="0" collapsed="false">
      <c r="G63" s="25"/>
      <c r="H63" s="15"/>
      <c r="I63" s="15"/>
      <c r="J63" s="15"/>
      <c r="K63" s="15"/>
    </row>
    <row r="64" customFormat="false" ht="15" hidden="false" customHeight="false" outlineLevel="0" collapsed="false">
      <c r="G64" s="25"/>
      <c r="H64" s="15"/>
      <c r="I64" s="15"/>
      <c r="J64" s="15"/>
      <c r="K64" s="15"/>
    </row>
    <row r="65" customFormat="false" ht="15" hidden="false" customHeight="false" outlineLevel="0" collapsed="false">
      <c r="G65" s="25"/>
      <c r="H65" s="15"/>
      <c r="I65" s="15"/>
      <c r="J65" s="15"/>
      <c r="K65" s="15"/>
    </row>
    <row r="66" customFormat="false" ht="15" hidden="false" customHeight="false" outlineLevel="0" collapsed="false">
      <c r="G66" s="25"/>
      <c r="H66" s="15"/>
      <c r="I66" s="15"/>
      <c r="J66" s="15"/>
      <c r="K66" s="15"/>
    </row>
    <row r="67" customFormat="false" ht="15" hidden="false" customHeight="false" outlineLevel="0" collapsed="false">
      <c r="G67" s="25"/>
      <c r="H67" s="15"/>
      <c r="I67" s="15"/>
      <c r="J67" s="15"/>
      <c r="K67" s="15"/>
    </row>
    <row r="68" customFormat="false" ht="15" hidden="false" customHeight="false" outlineLevel="0" collapsed="false">
      <c r="G68" s="25"/>
      <c r="H68" s="15"/>
      <c r="I68" s="15"/>
      <c r="J68" s="15"/>
      <c r="K68" s="15"/>
    </row>
    <row r="69" customFormat="false" ht="15" hidden="false" customHeight="false" outlineLevel="0" collapsed="false">
      <c r="G69" s="25"/>
      <c r="H69" s="15"/>
      <c r="I69" s="15"/>
      <c r="J69" s="15"/>
      <c r="K69" s="15"/>
    </row>
    <row r="70" customFormat="false" ht="12.75" hidden="false" customHeight="false" outlineLevel="0" collapsed="false">
      <c r="G70" s="15"/>
      <c r="H70" s="15"/>
      <c r="I70" s="15"/>
      <c r="J70" s="15"/>
      <c r="K70" s="15"/>
    </row>
    <row r="71" customFormat="false" ht="12.75" hidden="false" customHeight="false" outlineLevel="0" collapsed="false">
      <c r="G71" s="15"/>
      <c r="H71" s="15"/>
      <c r="I71" s="15"/>
      <c r="J71" s="15"/>
      <c r="K71" s="15"/>
    </row>
    <row r="72" customFormat="false" ht="12.75" hidden="false" customHeight="false" outlineLevel="0" collapsed="false">
      <c r="G72" s="15"/>
      <c r="H72" s="15"/>
      <c r="I72" s="15"/>
      <c r="J72" s="15"/>
      <c r="K72" s="15"/>
    </row>
    <row r="73" customFormat="false" ht="12.75" hidden="false" customHeight="false" outlineLevel="0" collapsed="false">
      <c r="G73" s="15"/>
      <c r="H73" s="15"/>
      <c r="I73" s="15"/>
      <c r="J73" s="15"/>
      <c r="K73" s="15"/>
    </row>
    <row r="74" customFormat="false" ht="12.75" hidden="false" customHeight="false" outlineLevel="0" collapsed="false">
      <c r="G74" s="15"/>
      <c r="H74" s="15"/>
      <c r="I74" s="15"/>
      <c r="J74" s="15"/>
      <c r="K74" s="15"/>
    </row>
    <row r="75" customFormat="false" ht="12.75" hidden="false" customHeight="false" outlineLevel="0" collapsed="false">
      <c r="G75" s="15"/>
      <c r="H75" s="15"/>
      <c r="I75" s="15"/>
      <c r="J75" s="15"/>
      <c r="K75" s="15"/>
    </row>
    <row r="76" customFormat="false" ht="12.75" hidden="false" customHeight="false" outlineLevel="0" collapsed="false">
      <c r="G76" s="15"/>
      <c r="H76" s="15"/>
      <c r="I76" s="15"/>
      <c r="J76" s="15"/>
      <c r="K76" s="15"/>
    </row>
    <row r="77" customFormat="false" ht="12.75" hidden="false" customHeight="false" outlineLevel="0" collapsed="false">
      <c r="G77" s="15"/>
      <c r="H77" s="15"/>
      <c r="I77" s="15"/>
      <c r="J77" s="15"/>
      <c r="K77" s="15"/>
    </row>
  </sheetData>
  <printOptions headings="false" gridLines="false" gridLinesSet="true" horizontalCentered="false" verticalCentered="false"/>
  <pageMargins left="0.747916666666667" right="0.747916666666667" top="0.829861111111111" bottom="0.6" header="0.511811023622047" footer="0.2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- &amp;A&amp;C&amp;"Arial,Bold"CONFIDENTIAL&amp;R&amp;D -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2:H80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2.7"/>
    <col collapsed="false" customWidth="true" hidden="false" outlineLevel="0" max="3" min="3" style="0" width="3.42"/>
    <col collapsed="false" customWidth="true" hidden="false" outlineLevel="0" max="4" min="4" style="0" width="37.85"/>
    <col collapsed="false" customWidth="true" hidden="false" outlineLevel="0" max="5" min="5" style="0" width="11.99"/>
    <col collapsed="false" customWidth="true" hidden="false" outlineLevel="0" max="6" min="6" style="0" width="10.99"/>
    <col collapsed="false" customWidth="true" hidden="false" outlineLevel="0" max="7" min="7" style="0" width="1.99"/>
    <col collapsed="false" customWidth="true" hidden="false" outlineLevel="0" max="8" min="8" style="0" width="9.85"/>
    <col collapsed="false" customWidth="true" hidden="false" outlineLevel="0" max="9" min="9" style="0" width="1.99"/>
  </cols>
  <sheetData>
    <row r="2" customFormat="false" ht="18" hidden="false" customHeight="false" outlineLevel="0" collapsed="false">
      <c r="C2" s="1" t="s">
        <v>0</v>
      </c>
    </row>
    <row r="3" customFormat="false" ht="15" hidden="false" customHeight="false" outlineLevel="0" collapsed="false">
      <c r="C3" s="2" t="s">
        <v>1</v>
      </c>
    </row>
    <row r="4" customFormat="false" ht="14.25" hidden="false" customHeight="false" outlineLevel="0" collapsed="false">
      <c r="C4" s="3" t="s">
        <v>47</v>
      </c>
    </row>
    <row r="5" customFormat="false" ht="15" hidden="false" customHeight="false" outlineLevel="0" collapsed="false">
      <c r="C5" s="4" t="s">
        <v>48</v>
      </c>
    </row>
    <row r="6" customFormat="false" ht="12.75" hidden="false" customHeight="false" outlineLevel="0" collapsed="false">
      <c r="C6" s="5" t="s">
        <v>4</v>
      </c>
    </row>
    <row r="10" customFormat="false" ht="12.75" hidden="false" customHeight="false" outlineLevel="0" collapsed="false">
      <c r="E10" s="26"/>
      <c r="F10" s="26"/>
      <c r="G10" s="26"/>
      <c r="H10" s="26"/>
    </row>
    <row r="11" customFormat="false" ht="12.75" hidden="false" customHeight="false" outlineLevel="0" collapsed="false">
      <c r="E11" s="6" t="s">
        <v>5</v>
      </c>
      <c r="F11" s="6" t="s">
        <v>6</v>
      </c>
      <c r="G11" s="26"/>
      <c r="H11" s="6" t="s">
        <v>7</v>
      </c>
    </row>
    <row r="12" customFormat="false" ht="12.75" hidden="false" customHeight="false" outlineLevel="0" collapsed="false">
      <c r="C12" s="27" t="s">
        <v>49</v>
      </c>
      <c r="D12" s="28"/>
      <c r="G12" s="26"/>
      <c r="H12" s="26"/>
    </row>
    <row r="13" customFormat="false" ht="12.75" hidden="false" customHeight="false" outlineLevel="0" collapsed="false">
      <c r="C13" s="27"/>
      <c r="D13" s="28" t="s">
        <v>50</v>
      </c>
      <c r="E13" s="21" t="n">
        <v>0</v>
      </c>
      <c r="F13" s="21" t="n">
        <v>-38</v>
      </c>
      <c r="G13" s="15"/>
      <c r="H13" s="21" t="n">
        <f aca="false">+F13-E13</f>
        <v>-38</v>
      </c>
    </row>
    <row r="14" customFormat="false" ht="12.75" hidden="false" customHeight="false" outlineLevel="0" collapsed="false">
      <c r="C14" s="28"/>
      <c r="D14" s="28" t="s">
        <v>51</v>
      </c>
      <c r="E14" s="21" t="n">
        <v>30236</v>
      </c>
      <c r="F14" s="21" t="n">
        <v>30476</v>
      </c>
      <c r="G14" s="15"/>
      <c r="H14" s="21" t="n">
        <f aca="false">+F14-E14</f>
        <v>240</v>
      </c>
    </row>
    <row r="15" customFormat="false" ht="12.75" hidden="false" customHeight="false" outlineLevel="0" collapsed="false">
      <c r="C15" s="28"/>
      <c r="D15" s="28" t="s">
        <v>52</v>
      </c>
      <c r="E15" s="21" t="n">
        <v>3045</v>
      </c>
      <c r="F15" s="21" t="n">
        <v>2884</v>
      </c>
      <c r="G15" s="15"/>
      <c r="H15" s="21" t="n">
        <f aca="false">+F15-E15</f>
        <v>-161</v>
      </c>
    </row>
    <row r="16" customFormat="false" ht="12.75" hidden="false" customHeight="false" outlineLevel="0" collapsed="false">
      <c r="C16" s="28"/>
      <c r="D16" s="28" t="s">
        <v>53</v>
      </c>
      <c r="E16" s="21" t="n">
        <v>345</v>
      </c>
      <c r="F16" s="21" t="n">
        <v>390</v>
      </c>
      <c r="G16" s="15"/>
      <c r="H16" s="21" t="n">
        <f aca="false">+F16-E16</f>
        <v>45</v>
      </c>
    </row>
    <row r="17" customFormat="false" ht="12.75" hidden="false" customHeight="false" outlineLevel="0" collapsed="false">
      <c r="C17" s="28"/>
      <c r="D17" s="28" t="s">
        <v>54</v>
      </c>
      <c r="E17" s="21" t="n">
        <v>2714</v>
      </c>
      <c r="F17" s="21" t="n">
        <v>2245</v>
      </c>
      <c r="G17" s="15"/>
      <c r="H17" s="21" t="n">
        <f aca="false">+F17-E17</f>
        <v>-469</v>
      </c>
    </row>
    <row r="18" customFormat="false" ht="12.75" hidden="false" customHeight="false" outlineLevel="0" collapsed="false">
      <c r="C18" s="28"/>
      <c r="D18" s="28" t="s">
        <v>55</v>
      </c>
      <c r="E18" s="21" t="n">
        <v>1</v>
      </c>
      <c r="F18" s="21" t="n">
        <v>1</v>
      </c>
      <c r="G18" s="15"/>
      <c r="H18" s="21" t="n">
        <f aca="false">+F18-E18</f>
        <v>0</v>
      </c>
    </row>
    <row r="19" customFormat="false" ht="12.75" hidden="false" customHeight="false" outlineLevel="0" collapsed="false">
      <c r="C19" s="28"/>
      <c r="D19" s="28"/>
      <c r="E19" s="29" t="n">
        <v>36341</v>
      </c>
      <c r="F19" s="29" t="n">
        <f aca="false">SUM(F13:F18)</f>
        <v>35958</v>
      </c>
      <c r="G19" s="15"/>
      <c r="H19" s="29" t="n">
        <f aca="false">+F19-E19</f>
        <v>-383</v>
      </c>
    </row>
    <row r="20" customFormat="false" ht="12.75" hidden="false" customHeight="false" outlineLevel="0" collapsed="false">
      <c r="C20" s="27" t="s">
        <v>56</v>
      </c>
      <c r="D20" s="28"/>
      <c r="E20" s="21"/>
      <c r="F20" s="21"/>
      <c r="G20" s="15"/>
      <c r="H20" s="21"/>
    </row>
    <row r="21" customFormat="false" ht="15" hidden="false" customHeight="true" outlineLevel="0" collapsed="false">
      <c r="C21" s="28"/>
      <c r="D21" s="28" t="s">
        <v>57</v>
      </c>
      <c r="E21" s="21" t="n">
        <v>0</v>
      </c>
      <c r="F21" s="21" t="n">
        <v>335</v>
      </c>
      <c r="G21" s="15"/>
      <c r="H21" s="21" t="n">
        <f aca="false">+E21-F21</f>
        <v>-335</v>
      </c>
    </row>
    <row r="22" customFormat="false" ht="12.75" hidden="false" customHeight="false" outlineLevel="0" collapsed="false">
      <c r="C22" s="28"/>
      <c r="D22" s="28" t="s">
        <v>58</v>
      </c>
      <c r="E22" s="21" t="n">
        <v>24773</v>
      </c>
      <c r="F22" s="21" t="n">
        <v>24001</v>
      </c>
      <c r="G22" s="15"/>
      <c r="H22" s="21"/>
    </row>
    <row r="23" customFormat="false" ht="12.75" hidden="false" customHeight="false" outlineLevel="0" collapsed="false">
      <c r="C23" s="28"/>
      <c r="D23" s="28" t="s">
        <v>59</v>
      </c>
      <c r="E23" s="21" t="n">
        <v>-361</v>
      </c>
      <c r="F23" s="21" t="n">
        <v>-331</v>
      </c>
      <c r="G23" s="15"/>
      <c r="H23" s="21" t="n">
        <f aca="false">+E23-F23</f>
        <v>-30</v>
      </c>
    </row>
    <row r="24" customFormat="false" ht="12.75" hidden="false" customHeight="false" outlineLevel="0" collapsed="false">
      <c r="C24" s="28"/>
      <c r="D24" s="28" t="s">
        <v>60</v>
      </c>
      <c r="E24" s="21" t="n">
        <v>137</v>
      </c>
      <c r="F24" s="21" t="n">
        <v>0</v>
      </c>
      <c r="G24" s="15"/>
      <c r="H24" s="21" t="n">
        <f aca="false">+E24-F24</f>
        <v>137</v>
      </c>
    </row>
    <row r="25" customFormat="false" ht="12.75" hidden="false" customHeight="false" outlineLevel="0" collapsed="false">
      <c r="C25" s="28"/>
      <c r="D25" s="28" t="s">
        <v>61</v>
      </c>
      <c r="E25" s="21" t="n">
        <v>0</v>
      </c>
      <c r="F25" s="21" t="n">
        <v>3</v>
      </c>
      <c r="G25" s="15"/>
      <c r="H25" s="21" t="n">
        <f aca="false">+E25-F25</f>
        <v>-3</v>
      </c>
    </row>
    <row r="26" customFormat="false" ht="12.75" hidden="false" customHeight="false" outlineLevel="0" collapsed="false">
      <c r="C26" s="28"/>
      <c r="D26" s="28" t="s">
        <v>52</v>
      </c>
      <c r="E26" s="21" t="n">
        <v>3389</v>
      </c>
      <c r="F26" s="21" t="n">
        <v>3224</v>
      </c>
      <c r="G26" s="15"/>
      <c r="H26" s="21" t="n">
        <f aca="false">+E26-F26</f>
        <v>165</v>
      </c>
    </row>
    <row r="27" customFormat="false" ht="12.75" hidden="false" customHeight="false" outlineLevel="0" collapsed="false">
      <c r="C27" s="28"/>
      <c r="D27" s="28" t="s">
        <v>62</v>
      </c>
      <c r="E27" s="21" t="n">
        <v>207</v>
      </c>
      <c r="F27" s="21" t="n">
        <v>339</v>
      </c>
      <c r="G27" s="15"/>
      <c r="H27" s="21" t="n">
        <f aca="false">+E27-F27</f>
        <v>-132</v>
      </c>
    </row>
    <row r="28" customFormat="false" ht="12.75" hidden="false" customHeight="false" outlineLevel="0" collapsed="false">
      <c r="C28" s="28"/>
      <c r="D28" s="28" t="s">
        <v>54</v>
      </c>
      <c r="E28" s="21" t="n">
        <v>874</v>
      </c>
      <c r="F28" s="21" t="n">
        <v>1118</v>
      </c>
      <c r="G28" s="15"/>
      <c r="H28" s="21" t="n">
        <f aca="false">+E28-F28</f>
        <v>-244</v>
      </c>
    </row>
    <row r="29" customFormat="false" ht="12.75" hidden="false" customHeight="false" outlineLevel="0" collapsed="false">
      <c r="C29" s="28"/>
      <c r="D29" s="28" t="s">
        <v>63</v>
      </c>
      <c r="E29" s="21" t="n">
        <v>447</v>
      </c>
      <c r="F29" s="21" t="n">
        <v>112</v>
      </c>
      <c r="G29" s="15"/>
      <c r="H29" s="21" t="n">
        <f aca="false">+E29-F29</f>
        <v>335</v>
      </c>
    </row>
    <row r="30" customFormat="false" ht="12.75" hidden="false" customHeight="false" outlineLevel="0" collapsed="false">
      <c r="C30" s="28"/>
      <c r="D30" s="28"/>
      <c r="E30" s="29" t="n">
        <v>29466</v>
      </c>
      <c r="F30" s="29" t="n">
        <f aca="false">SUM(F21:F29)</f>
        <v>28801</v>
      </c>
      <c r="G30" s="15"/>
      <c r="H30" s="29" t="n">
        <f aca="false">+E30-F30</f>
        <v>665</v>
      </c>
    </row>
    <row r="31" customFormat="false" ht="20.25" hidden="false" customHeight="true" outlineLevel="0" collapsed="false">
      <c r="C31" s="28"/>
      <c r="D31" s="27" t="s">
        <v>64</v>
      </c>
      <c r="E31" s="30" t="n">
        <v>6875</v>
      </c>
      <c r="F31" s="30" t="n">
        <f aca="false">F19-F30</f>
        <v>7157</v>
      </c>
      <c r="G31" s="15"/>
      <c r="H31" s="30" t="n">
        <f aca="false">+F31-E31</f>
        <v>282</v>
      </c>
    </row>
    <row r="32" customFormat="false" ht="20.25" hidden="false" customHeight="true" outlineLevel="0" collapsed="false">
      <c r="C32" s="28" t="s">
        <v>65</v>
      </c>
      <c r="D32" s="28"/>
      <c r="E32" s="21" t="n">
        <v>3162</v>
      </c>
      <c r="F32" s="21" t="n">
        <v>2971</v>
      </c>
      <c r="G32" s="15"/>
      <c r="H32" s="21" t="n">
        <f aca="false">+E32-F32</f>
        <v>191</v>
      </c>
    </row>
    <row r="33" customFormat="false" ht="12.75" hidden="false" customHeight="false" outlineLevel="0" collapsed="false">
      <c r="C33" s="28" t="s">
        <v>66</v>
      </c>
      <c r="D33" s="28"/>
      <c r="E33" s="21" t="n">
        <v>0</v>
      </c>
      <c r="F33" s="21" t="n">
        <v>0</v>
      </c>
      <c r="G33" s="15"/>
      <c r="H33" s="21" t="n">
        <f aca="false">+E33-F33</f>
        <v>0</v>
      </c>
    </row>
    <row r="34" customFormat="false" ht="12.75" hidden="false" customHeight="false" outlineLevel="0" collapsed="false">
      <c r="C34" s="28" t="s">
        <v>67</v>
      </c>
      <c r="D34" s="28"/>
      <c r="E34" s="21" t="n">
        <v>2243</v>
      </c>
      <c r="F34" s="21" t="n">
        <v>2246</v>
      </c>
      <c r="G34" s="15"/>
      <c r="H34" s="21" t="n">
        <f aca="false">+E34-F34</f>
        <v>-3</v>
      </c>
    </row>
    <row r="35" customFormat="false" ht="12.75" hidden="false" customHeight="false" outlineLevel="0" collapsed="false">
      <c r="C35" s="28" t="s">
        <v>68</v>
      </c>
      <c r="D35" s="28"/>
      <c r="E35" s="21" t="n">
        <v>1216</v>
      </c>
      <c r="F35" s="21" t="n">
        <v>1070</v>
      </c>
      <c r="G35" s="15"/>
      <c r="H35" s="21" t="n">
        <f aca="false">+E35-F35</f>
        <v>146</v>
      </c>
    </row>
    <row r="36" customFormat="false" ht="12.75" hidden="false" customHeight="false" outlineLevel="0" collapsed="false">
      <c r="C36" s="28" t="s">
        <v>69</v>
      </c>
      <c r="D36" s="28"/>
      <c r="E36" s="21" t="n">
        <v>2121</v>
      </c>
      <c r="F36" s="21" t="n">
        <v>2083</v>
      </c>
      <c r="G36" s="15"/>
      <c r="H36" s="21" t="n">
        <f aca="false">+E36-F36</f>
        <v>38</v>
      </c>
    </row>
    <row r="37" customFormat="false" ht="12.75" hidden="false" customHeight="false" outlineLevel="0" collapsed="false">
      <c r="C37" s="28" t="s">
        <v>70</v>
      </c>
      <c r="D37" s="28"/>
      <c r="E37" s="21" t="n">
        <v>730</v>
      </c>
      <c r="F37" s="21" t="n">
        <v>730</v>
      </c>
      <c r="G37" s="15"/>
      <c r="H37" s="21" t="n">
        <f aca="false">+E37-F37</f>
        <v>0</v>
      </c>
    </row>
    <row r="38" customFormat="false" ht="12.75" hidden="false" customHeight="false" outlineLevel="0" collapsed="false">
      <c r="C38" s="28"/>
      <c r="D38" s="28"/>
      <c r="E38" s="29" t="n">
        <v>9472</v>
      </c>
      <c r="F38" s="29" t="n">
        <f aca="false">SUM(F32:F37)</f>
        <v>9100</v>
      </c>
      <c r="G38" s="15"/>
      <c r="H38" s="29" t="n">
        <f aca="false">+E38-F38</f>
        <v>372</v>
      </c>
    </row>
    <row r="39" customFormat="false" ht="17.25" hidden="false" customHeight="true" outlineLevel="0" collapsed="false">
      <c r="C39" s="27" t="s">
        <v>71</v>
      </c>
      <c r="D39" s="28"/>
      <c r="E39" s="30" t="n">
        <v>-2597</v>
      </c>
      <c r="F39" s="30" t="n">
        <f aca="false">F19-F30-F38</f>
        <v>-1943</v>
      </c>
      <c r="G39" s="15"/>
      <c r="H39" s="30" t="n">
        <f aca="false">+F39-E39</f>
        <v>654</v>
      </c>
    </row>
    <row r="40" customFormat="false" ht="17.25" hidden="false" customHeight="true" outlineLevel="0" collapsed="false">
      <c r="C40" s="28" t="s">
        <v>72</v>
      </c>
      <c r="D40" s="28"/>
      <c r="E40" s="21"/>
      <c r="F40" s="21"/>
      <c r="G40" s="15"/>
      <c r="H40" s="21"/>
    </row>
    <row r="41" customFormat="false" ht="12.75" hidden="false" customHeight="false" outlineLevel="0" collapsed="false">
      <c r="C41" s="28"/>
      <c r="D41" s="28" t="s">
        <v>73</v>
      </c>
      <c r="E41" s="21" t="n">
        <v>40</v>
      </c>
      <c r="F41" s="21" t="n">
        <v>-515</v>
      </c>
      <c r="G41" s="15"/>
      <c r="H41" s="21" t="n">
        <f aca="false">+F41-E41</f>
        <v>-555</v>
      </c>
    </row>
    <row r="42" customFormat="false" ht="12.75" hidden="false" customHeight="false" outlineLevel="0" collapsed="false">
      <c r="C42" s="28"/>
      <c r="D42" s="28" t="s">
        <v>74</v>
      </c>
      <c r="E42" s="21" t="n">
        <v>42</v>
      </c>
      <c r="F42" s="21" t="n">
        <v>108</v>
      </c>
      <c r="G42" s="15"/>
      <c r="H42" s="21" t="n">
        <f aca="false">+F42-E42</f>
        <v>66</v>
      </c>
    </row>
    <row r="43" customFormat="false" ht="12.75" hidden="false" customHeight="false" outlineLevel="0" collapsed="false">
      <c r="C43" s="28"/>
      <c r="D43" s="28" t="s">
        <v>75</v>
      </c>
      <c r="E43" s="21" t="n">
        <v>1</v>
      </c>
      <c r="F43" s="21" t="n">
        <v>1</v>
      </c>
      <c r="G43" s="15"/>
      <c r="H43" s="21" t="n">
        <f aca="false">+F43-E43</f>
        <v>0</v>
      </c>
    </row>
    <row r="44" customFormat="false" ht="12.75" hidden="false" customHeight="false" outlineLevel="0" collapsed="false">
      <c r="C44" s="28"/>
      <c r="D44" s="28" t="s">
        <v>76</v>
      </c>
      <c r="E44" s="21" t="n">
        <v>-84</v>
      </c>
      <c r="F44" s="21" t="n">
        <v>-110</v>
      </c>
      <c r="G44" s="15"/>
      <c r="H44" s="21" t="n">
        <f aca="false">+F44-E44</f>
        <v>-26</v>
      </c>
    </row>
    <row r="45" customFormat="false" ht="12.75" hidden="false" customHeight="false" outlineLevel="0" collapsed="false">
      <c r="C45" s="28"/>
      <c r="D45" s="28"/>
      <c r="E45" s="29" t="n">
        <v>-1</v>
      </c>
      <c r="F45" s="29" t="n">
        <f aca="false">SUM(F41:F44)</f>
        <v>-516</v>
      </c>
      <c r="G45" s="15"/>
      <c r="H45" s="29" t="n">
        <f aca="false">+F45-E45</f>
        <v>-515</v>
      </c>
    </row>
    <row r="46" customFormat="false" ht="19.5" hidden="false" customHeight="true" outlineLevel="0" collapsed="false">
      <c r="C46" s="28"/>
      <c r="D46" s="27" t="s">
        <v>77</v>
      </c>
      <c r="E46" s="30" t="n">
        <v>-2598</v>
      </c>
      <c r="F46" s="30" t="n">
        <f aca="false">F39+F45</f>
        <v>-2459</v>
      </c>
      <c r="G46" s="15"/>
      <c r="H46" s="30" t="n">
        <f aca="false">+F46-E46</f>
        <v>139</v>
      </c>
    </row>
    <row r="47" customFormat="false" ht="17.25" hidden="false" customHeight="true" outlineLevel="0" collapsed="false">
      <c r="C47" s="28" t="s">
        <v>78</v>
      </c>
      <c r="D47" s="27"/>
      <c r="E47" s="21" t="n">
        <v>618</v>
      </c>
      <c r="F47" s="21" t="n">
        <v>617</v>
      </c>
      <c r="G47" s="15"/>
      <c r="H47" s="21" t="n">
        <f aca="false">+E47-F47</f>
        <v>1</v>
      </c>
    </row>
    <row r="48" customFormat="false" ht="12.75" hidden="false" customHeight="false" outlineLevel="0" collapsed="false">
      <c r="C48" s="28" t="s">
        <v>79</v>
      </c>
      <c r="D48" s="27"/>
      <c r="E48" s="21" t="n">
        <v>1993</v>
      </c>
      <c r="F48" s="21" t="n">
        <v>2100</v>
      </c>
      <c r="G48" s="15"/>
      <c r="H48" s="21" t="n">
        <f aca="false">+E48-F48</f>
        <v>-107</v>
      </c>
    </row>
    <row r="49" customFormat="false" ht="12.75" hidden="false" customHeight="false" outlineLevel="0" collapsed="false">
      <c r="C49" s="28" t="s">
        <v>80</v>
      </c>
      <c r="D49" s="27"/>
      <c r="E49" s="21" t="n">
        <v>0</v>
      </c>
      <c r="F49" s="21" t="n">
        <v>0</v>
      </c>
      <c r="G49" s="15"/>
      <c r="H49" s="21" t="n">
        <f aca="false">+E49-F49</f>
        <v>0</v>
      </c>
    </row>
    <row r="50" customFormat="false" ht="12.75" hidden="false" customHeight="false" outlineLevel="0" collapsed="false">
      <c r="C50" s="28" t="s">
        <v>81</v>
      </c>
      <c r="D50" s="28"/>
      <c r="E50" s="31" t="n">
        <v>-15</v>
      </c>
      <c r="F50" s="31" t="n">
        <v>-69</v>
      </c>
      <c r="G50" s="15"/>
      <c r="H50" s="31" t="n">
        <f aca="false">+E50-F50</f>
        <v>54</v>
      </c>
    </row>
    <row r="51" customFormat="false" ht="18.75" hidden="false" customHeight="true" outlineLevel="0" collapsed="false">
      <c r="C51" s="28"/>
      <c r="D51" s="28" t="s">
        <v>82</v>
      </c>
      <c r="E51" s="21" t="n">
        <v>-5194</v>
      </c>
      <c r="F51" s="21" t="n">
        <f aca="false">F46-F47-F48-F50</f>
        <v>-5107</v>
      </c>
      <c r="G51" s="15"/>
      <c r="H51" s="21" t="n">
        <f aca="false">+F51-E51</f>
        <v>87</v>
      </c>
    </row>
    <row r="52" customFormat="false" ht="18.75" hidden="false" customHeight="true" outlineLevel="0" collapsed="false">
      <c r="C52" s="28" t="s">
        <v>83</v>
      </c>
      <c r="D52" s="27"/>
      <c r="E52" s="21" t="n">
        <v>0</v>
      </c>
      <c r="F52" s="21" t="n">
        <v>-2505</v>
      </c>
      <c r="G52" s="15"/>
      <c r="H52" s="21" t="n">
        <f aca="false">+E52-F52</f>
        <v>2505</v>
      </c>
    </row>
    <row r="53" customFormat="false" ht="12.75" hidden="false" customHeight="false" outlineLevel="0" collapsed="false">
      <c r="C53" s="28" t="s">
        <v>84</v>
      </c>
      <c r="D53" s="28"/>
      <c r="E53" s="31" t="n">
        <v>-2182</v>
      </c>
      <c r="F53" s="31" t="n">
        <v>198</v>
      </c>
      <c r="G53" s="15"/>
      <c r="H53" s="31" t="n">
        <f aca="false">+E53-F53</f>
        <v>-2380</v>
      </c>
    </row>
    <row r="54" customFormat="false" ht="19.5" hidden="false" customHeight="true" outlineLevel="0" collapsed="false">
      <c r="C54" s="27"/>
      <c r="D54" s="27" t="s">
        <v>85</v>
      </c>
      <c r="E54" s="32" t="n">
        <v>-3012</v>
      </c>
      <c r="F54" s="32" t="n">
        <f aca="false">F51-F52-F53</f>
        <v>-2800</v>
      </c>
      <c r="G54" s="15"/>
      <c r="H54" s="32" t="n">
        <f aca="false">+F54-E54</f>
        <v>212</v>
      </c>
    </row>
    <row r="55" customFormat="false" ht="15.75" hidden="false" customHeight="false" outlineLevel="0" collapsed="false">
      <c r="C55" s="33"/>
      <c r="D55" s="33"/>
      <c r="E55" s="34"/>
      <c r="F55" s="34"/>
      <c r="G55" s="15"/>
      <c r="H55" s="34"/>
    </row>
    <row r="56" customFormat="false" ht="15" hidden="false" customHeight="false" outlineLevel="0" collapsed="false">
      <c r="C56" s="24"/>
      <c r="E56" s="34"/>
      <c r="F56" s="15"/>
      <c r="G56" s="15"/>
      <c r="H56" s="15"/>
    </row>
    <row r="57" customFormat="false" ht="12.75" hidden="false" customHeight="false" outlineLevel="0" collapsed="false">
      <c r="E57" s="15"/>
      <c r="F57" s="15"/>
      <c r="G57" s="15"/>
      <c r="H57" s="15"/>
    </row>
    <row r="58" customFormat="false" ht="12.75" hidden="false" customHeight="false" outlineLevel="0" collapsed="false">
      <c r="E58" s="15"/>
      <c r="F58" s="15"/>
      <c r="G58" s="15"/>
      <c r="H58" s="15"/>
    </row>
    <row r="59" customFormat="false" ht="12.75" hidden="false" customHeight="false" outlineLevel="0" collapsed="false">
      <c r="E59" s="15"/>
      <c r="F59" s="15"/>
      <c r="G59" s="15"/>
      <c r="H59" s="15"/>
    </row>
    <row r="60" customFormat="false" ht="12.75" hidden="false" customHeight="false" outlineLevel="0" collapsed="false">
      <c r="E60" s="15"/>
      <c r="F60" s="15"/>
      <c r="G60" s="15"/>
      <c r="H60" s="15"/>
    </row>
    <row r="61" customFormat="false" ht="12.75" hidden="false" customHeight="false" outlineLevel="0" collapsed="false">
      <c r="E61" s="15"/>
      <c r="F61" s="15"/>
      <c r="G61" s="15"/>
      <c r="H61" s="15"/>
    </row>
    <row r="62" customFormat="false" ht="12.75" hidden="false" customHeight="false" outlineLevel="0" collapsed="false">
      <c r="E62" s="15"/>
      <c r="F62" s="15"/>
      <c r="G62" s="15"/>
      <c r="H62" s="15"/>
    </row>
    <row r="63" customFormat="false" ht="12.75" hidden="false" customHeight="false" outlineLevel="0" collapsed="false">
      <c r="E63" s="15"/>
      <c r="F63" s="15"/>
      <c r="G63" s="15"/>
    </row>
    <row r="64" customFormat="false" ht="12.75" hidden="false" customHeight="false" outlineLevel="0" collapsed="false">
      <c r="E64" s="15"/>
      <c r="F64" s="15"/>
      <c r="G64" s="15"/>
    </row>
    <row r="65" customFormat="false" ht="12.75" hidden="false" customHeight="false" outlineLevel="0" collapsed="false">
      <c r="E65" s="15"/>
      <c r="F65" s="15"/>
      <c r="G65" s="15"/>
    </row>
    <row r="66" customFormat="false" ht="12.75" hidden="false" customHeight="false" outlineLevel="0" collapsed="false">
      <c r="E66" s="15"/>
      <c r="F66" s="15"/>
      <c r="G66" s="15"/>
    </row>
    <row r="67" customFormat="false" ht="12.75" hidden="false" customHeight="false" outlineLevel="0" collapsed="false">
      <c r="E67" s="15"/>
      <c r="F67" s="15"/>
      <c r="G67" s="15"/>
    </row>
    <row r="68" customFormat="false" ht="12.75" hidden="false" customHeight="false" outlineLevel="0" collapsed="false">
      <c r="E68" s="15"/>
      <c r="F68" s="15"/>
      <c r="G68" s="15"/>
    </row>
    <row r="69" customFormat="false" ht="12.75" hidden="false" customHeight="false" outlineLevel="0" collapsed="false">
      <c r="E69" s="15"/>
      <c r="F69" s="15"/>
      <c r="G69" s="15"/>
    </row>
    <row r="70" customFormat="false" ht="12.75" hidden="false" customHeight="false" outlineLevel="0" collapsed="false">
      <c r="E70" s="15"/>
      <c r="F70" s="15"/>
      <c r="G70" s="15"/>
    </row>
    <row r="71" customFormat="false" ht="12.75" hidden="false" customHeight="false" outlineLevel="0" collapsed="false">
      <c r="E71" s="15"/>
      <c r="F71" s="15"/>
      <c r="G71" s="15"/>
    </row>
    <row r="72" customFormat="false" ht="12.75" hidden="false" customHeight="false" outlineLevel="0" collapsed="false">
      <c r="E72" s="15"/>
      <c r="F72" s="15"/>
      <c r="G72" s="15"/>
    </row>
    <row r="73" customFormat="false" ht="12.75" hidden="false" customHeight="false" outlineLevel="0" collapsed="false">
      <c r="E73" s="15"/>
      <c r="F73" s="15"/>
      <c r="G73" s="15"/>
    </row>
    <row r="74" customFormat="false" ht="12.75" hidden="false" customHeight="false" outlineLevel="0" collapsed="false">
      <c r="E74" s="15"/>
      <c r="F74" s="15"/>
      <c r="G74" s="15"/>
    </row>
    <row r="75" customFormat="false" ht="12.75" hidden="false" customHeight="false" outlineLevel="0" collapsed="false">
      <c r="E75" s="15"/>
      <c r="F75" s="15"/>
      <c r="G75" s="15"/>
    </row>
    <row r="76" customFormat="false" ht="12.75" hidden="false" customHeight="false" outlineLevel="0" collapsed="false">
      <c r="E76" s="15"/>
      <c r="F76" s="15"/>
      <c r="G76" s="15"/>
    </row>
    <row r="77" customFormat="false" ht="12.75" hidden="false" customHeight="false" outlineLevel="0" collapsed="false">
      <c r="E77" s="15"/>
      <c r="F77" s="15"/>
      <c r="G77" s="15"/>
    </row>
    <row r="78" customFormat="false" ht="12.75" hidden="false" customHeight="false" outlineLevel="0" collapsed="false">
      <c r="E78" s="15"/>
      <c r="F78" s="15"/>
      <c r="G78" s="15"/>
    </row>
    <row r="79" customFormat="false" ht="12.75" hidden="false" customHeight="false" outlineLevel="0" collapsed="false">
      <c r="E79" s="15"/>
      <c r="F79" s="15"/>
      <c r="G79" s="15"/>
    </row>
    <row r="80" customFormat="false" ht="12.75" hidden="false" customHeight="false" outlineLevel="0" collapsed="false">
      <c r="E80" s="15"/>
      <c r="F80" s="15"/>
      <c r="G80" s="15"/>
    </row>
  </sheetData>
  <printOptions headings="false" gridLines="false" gridLinesSet="true" horizontalCentered="true" verticalCentered="false"/>
  <pageMargins left="0.747916666666667" right="0.747916666666667" top="0.579861111111111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- &amp;A&amp;C&amp;"Arial,Bold"CONFIDENTIAL&amp;R&amp;D -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2001-05-15T21:06:38Z</dcterms:created>
  <dc:creator>Chris Lambert</dc:creator>
  <dc:description/>
  <dc:language>en-US</dc:language>
  <cp:lastModifiedBy>Chris Lambert</cp:lastModifiedBy>
  <cp:lastPrinted>2001-05-15T22:07:28Z</cp:lastPrinted>
  <cp:revision>0</cp:revision>
  <dc:subject/>
  <dc:title/>
</cp:coreProperties>
</file>