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name="_x000c__x0015_?deliver" vbProcedure="false">'[4]#REF'!$BG$73</definedName>
    <definedName function="false" hidden="false" name="deliveries" vbProcedure="false">'[3]'!$A$1</definedName>
    <definedName function="false" hidden="false" name="Opsheet" vbProcedure="false">'[5]'!CC$20047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C113" authorId="0">
      <text>
        <r>
          <rPr>
            <b val="true"/>
            <sz val="16"/>
            <color rgb="FF000000"/>
            <rFont val="Tahoma"/>
            <family val="2"/>
          </rPr>
          <t xml:space="preserve">rwatt:
</t>
        </r>
        <r>
          <rPr>
            <sz val="16"/>
            <color rgb="FF000000"/>
            <rFont val="Tahoma"/>
            <family val="2"/>
          </rPr>
          <t xml:space="preserve">Hard-coded for April. We took assumed Carbon (&amp; others) plus the known Aeco, Xalta, and JanCreek numbers.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16</xdr:colOff>
                <xdr:row>111</xdr:row>
                <xdr:rowOff>8</xdr:rowOff>
              </xdr:from>
              <xdr:to>
                <xdr:col>33</xdr:col>
                <xdr:colOff>20</xdr:colOff>
                <xdr:row>126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<sst xmlns="http://schemas.openxmlformats.org/spreadsheetml/2006/main" count="358" uniqueCount="186">
  <si>
    <t xml:space="preserve">TRADING GROUP</t>
  </si>
  <si>
    <t xml:space="preserve">ALBERTA Supply &amp; Demand Analysis</t>
  </si>
  <si>
    <t xml:space="preserve">Negative is Injection</t>
  </si>
  <si>
    <t xml:space="preserve">Total</t>
  </si>
  <si>
    <t xml:space="preserve">Field</t>
  </si>
  <si>
    <t xml:space="preserve">Available</t>
  </si>
  <si>
    <t xml:space="preserve">Actual</t>
  </si>
  <si>
    <t xml:space="preserve">Pack/</t>
  </si>
  <si>
    <t xml:space="preserve">Storage Fields</t>
  </si>
  <si>
    <t xml:space="preserve">EGAT</t>
  </si>
  <si>
    <t xml:space="preserve">Over / </t>
  </si>
  <si>
    <t xml:space="preserve">Aeco</t>
  </si>
  <si>
    <t xml:space="preserve">Crossalta</t>
  </si>
  <si>
    <t xml:space="preserve">Carbon</t>
  </si>
  <si>
    <t xml:space="preserve">Alberta Hub</t>
  </si>
  <si>
    <t xml:space="preserve">Empress</t>
  </si>
  <si>
    <t xml:space="preserve">Alliance</t>
  </si>
  <si>
    <t xml:space="preserve">McNeill</t>
  </si>
  <si>
    <t xml:space="preserve">ABC</t>
  </si>
  <si>
    <t xml:space="preserve">Gord</t>
  </si>
  <si>
    <t xml:space="preserve">Other</t>
  </si>
  <si>
    <t xml:space="preserve">Intra</t>
  </si>
  <si>
    <t xml:space="preserve">Demand</t>
  </si>
  <si>
    <t xml:space="preserve">Receipts</t>
  </si>
  <si>
    <t xml:space="preserve">for Storage</t>
  </si>
  <si>
    <t xml:space="preserve">Storage</t>
  </si>
  <si>
    <t xml:space="preserve">Draft</t>
  </si>
  <si>
    <t xml:space="preserve">Linepack</t>
  </si>
  <si>
    <t xml:space="preserve">Target</t>
  </si>
  <si>
    <t xml:space="preserve">Over / Under</t>
  </si>
  <si>
    <t xml:space="preserve">Jan Creek</t>
  </si>
  <si>
    <t xml:space="preserve">Capability</t>
  </si>
  <si>
    <t xml:space="preserve">Under</t>
  </si>
  <si>
    <t xml:space="preserve">Ratio</t>
  </si>
  <si>
    <t xml:space="preserve">Thu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</si>
  <si>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</si>
  <si>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</si>
  <si>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</si>
  <si>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</si>
  <si>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</si>
  <si>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</si>
  <si>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Average</t>
  </si>
  <si>
    <t xml:space="preserve">Base Receipts</t>
  </si>
  <si>
    <t xml:space="preserve">Weekday</t>
  </si>
  <si>
    <t xml:space="preserve">Weekend</t>
  </si>
  <si>
    <t xml:space="preserve">Alberta Supply &amp; Demand Forecast</t>
  </si>
  <si>
    <t xml:space="preserve">Supply</t>
  </si>
  <si>
    <t xml:space="preserve">          Storage</t>
  </si>
  <si>
    <t xml:space="preserve">G-dale</t>
  </si>
  <si>
    <t xml:space="preserve">Total Demand</t>
  </si>
  <si>
    <t xml:space="preserve">Field Receipts</t>
  </si>
  <si>
    <t xml:space="preserve">Net Storage</t>
  </si>
  <si>
    <t xml:space="preserve">Storage Inventory</t>
  </si>
  <si>
    <t xml:space="preserve">TCPL</t>
  </si>
  <si>
    <t xml:space="preserve">Northern Border</t>
  </si>
  <si>
    <t xml:space="preserve">PGT</t>
  </si>
  <si>
    <t xml:space="preserve">Previous Summer Injections</t>
  </si>
  <si>
    <t xml:space="preserve">AECO</t>
  </si>
  <si>
    <t xml:space="preserve">X-Alta</t>
  </si>
  <si>
    <t xml:space="preserve">Summer Avg</t>
  </si>
  <si>
    <t xml:space="preserve">Daily Avg</t>
  </si>
  <si>
    <t xml:space="preserve">Total AB Capacity</t>
  </si>
  <si>
    <t xml:space="preserve">Injections NUL Side</t>
  </si>
  <si>
    <t xml:space="preserve">NOVA Capacity</t>
  </si>
  <si>
    <t xml:space="preserve">Balance - Oct 31 '99</t>
  </si>
  <si>
    <t xml:space="preserve">% Full</t>
  </si>
  <si>
    <t xml:space="preserve">Short by:</t>
  </si>
  <si>
    <t xml:space="preserve">Alberta Supply / Demand</t>
  </si>
  <si>
    <t xml:space="preserve">Oct 31/00</t>
  </si>
  <si>
    <t xml:space="preserve">Positive is Withdrawal</t>
  </si>
  <si>
    <t xml:space="preserve">Field Receipt Outages:</t>
  </si>
  <si>
    <t xml:space="preserve">April - no outages</t>
  </si>
  <si>
    <t xml:space="preserve">May - 300 off last half of month</t>
  </si>
  <si>
    <t xml:space="preserve">June - 700 off vs. 1000 last year</t>
  </si>
  <si>
    <t xml:space="preserve">Adjusted</t>
  </si>
  <si>
    <t xml:space="preserve">Storage Levels</t>
  </si>
  <si>
    <t xml:space="preserve">NUL Side</t>
  </si>
  <si>
    <t xml:space="preserve">Total Winter</t>
  </si>
  <si>
    <t xml:space="preserve">With Carbon</t>
  </si>
  <si>
    <t xml:space="preserve">Storage Available</t>
  </si>
  <si>
    <t xml:space="preserve">130 TB</t>
  </si>
  <si>
    <t xml:space="preserve">400 IT</t>
  </si>
  <si>
    <t xml:space="preserve">Adj.</t>
  </si>
  <si>
    <t xml:space="preserve">Reported</t>
  </si>
  <si>
    <t xml:space="preserve">8:00 Nom</t>
  </si>
  <si>
    <t xml:space="preserve">Actuals</t>
  </si>
  <si>
    <t xml:space="preserve">Historics</t>
  </si>
  <si>
    <t xml:space="preserve">Storage **</t>
  </si>
  <si>
    <t xml:space="preserve">Balance*</t>
  </si>
  <si>
    <t xml:space="preserve">NOVA OUTAGES</t>
  </si>
  <si>
    <t xml:space="preserve">Inc/Dec</t>
  </si>
  <si>
    <t xml:space="preserve">Month</t>
  </si>
  <si>
    <t xml:space="preserve">Prior Year</t>
  </si>
  <si>
    <t xml:space="preserve">To-Date</t>
  </si>
  <si>
    <t xml:space="preserve">Gordondale</t>
  </si>
  <si>
    <t xml:space="preserve">Other Borders</t>
  </si>
  <si>
    <t xml:space="preserve">Intra-Alberta</t>
  </si>
  <si>
    <t xml:space="preserve">Pre-Strg Demand</t>
  </si>
  <si>
    <t xml:space="preserve">Storage Injection</t>
  </si>
  <si>
    <t xml:space="preserve">6:00 Storage Nom</t>
  </si>
  <si>
    <t xml:space="preserve">Storage Flows</t>
  </si>
  <si>
    <t xml:space="preserve">April Tru up of 30B (Carbon)</t>
  </si>
  <si>
    <t xml:space="preserve">Cross Alta</t>
  </si>
  <si>
    <t xml:space="preserve">Available To Inject</t>
  </si>
  <si>
    <t xml:space="preserve">Field w/Alliance</t>
  </si>
  <si>
    <t xml:space="preserve">Nova Field Receipts</t>
  </si>
  <si>
    <t xml:space="preserve">Gordondale Rcpts</t>
  </si>
  <si>
    <t xml:space="preserve">Storage W/D</t>
  </si>
  <si>
    <t xml:space="preserve">Total Receipts</t>
  </si>
  <si>
    <t xml:space="preserve">Total Deliveries</t>
  </si>
  <si>
    <t xml:space="preserve">Adjustment</t>
  </si>
  <si>
    <t xml:space="preserve">Actual Pack/Draft</t>
  </si>
  <si>
    <t xml:space="preserve"> 06:00 Linepack</t>
  </si>
  <si>
    <t xml:space="preserve">TARGET</t>
  </si>
  <si>
    <t xml:space="preserve">Over/Under</t>
  </si>
  <si>
    <t xml:space="preserve">T accounts</t>
  </si>
  <si>
    <t xml:space="preserve">OBA's</t>
  </si>
  <si>
    <t xml:space="preserve">Tolerance</t>
  </si>
  <si>
    <t xml:space="preserve">Hidden Adjustment</t>
  </si>
  <si>
    <t xml:space="preserve">IT Analysis - Nominated Flows</t>
  </si>
  <si>
    <t xml:space="preserve">MTD</t>
  </si>
  <si>
    <t xml:space="preserve">Actual Empress Flow</t>
  </si>
  <si>
    <t xml:space="preserve">Firm</t>
  </si>
  <si>
    <t xml:space="preserve">Implied Empress Base</t>
  </si>
  <si>
    <t xml:space="preserve">Empress Longhaul IT</t>
  </si>
  <si>
    <t xml:space="preserve">Great Lakes Shorthaul</t>
  </si>
  <si>
    <t xml:space="preserve">Viking Shorthaul</t>
  </si>
  <si>
    <t xml:space="preserve">MDA Shorthaul</t>
  </si>
  <si>
    <t xml:space="preserve">Total IT</t>
  </si>
  <si>
    <t xml:space="preserve">MTD Averages</t>
  </si>
  <si>
    <t xml:space="preserve">Saskatchewan Gas</t>
  </si>
  <si>
    <t xml:space="preserve">Last Year</t>
  </si>
  <si>
    <t xml:space="preserve">McNeil</t>
  </si>
  <si>
    <t xml:space="preserve">G-Dale</t>
  </si>
  <si>
    <t xml:space="preserve">Others</t>
  </si>
  <si>
    <t xml:space="preserve">Alta Receipts</t>
  </si>
  <si>
    <t xml:space="preserve">Nova Receipts</t>
  </si>
  <si>
    <t xml:space="preserve">TCPL Suffield Receipts</t>
  </si>
  <si>
    <t xml:space="preserve">TCPL Other Sask Rcts</t>
  </si>
  <si>
    <t xml:space="preserve">Sask Field Receipts (TransGas)</t>
  </si>
  <si>
    <t xml:space="preserve">Alliance Linepack</t>
  </si>
  <si>
    <t xml:space="preserve">TCPL Linepack</t>
  </si>
  <si>
    <t xml:space="preserve">TCPL West</t>
  </si>
  <si>
    <t xml:space="preserve">Carbon Winter</t>
  </si>
  <si>
    <t xml:space="preserve">Total Storage</t>
  </si>
  <si>
    <t xml:space="preserve">Off Target</t>
  </si>
  <si>
    <t xml:space="preserve">Withdrawls</t>
  </si>
  <si>
    <t xml:space="preserve">TCPL North</t>
  </si>
  <si>
    <t xml:space="preserve">TCPL Capacities</t>
  </si>
  <si>
    <t xml:space="preserve">North Capacity MMCF</t>
  </si>
  <si>
    <t xml:space="preserve">Empress Capacity MMCF</t>
  </si>
  <si>
    <t xml:space="preserve">Winter Avg</t>
  </si>
  <si>
    <t xml:space="preserve">North Capacity 106</t>
  </si>
  <si>
    <t xml:space="preserve">Empress Capacity 106</t>
  </si>
  <si>
    <t xml:space="preserve">Bottleneck</t>
  </si>
  <si>
    <t xml:space="preserve">Stn 80</t>
  </si>
  <si>
    <t xml:space="preserve">Stn 92</t>
  </si>
  <si>
    <t xml:space="preserve">Alberta Storage - Breakdown</t>
  </si>
  <si>
    <t xml:space="preserve">Current</t>
  </si>
  <si>
    <t xml:space="preserve">Gas Use - POWER GEN</t>
  </si>
  <si>
    <t xml:space="preserve">Capacity</t>
  </si>
  <si>
    <t xml:space="preserve">Inventory</t>
  </si>
  <si>
    <t xml:space="preserve">Historical Storage Levels (End of Month)</t>
  </si>
  <si>
    <t xml:space="preserve">    Empress</t>
  </si>
  <si>
    <t xml:space="preserve">Alliance AB/BC Capacity*</t>
  </si>
  <si>
    <t xml:space="preserve">Alberta</t>
  </si>
  <si>
    <t xml:space="preserve">Summer</t>
  </si>
  <si>
    <t xml:space="preserve">Winter</t>
  </si>
  <si>
    <t xml:space="preserve">(Adj)</t>
  </si>
  <si>
    <t xml:space="preserve">(&amp; others)</t>
  </si>
  <si>
    <t xml:space="preserve">Hub</t>
  </si>
  <si>
    <t xml:space="preserve">*Others</t>
  </si>
  <si>
    <t xml:space="preserve">Alb. Hub</t>
  </si>
  <si>
    <t xml:space="preserve">*Total Alb.</t>
  </si>
  <si>
    <t xml:space="preserve">* Alliance Receipt point Capacities - based on shipper contracts</t>
  </si>
  <si>
    <t xml:space="preserve">Trans Gas</t>
  </si>
  <si>
    <t xml:space="preserve">Aitken Creek</t>
  </si>
  <si>
    <t xml:space="preserve">CGA - Western Storage</t>
  </si>
  <si>
    <t xml:space="preserve">(*** CGA Includes Aeco, X-Alta, Carbon, Transgas, Aitken Creek (Excludes AB Hub))</t>
  </si>
  <si>
    <t xml:space="preserve">** Carbon level is a straightline assumption</t>
  </si>
  <si>
    <t xml:space="preserve">Historical Monthly Injection / Withdrawal Levels</t>
  </si>
  <si>
    <t xml:space="preserve">Total
Inj / WD</t>
  </si>
  <si>
    <t xml:space="preserve">Adj. X-Alta</t>
  </si>
  <si>
    <t xml:space="preserve">Carbon (&amp;others)</t>
  </si>
  <si>
    <t xml:space="preserve">** Carbon &amp; Others are actual injection/withdrawal as per Nova</t>
  </si>
  <si>
    <t xml:space="preserve">Total Carbon (NUL Side)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</si>
</sst>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.00_);[RED]\(#,##0.00\)"/>
    <numFmt numFmtId="166" formatCode="_(* #,##0.00_);_(* \(#,##0.00\);_(* \-??_);_(@_)"/>
    <numFmt numFmtId="167" formatCode="[$-409]#,##0_);[RED]\(#,##0\)"/>
    <numFmt numFmtId="168" formatCode="[$-409]d\-mmm\-yy"/>
    <numFmt numFmtId="169" formatCode="ddd"/>
    <numFmt numFmtId="170" formatCode="[$-409]d\-mmm"/>
    <numFmt numFmtId="171" formatCode="#,##0"/>
    <numFmt numFmtId="172" formatCode="0"/>
    <numFmt numFmtId="173" formatCode="0.00%"/>
    <numFmt numFmtId="174" formatCode="[$-409]mmm\-yy"/>
    <numFmt numFmtId="175" formatCode="[$-409]#,##0_);\(#,##0\)"/>
    <numFmt numFmtId="176" formatCode="0%"/>
    <numFmt numFmtId="177" formatCode="mmm\-yyyy"/>
    <numFmt numFmtId="178" formatCode="ddd\-mmm\-dd"/>
    <numFmt numFmtId="179" formatCode="0_);[RED]\(0\)"/>
    <numFmt numFmtId="180" formatCode="_(\$* #,##0.00_);_(\$* \(#,##0.00\);_(\$* \-??_);_(@_)"/>
    <numFmt numFmtId="181" formatCode="#,##0.0"/>
    <numFmt numFmtId="182" formatCode="#,##0.0_);\(#,##0.0\)"/>
    <numFmt numFmtId="183" formatCode="0.0_);[RED]\(0.0\)"/>
    <numFmt numFmtId="184" formatCode="0.0%"/>
    <numFmt numFmtId="185" formatCode="[$-409]0%"/>
    <numFmt numFmtId="186" formatCode="#,##0.0_);[RED]\(#,##0.0\)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sz val="8"/>
      <color rgb="FF0000FF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FF"/>
      <name val="Times New Roman"/>
      <family val="1"/>
    </font>
    <font>
      <b val="true"/>
      <sz val="8"/>
      <name val="Times New Roman"/>
      <family val="1"/>
    </font>
    <font>
      <sz val="8"/>
      <color rgb="FF0000FF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b val="true"/>
      <sz val="9"/>
      <color rgb="FF0000FF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b val="true"/>
      <sz val="8"/>
      <color rgb="FF0000FF"/>
      <name val="Arial"/>
      <family val="2"/>
    </font>
    <font>
      <sz val="9"/>
      <color rgb="FF008080"/>
      <name val="Arial"/>
      <family val="2"/>
    </font>
    <font>
      <sz val="7"/>
      <name val="Arial"/>
      <family val="2"/>
    </font>
    <font>
      <sz val="4"/>
      <name val="Arial"/>
      <family val="2"/>
    </font>
    <font>
      <sz val="8"/>
      <color rgb="FF003366"/>
      <name val="Arial"/>
      <family val="2"/>
    </font>
    <font>
      <sz val="8"/>
      <color rgb="FFFFFFFF"/>
      <name val="Arial"/>
      <family val="2"/>
    </font>
    <font>
      <i val="true"/>
      <sz val="8"/>
      <name val="Arial"/>
      <family val="2"/>
    </font>
    <font>
      <b val="true"/>
      <sz val="16"/>
      <color rgb="FF000000"/>
      <name val="Tahoma"/>
      <family val="2"/>
    </font>
    <font>
      <sz val="16"/>
      <color rgb="FF000000"/>
      <name val="Tahoma"/>
      <family val="2"/>
    </font>
    <font>
      <b val="true"/>
      <sz val="10.5"/>
      <color rgb="FF000000"/>
      <name val="Arial"/>
      <family val="2"/>
    </font>
    <font>
      <sz val="5.5"/>
      <color rgb="FF000000"/>
      <name val="Arial"/>
      <family val="2"/>
    </font>
    <font>
      <sz val="12"/>
      <color rgb="FF000000"/>
      <name val="Arial"/>
      <family val="2"/>
    </font>
    <font>
      <b val="true"/>
      <sz val="10"/>
      <color rgb="FF000000"/>
      <name val="Arial"/>
      <family val="2"/>
    </font>
    <font>
      <sz val="5.2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sz val="13.25"/>
      <color rgb="FF000000"/>
      <name val="Arial"/>
      <family val="2"/>
    </font>
    <font>
      <sz val="5"/>
      <color rgb="FF000000"/>
      <name val="Arial"/>
      <family val="2"/>
    </font>
    <font>
      <b val="true"/>
      <sz val="7"/>
      <color rgb="FF000000"/>
      <name val="Arial"/>
      <family val="2"/>
    </font>
    <font>
      <sz val="2.75"/>
      <color rgb="FF000000"/>
      <name val="Arial"/>
      <family val="2"/>
    </font>
    <font>
      <sz val="4.75"/>
      <color rgb="FF000000"/>
      <name val="Arial"/>
      <family val="2"/>
    </font>
    <font>
      <b val="true"/>
      <sz val="2.75"/>
      <color rgb="FF000000"/>
      <name val="Arial"/>
      <family val="2"/>
    </font>
    <font>
      <b val="true"/>
      <sz val="6.75"/>
      <color rgb="FF000000"/>
      <name val="Arial"/>
      <family val="2"/>
    </font>
    <font>
      <sz val="2.5"/>
      <color rgb="FF000000"/>
      <name val="Arial"/>
      <family val="2"/>
    </font>
    <font>
      <b val="true"/>
      <sz val="13.5"/>
      <color rgb="FF000000"/>
      <name val="Arial"/>
      <family val="2"/>
    </font>
    <font>
      <sz val="9"/>
      <color rgb="FF000000"/>
      <name val="Arial"/>
      <family val="2"/>
    </font>
    <font>
      <sz val="7.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2" borderId="9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2" borderId="9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1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6" fillId="2" borderId="9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2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2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7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2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2" borderId="7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2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8" fillId="2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2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6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2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2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7" fillId="2" borderId="1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1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1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2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3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2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8" fillId="2" borderId="1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2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1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5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1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1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7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7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7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5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5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0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" fillId="5" borderId="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5" borderId="1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5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5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5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5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5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5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5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4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5" fillId="0" borderId="1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5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orecast chart" xfId="20"/>
    <cellStyle name="Normal_Forecast chart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AECO STORAGE</a:t>
            </a:r>
          </a:p>
        </c:rich>
      </c:tx>
      <c:layout>
        <c:manualLayout>
          <c:xMode val="edge"/>
          <c:yMode val="edge"/>
          <c:x val="0.336223886480095"/>
          <c:y val="0.037003711618490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0551832873473"/>
          <c:y val="0.0988640197952986"/>
          <c:w val="0.894560504532913"/>
          <c:h val="0.901135980204701"/>
        </c:manualLayout>
      </c:layout>
      <c:lineChart>
        <c:grouping val="standard"/>
        <c:varyColors val="0"/>
        <c:ser>
          <c:idx val="0"/>
          <c:order val="0"/>
          <c:tx>
            <c:strRef>
              <c:f>[5]StorageChartData!$E$4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[5]StorageChartData!$D$5:$D$369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[5]StorageChartData!$E$5:$E$369</c:f>
              <c:numCache>
                <c:formatCode>General</c:formatCode>
                <c:ptCount val="365"/>
                <c:pt idx="0">
                  <c:v>85.4171026003241</c:v>
                </c:pt>
                <c:pt idx="1">
                  <c:v>85.4616010720733</c:v>
                </c:pt>
                <c:pt idx="2">
                  <c:v>85.5488552741161</c:v>
                </c:pt>
                <c:pt idx="3">
                  <c:v>85.4553186843413</c:v>
                </c:pt>
                <c:pt idx="4">
                  <c:v>85.3338627375609</c:v>
                </c:pt>
                <c:pt idx="5">
                  <c:v>85.1876321770125</c:v>
                </c:pt>
                <c:pt idx="6">
                  <c:v>85.1147635780645</c:v>
                </c:pt>
                <c:pt idx="7">
                  <c:v>85.1423883372273</c:v>
                </c:pt>
                <c:pt idx="8">
                  <c:v>85.1857119669769</c:v>
                </c:pt>
                <c:pt idx="9">
                  <c:v>85.2361201424401</c:v>
                </c:pt>
                <c:pt idx="10">
                  <c:v>85.2083711552713</c:v>
                </c:pt>
                <c:pt idx="11">
                  <c:v>85.1934105539773</c:v>
                </c:pt>
                <c:pt idx="12">
                  <c:v>85.1797596708037</c:v>
                </c:pt>
                <c:pt idx="13">
                  <c:v>85.0976627056957</c:v>
                </c:pt>
                <c:pt idx="14">
                  <c:v>84.9049708709033</c:v>
                </c:pt>
                <c:pt idx="15">
                  <c:v>84.6138727085009</c:v>
                </c:pt>
                <c:pt idx="16">
                  <c:v>84.3215429141533</c:v>
                </c:pt>
                <c:pt idx="17">
                  <c:v>83.9738961634197</c:v>
                </c:pt>
                <c:pt idx="18">
                  <c:v>83.8999485555053</c:v>
                </c:pt>
                <c:pt idx="19">
                  <c:v>84.0993309557637</c:v>
                </c:pt>
                <c:pt idx="20">
                  <c:v>84.0826311623857</c:v>
                </c:pt>
                <c:pt idx="21">
                  <c:v>83.9736086643201</c:v>
                </c:pt>
                <c:pt idx="22">
                  <c:v>83.9717132998857</c:v>
                </c:pt>
                <c:pt idx="23">
                  <c:v>84.0150937195809</c:v>
                </c:pt>
                <c:pt idx="24">
                  <c:v>84.0591130261641</c:v>
                </c:pt>
                <c:pt idx="25">
                  <c:v>84.1492883610337</c:v>
                </c:pt>
                <c:pt idx="26">
                  <c:v>84.2358042937837</c:v>
                </c:pt>
                <c:pt idx="27">
                  <c:v>84.3208507866913</c:v>
                </c:pt>
                <c:pt idx="28">
                  <c:v>84.4050489797865</c:v>
                </c:pt>
                <c:pt idx="29">
                  <c:v>84.3954337321221</c:v>
                </c:pt>
                <c:pt idx="30">
                  <c:v>84.3593011292341</c:v>
                </c:pt>
                <c:pt idx="31">
                  <c:v>84.4199314949053</c:v>
                </c:pt>
                <c:pt idx="32">
                  <c:v>84.5116933988801</c:v>
                </c:pt>
                <c:pt idx="33">
                  <c:v>84.7568768902649</c:v>
                </c:pt>
                <c:pt idx="34">
                  <c:v>84.9666483011965</c:v>
                </c:pt>
                <c:pt idx="35">
                  <c:v>84.8320064389221</c:v>
                </c:pt>
                <c:pt idx="36">
                  <c:v>84.6177379741733</c:v>
                </c:pt>
                <c:pt idx="37">
                  <c:v>84.5830144718105</c:v>
                </c:pt>
                <c:pt idx="38">
                  <c:v>84.5484897342573</c:v>
                </c:pt>
                <c:pt idx="39">
                  <c:v>84.5157219356461</c:v>
                </c:pt>
                <c:pt idx="40">
                  <c:v>84.3906704754349</c:v>
                </c:pt>
                <c:pt idx="41">
                  <c:v>84.3300933503377</c:v>
                </c:pt>
                <c:pt idx="42">
                  <c:v>84.2624742719861</c:v>
                </c:pt>
                <c:pt idx="43">
                  <c:v>84.1103375570953</c:v>
                </c:pt>
                <c:pt idx="44">
                  <c:v>84.0785564837889</c:v>
                </c:pt>
                <c:pt idx="45">
                  <c:v>84.0318715991341</c:v>
                </c:pt>
                <c:pt idx="46">
                  <c:v>84.0827553903917</c:v>
                </c:pt>
                <c:pt idx="47">
                  <c:v>83.3783896951149</c:v>
                </c:pt>
                <c:pt idx="48">
                  <c:v>82.4971836586113</c:v>
                </c:pt>
                <c:pt idx="49">
                  <c:v>81.9966583743225</c:v>
                </c:pt>
                <c:pt idx="50">
                  <c:v>81.4786133918161</c:v>
                </c:pt>
                <c:pt idx="51">
                  <c:v>80.5186326020221</c:v>
                </c:pt>
                <c:pt idx="52">
                  <c:v>79.6492140286021</c:v>
                </c:pt>
                <c:pt idx="53">
                  <c:v>78.8613067739761</c:v>
                </c:pt>
                <c:pt idx="54">
                  <c:v>78.2047511141513</c:v>
                </c:pt>
                <c:pt idx="55">
                  <c:v>77.4536401949025</c:v>
                </c:pt>
                <c:pt idx="56">
                  <c:v>76.6440817735165</c:v>
                </c:pt>
                <c:pt idx="57">
                  <c:v>75.7702193868532</c:v>
                </c:pt>
                <c:pt idx="58">
                  <c:v>74.8610265552836</c:v>
                </c:pt>
                <c:pt idx="59">
                  <c:v>73.8382076906833</c:v>
                </c:pt>
                <c:pt idx="60">
                  <c:v>73.2949692685601</c:v>
                </c:pt>
                <c:pt idx="61">
                  <c:v>72.7526785286541</c:v>
                </c:pt>
                <c:pt idx="62">
                  <c:v>72.1706951661453</c:v>
                </c:pt>
                <c:pt idx="63">
                  <c:v>71.5974432577725</c:v>
                </c:pt>
                <c:pt idx="64">
                  <c:v>71.0794266702389</c:v>
                </c:pt>
                <c:pt idx="65">
                  <c:v>70.3464423917513</c:v>
                </c:pt>
                <c:pt idx="66">
                  <c:v>69.4335369174881</c:v>
                </c:pt>
                <c:pt idx="67">
                  <c:v>68.5817196778325</c:v>
                </c:pt>
                <c:pt idx="68">
                  <c:v>67.7322166284601</c:v>
                </c:pt>
                <c:pt idx="69">
                  <c:v>66.8939863832893</c:v>
                </c:pt>
                <c:pt idx="70">
                  <c:v>66.2592806550341</c:v>
                </c:pt>
                <c:pt idx="71">
                  <c:v>66.0334199426397</c:v>
                </c:pt>
                <c:pt idx="72">
                  <c:v>65.0286176882809</c:v>
                </c:pt>
                <c:pt idx="73">
                  <c:v>64.0395817425693</c:v>
                </c:pt>
                <c:pt idx="74">
                  <c:v>63.4457754232609</c:v>
                </c:pt>
                <c:pt idx="75">
                  <c:v>62.6875515633257</c:v>
                </c:pt>
                <c:pt idx="76">
                  <c:v>61.8222609090765</c:v>
                </c:pt>
                <c:pt idx="77">
                  <c:v>61.1753772868617</c:v>
                </c:pt>
                <c:pt idx="78">
                  <c:v>60.8444800207085</c:v>
                </c:pt>
                <c:pt idx="79">
                  <c:v>60.6504465234513</c:v>
                </c:pt>
                <c:pt idx="80">
                  <c:v>59.9717818279301</c:v>
                </c:pt>
                <c:pt idx="81">
                  <c:v>59.0750685869061</c:v>
                </c:pt>
                <c:pt idx="82">
                  <c:v>58.4369235175705</c:v>
                </c:pt>
                <c:pt idx="83">
                  <c:v>57.9350459227021</c:v>
                </c:pt>
                <c:pt idx="84">
                  <c:v>57.5214944400997</c:v>
                </c:pt>
                <c:pt idx="85">
                  <c:v>57.0560333978473</c:v>
                </c:pt>
                <c:pt idx="86">
                  <c:v>56.4621631898501</c:v>
                </c:pt>
                <c:pt idx="87">
                  <c:v>55.9243269113021</c:v>
                </c:pt>
                <c:pt idx="88">
                  <c:v>55.4953640572125</c:v>
                </c:pt>
                <c:pt idx="89">
                  <c:v>55.1849821589073</c:v>
                </c:pt>
                <c:pt idx="90">
                  <c:v>54.8732834437385</c:v>
                </c:pt>
                <c:pt idx="91">
                  <c:v>54.5278692477413</c:v>
                </c:pt>
                <c:pt idx="92">
                  <c:v>54.2592599037965</c:v>
                </c:pt>
                <c:pt idx="93">
                  <c:v>54.0951334116409</c:v>
                </c:pt>
                <c:pt idx="94">
                  <c:v>53.8398413099393</c:v>
                </c:pt>
                <c:pt idx="95">
                  <c:v>53.4999002449493</c:v>
                </c:pt>
                <c:pt idx="96">
                  <c:v>53.3299456846265</c:v>
                </c:pt>
                <c:pt idx="97">
                  <c:v>53.1137996023013</c:v>
                </c:pt>
                <c:pt idx="98">
                  <c:v>52.6988780622613</c:v>
                </c:pt>
                <c:pt idx="99">
                  <c:v>51.8111944225877</c:v>
                </c:pt>
                <c:pt idx="100">
                  <c:v>51.3842724571681</c:v>
                </c:pt>
                <c:pt idx="101">
                  <c:v>51.1602467698909</c:v>
                </c:pt>
                <c:pt idx="102">
                  <c:v>50.6332680190673</c:v>
                </c:pt>
                <c:pt idx="103">
                  <c:v>50.1634199535173</c:v>
                </c:pt>
                <c:pt idx="104">
                  <c:v>49.7861536967817</c:v>
                </c:pt>
                <c:pt idx="105">
                  <c:v>49.4748738074617</c:v>
                </c:pt>
                <c:pt idx="106">
                  <c:v>49.1236918826145</c:v>
                </c:pt>
                <c:pt idx="107">
                  <c:v>48.8662666085813</c:v>
                </c:pt>
                <c:pt idx="108">
                  <c:v>48.7013131128429</c:v>
                </c:pt>
                <c:pt idx="109">
                  <c:v>48.4042520061525</c:v>
                </c:pt>
                <c:pt idx="110">
                  <c:v>48.1377935813973</c:v>
                </c:pt>
                <c:pt idx="111">
                  <c:v>47.9041916895433</c:v>
                </c:pt>
                <c:pt idx="112">
                  <c:v>47.6136969203129</c:v>
                </c:pt>
                <c:pt idx="113">
                  <c:v>47.2662950762197</c:v>
                </c:pt>
                <c:pt idx="114">
                  <c:v>46.8678639166333</c:v>
                </c:pt>
                <c:pt idx="115">
                  <c:v>46.5272236254381</c:v>
                </c:pt>
                <c:pt idx="116">
                  <c:v>46.5641051457337</c:v>
                </c:pt>
                <c:pt idx="117">
                  <c:v>46.6615957354709</c:v>
                </c:pt>
                <c:pt idx="118">
                  <c:v>46.7604244383013</c:v>
                </c:pt>
                <c:pt idx="119">
                  <c:v>46.8206785705829</c:v>
                </c:pt>
                <c:pt idx="120">
                  <c:v>46.8065698184729</c:v>
                </c:pt>
                <c:pt idx="121">
                  <c:v>46.6196029201067</c:v>
                </c:pt>
                <c:pt idx="122">
                  <c:v>46.4545145482475</c:v>
                </c:pt>
                <c:pt idx="123">
                  <c:v>46.3538721165295</c:v>
                </c:pt>
                <c:pt idx="124">
                  <c:v>46.1637358292891</c:v>
                </c:pt>
                <c:pt idx="125">
                  <c:v>45.9463723125051</c:v>
                </c:pt>
                <c:pt idx="126">
                  <c:v>45.7603284507195</c:v>
                </c:pt>
                <c:pt idx="127">
                  <c:v>45.5839672746587</c:v>
                </c:pt>
                <c:pt idx="128">
                  <c:v>45.4334419744743</c:v>
                </c:pt>
                <c:pt idx="129">
                  <c:v>45.1210262862423</c:v>
                </c:pt>
                <c:pt idx="130">
                  <c:v>44.8767620821019</c:v>
                </c:pt>
                <c:pt idx="131">
                  <c:v>44.9026795935251</c:v>
                </c:pt>
                <c:pt idx="132">
                  <c:v>44.9624865049851</c:v>
                </c:pt>
                <c:pt idx="133">
                  <c:v>44.9954814633787</c:v>
                </c:pt>
                <c:pt idx="134">
                  <c:v>45.0001524364043</c:v>
                </c:pt>
                <c:pt idx="135">
                  <c:v>45.2129905043983</c:v>
                </c:pt>
                <c:pt idx="136">
                  <c:v>45.523935453018</c:v>
                </c:pt>
                <c:pt idx="137">
                  <c:v>45.7132731316484</c:v>
                </c:pt>
                <c:pt idx="138">
                  <c:v>45.836830306416</c:v>
                </c:pt>
                <c:pt idx="139">
                  <c:v>45.9132163326196</c:v>
                </c:pt>
                <c:pt idx="140">
                  <c:v>45.965353052052</c:v>
                </c:pt>
                <c:pt idx="141">
                  <c:v>45.9413486519212</c:v>
                </c:pt>
                <c:pt idx="142">
                  <c:v>45.9071291603256</c:v>
                </c:pt>
                <c:pt idx="143">
                  <c:v>45.8744217010316</c:v>
                </c:pt>
                <c:pt idx="144">
                  <c:v>45.841284767774</c:v>
                </c:pt>
                <c:pt idx="145">
                  <c:v>45.8138232797048</c:v>
                </c:pt>
                <c:pt idx="146">
                  <c:v>45.7985964755408</c:v>
                </c:pt>
                <c:pt idx="147">
                  <c:v>45.8329188989128</c:v>
                </c:pt>
                <c:pt idx="148">
                  <c:v>45.8533561805856</c:v>
                </c:pt>
                <c:pt idx="149">
                  <c:v>45.8859855537044</c:v>
                </c:pt>
                <c:pt idx="150">
                  <c:v>45.9088222105788</c:v>
                </c:pt>
                <c:pt idx="151">
                  <c:v>45.9088222105788</c:v>
                </c:pt>
                <c:pt idx="152">
                  <c:v>45.9167834510776</c:v>
                </c:pt>
                <c:pt idx="153">
                  <c:v>45.926789129618</c:v>
                </c:pt>
                <c:pt idx="154">
                  <c:v>45.936603142092</c:v>
                </c:pt>
                <c:pt idx="155">
                  <c:v>46.0107779097888</c:v>
                </c:pt>
                <c:pt idx="156">
                  <c:v>46.1349455764716</c:v>
                </c:pt>
                <c:pt idx="157">
                  <c:v>46.1504421328772</c:v>
                </c:pt>
                <c:pt idx="158">
                  <c:v>46.1363546769968</c:v>
                </c:pt>
                <c:pt idx="159">
                  <c:v>46.1225795658172</c:v>
                </c:pt>
                <c:pt idx="160">
                  <c:v>46.1089712751028</c:v>
                </c:pt>
                <c:pt idx="161">
                  <c:v>46.0609234317536</c:v>
                </c:pt>
                <c:pt idx="162">
                  <c:v>46.030129083752</c:v>
                </c:pt>
                <c:pt idx="163">
                  <c:v>46.0165243424092</c:v>
                </c:pt>
                <c:pt idx="164">
                  <c:v>46.0209078163352</c:v>
                </c:pt>
                <c:pt idx="165">
                  <c:v>46.0320421950444</c:v>
                </c:pt>
                <c:pt idx="166">
                  <c:v>46.0427861428776</c:v>
                </c:pt>
                <c:pt idx="167">
                  <c:v>46.053111264862</c:v>
                </c:pt>
                <c:pt idx="168">
                  <c:v>46.1109056826248</c:v>
                </c:pt>
                <c:pt idx="169">
                  <c:v>46.1266613431572</c:v>
                </c:pt>
                <c:pt idx="170">
                  <c:v>46.137408840362</c:v>
                </c:pt>
                <c:pt idx="171">
                  <c:v>46.118739145746</c:v>
                </c:pt>
                <c:pt idx="172">
                  <c:v>46.1060288460464</c:v>
                </c:pt>
                <c:pt idx="173">
                  <c:v>46.0860636307964</c:v>
                </c:pt>
                <c:pt idx="174">
                  <c:v>46.0661942485796</c:v>
                </c:pt>
                <c:pt idx="175">
                  <c:v>46.0753161335916</c:v>
                </c:pt>
                <c:pt idx="176">
                  <c:v>46.118863373752</c:v>
                </c:pt>
                <c:pt idx="177">
                  <c:v>46.1712237035952</c:v>
                </c:pt>
                <c:pt idx="178">
                  <c:v>46.1910859870688</c:v>
                </c:pt>
                <c:pt idx="179">
                  <c:v>46.29013830031</c:v>
                </c:pt>
                <c:pt idx="180">
                  <c:v>46.3753445149396</c:v>
                </c:pt>
                <c:pt idx="181">
                  <c:v>46.5077964149368</c:v>
                </c:pt>
                <c:pt idx="182">
                  <c:v>46.9380902833764</c:v>
                </c:pt>
                <c:pt idx="183">
                  <c:v>47.363769968736</c:v>
                </c:pt>
                <c:pt idx="184">
                  <c:v>47.4338310147484</c:v>
                </c:pt>
                <c:pt idx="185">
                  <c:v>47.3812080314068</c:v>
                </c:pt>
                <c:pt idx="186">
                  <c:v>47.5816232988008</c:v>
                </c:pt>
                <c:pt idx="187">
                  <c:v>47.9501013114548</c:v>
                </c:pt>
                <c:pt idx="188">
                  <c:v>48.3252698895748</c:v>
                </c:pt>
                <c:pt idx="189">
                  <c:v>48.5052336778096</c:v>
                </c:pt>
                <c:pt idx="190">
                  <c:v>48.6006585332756</c:v>
                </c:pt>
                <c:pt idx="191">
                  <c:v>48.6434391091704</c:v>
                </c:pt>
                <c:pt idx="192">
                  <c:v>48.8547083549172</c:v>
                </c:pt>
                <c:pt idx="193">
                  <c:v>48.9849418976644</c:v>
                </c:pt>
                <c:pt idx="194">
                  <c:v>49.201457114636</c:v>
                </c:pt>
                <c:pt idx="195">
                  <c:v>49.423576789364</c:v>
                </c:pt>
                <c:pt idx="196">
                  <c:v>49.8327944892428</c:v>
                </c:pt>
                <c:pt idx="197">
                  <c:v>50.3950788393716</c:v>
                </c:pt>
                <c:pt idx="198">
                  <c:v>50.932219441086</c:v>
                </c:pt>
                <c:pt idx="199">
                  <c:v>51.2264907416988</c:v>
                </c:pt>
                <c:pt idx="200">
                  <c:v>51.1092585471224</c:v>
                </c:pt>
                <c:pt idx="201">
                  <c:v>51.365757435168</c:v>
                </c:pt>
                <c:pt idx="202">
                  <c:v>51.92991230413</c:v>
                </c:pt>
                <c:pt idx="203">
                  <c:v>52.4329150497956</c:v>
                </c:pt>
                <c:pt idx="204">
                  <c:v>52.7420546680408</c:v>
                </c:pt>
                <c:pt idx="205">
                  <c:v>53.0993166664388</c:v>
                </c:pt>
                <c:pt idx="206">
                  <c:v>53.2944824132364</c:v>
                </c:pt>
                <c:pt idx="207">
                  <c:v>53.6923421239952</c:v>
                </c:pt>
                <c:pt idx="208">
                  <c:v>54.3060178255204</c:v>
                </c:pt>
                <c:pt idx="209">
                  <c:v>54.9160447730408</c:v>
                </c:pt>
                <c:pt idx="210">
                  <c:v>55.42648700158</c:v>
                </c:pt>
                <c:pt idx="211">
                  <c:v>55.7550026393896</c:v>
                </c:pt>
                <c:pt idx="212">
                  <c:v>55.8237078254508</c:v>
                </c:pt>
                <c:pt idx="213">
                  <c:v>56.0236581251652</c:v>
                </c:pt>
                <c:pt idx="214">
                  <c:v>56.422316444534</c:v>
                </c:pt>
                <c:pt idx="215">
                  <c:v>56.505212018252</c:v>
                </c:pt>
                <c:pt idx="216">
                  <c:v>56.3888210247448</c:v>
                </c:pt>
                <c:pt idx="217">
                  <c:v>56.264458142624</c:v>
                </c:pt>
                <c:pt idx="218">
                  <c:v>56.453781623768</c:v>
                </c:pt>
                <c:pt idx="219">
                  <c:v>56.5502783894572</c:v>
                </c:pt>
                <c:pt idx="220">
                  <c:v>56.5578988902824</c:v>
                </c:pt>
                <c:pt idx="221">
                  <c:v>56.458679756576</c:v>
                </c:pt>
                <c:pt idx="222">
                  <c:v>56.4701584243304</c:v>
                </c:pt>
                <c:pt idx="223">
                  <c:v>56.6777895641872</c:v>
                </c:pt>
                <c:pt idx="224">
                  <c:v>56.9668929797504</c:v>
                </c:pt>
                <c:pt idx="225">
                  <c:v>57.423949110054</c:v>
                </c:pt>
                <c:pt idx="226">
                  <c:v>57.6509740163332</c:v>
                </c:pt>
                <c:pt idx="227">
                  <c:v>57.5932399378876</c:v>
                </c:pt>
                <c:pt idx="228">
                  <c:v>57.4236580615828</c:v>
                </c:pt>
                <c:pt idx="229">
                  <c:v>57.1878236149924</c:v>
                </c:pt>
                <c:pt idx="230">
                  <c:v>57.14074475009</c:v>
                </c:pt>
                <c:pt idx="231">
                  <c:v>57.057973404378</c:v>
                </c:pt>
                <c:pt idx="232">
                  <c:v>57.0325350581208</c:v>
                </c:pt>
                <c:pt idx="233">
                  <c:v>56.9605478031349</c:v>
                </c:pt>
                <c:pt idx="234">
                  <c:v>57.1181363528033</c:v>
                </c:pt>
                <c:pt idx="235">
                  <c:v>57.5422081728281</c:v>
                </c:pt>
                <c:pt idx="236">
                  <c:v>58.0319824105405</c:v>
                </c:pt>
                <c:pt idx="237">
                  <c:v>58.5437343572001</c:v>
                </c:pt>
                <c:pt idx="238">
                  <c:v>58.9607855202001</c:v>
                </c:pt>
                <c:pt idx="239">
                  <c:v>59.3232047555329</c:v>
                </c:pt>
                <c:pt idx="240">
                  <c:v>59.6808820304081</c:v>
                </c:pt>
                <c:pt idx="241">
                  <c:v>59.9741204638853</c:v>
                </c:pt>
                <c:pt idx="242">
                  <c:v>60.1999030901045</c:v>
                </c:pt>
                <c:pt idx="243">
                  <c:v>60.3851412445369</c:v>
                </c:pt>
                <c:pt idx="244">
                  <c:v>60.7218239863981</c:v>
                </c:pt>
                <c:pt idx="245">
                  <c:v>61.0095183014361</c:v>
                </c:pt>
                <c:pt idx="246">
                  <c:v>61.5028028676609</c:v>
                </c:pt>
                <c:pt idx="247">
                  <c:v>62.0599406289697</c:v>
                </c:pt>
                <c:pt idx="248">
                  <c:v>62.4589112930393</c:v>
                </c:pt>
                <c:pt idx="249">
                  <c:v>62.6850949982493</c:v>
                </c:pt>
                <c:pt idx="250">
                  <c:v>62.7889957530961</c:v>
                </c:pt>
                <c:pt idx="251">
                  <c:v>62.8637029265329</c:v>
                </c:pt>
                <c:pt idx="252">
                  <c:v>63.2184200254937</c:v>
                </c:pt>
                <c:pt idx="253">
                  <c:v>63.6680082779509</c:v>
                </c:pt>
                <c:pt idx="254">
                  <c:v>63.9887401438417</c:v>
                </c:pt>
                <c:pt idx="255">
                  <c:v>64.3666732325177</c:v>
                </c:pt>
                <c:pt idx="256">
                  <c:v>64.7565752521493</c:v>
                </c:pt>
                <c:pt idx="257">
                  <c:v>64.7985430219477</c:v>
                </c:pt>
                <c:pt idx="258">
                  <c:v>64.9779602069561</c:v>
                </c:pt>
                <c:pt idx="259">
                  <c:v>65.3119205808001</c:v>
                </c:pt>
                <c:pt idx="260">
                  <c:v>65.7210885894765</c:v>
                </c:pt>
                <c:pt idx="261">
                  <c:v>66.1904397430025</c:v>
                </c:pt>
                <c:pt idx="262">
                  <c:v>66.5550879837002</c:v>
                </c:pt>
                <c:pt idx="263">
                  <c:v>66.936141419933</c:v>
                </c:pt>
                <c:pt idx="264">
                  <c:v>67.3860278196046</c:v>
                </c:pt>
                <c:pt idx="265">
                  <c:v>67.7696722971053</c:v>
                </c:pt>
                <c:pt idx="266">
                  <c:v>68.1499093778702</c:v>
                </c:pt>
                <c:pt idx="267">
                  <c:v>68.4926792920253</c:v>
                </c:pt>
                <c:pt idx="268">
                  <c:v>68.7197929325945</c:v>
                </c:pt>
                <c:pt idx="269">
                  <c:v>68.9661193216345</c:v>
                </c:pt>
                <c:pt idx="270">
                  <c:v>69.1310901143106</c:v>
                </c:pt>
                <c:pt idx="271">
                  <c:v>69.3081540659482</c:v>
                </c:pt>
                <c:pt idx="272">
                  <c:v>69.5562267458154</c:v>
                </c:pt>
                <c:pt idx="273">
                  <c:v>69.8621257877898</c:v>
                </c:pt>
                <c:pt idx="274">
                  <c:v>70.1601487741838</c:v>
                </c:pt>
                <c:pt idx="275">
                  <c:v>70.3145286919258</c:v>
                </c:pt>
                <c:pt idx="276">
                  <c:v>70.3498129950014</c:v>
                </c:pt>
                <c:pt idx="277">
                  <c:v>70.2000934021702</c:v>
                </c:pt>
                <c:pt idx="278">
                  <c:v>69.938195919921</c:v>
                </c:pt>
                <c:pt idx="279">
                  <c:v>69.8797235721826</c:v>
                </c:pt>
                <c:pt idx="280">
                  <c:v>69.888717679817</c:v>
                </c:pt>
                <c:pt idx="281">
                  <c:v>69.9492131693674</c:v>
                </c:pt>
                <c:pt idx="282">
                  <c:v>70.0479673353942</c:v>
                </c:pt>
                <c:pt idx="283">
                  <c:v>69.9919618009178</c:v>
                </c:pt>
                <c:pt idx="284">
                  <c:v>69.9302879199962</c:v>
                </c:pt>
                <c:pt idx="285">
                  <c:v>70.1578594295018</c:v>
                </c:pt>
                <c:pt idx="286">
                  <c:v>70.480060735235</c:v>
                </c:pt>
                <c:pt idx="287">
                  <c:v>70.7088816235438</c:v>
                </c:pt>
                <c:pt idx="288">
                  <c:v>70.808200139655</c:v>
                </c:pt>
                <c:pt idx="289">
                  <c:v>71.1505050861306</c:v>
                </c:pt>
                <c:pt idx="290">
                  <c:v>71.5409572583602</c:v>
                </c:pt>
                <c:pt idx="291">
                  <c:v>71.966235864729</c:v>
                </c:pt>
                <c:pt idx="292">
                  <c:v>72.2907797557182</c:v>
                </c:pt>
                <c:pt idx="293">
                  <c:v>72.5092329295834</c:v>
                </c:pt>
                <c:pt idx="294">
                  <c:v>72.590179898293</c:v>
                </c:pt>
                <c:pt idx="295">
                  <c:v>72.8341140108746</c:v>
                </c:pt>
                <c:pt idx="296">
                  <c:v>73.175790718577</c:v>
                </c:pt>
                <c:pt idx="297">
                  <c:v>73.5273879199014</c:v>
                </c:pt>
                <c:pt idx="298">
                  <c:v>73.8789851212258</c:v>
                </c:pt>
                <c:pt idx="299">
                  <c:v>73.9439244240194</c:v>
                </c:pt>
                <c:pt idx="300">
                  <c:v>73.9161257456482</c:v>
                </c:pt>
                <c:pt idx="301">
                  <c:v>73.8468739563606</c:v>
                </c:pt>
                <c:pt idx="302">
                  <c:v>74.0474134517606</c:v>
                </c:pt>
                <c:pt idx="303">
                  <c:v>74.2075681970958</c:v>
                </c:pt>
                <c:pt idx="304">
                  <c:v>74.2571493689762</c:v>
                </c:pt>
                <c:pt idx="305">
                  <c:v>74.3798582439314</c:v>
                </c:pt>
                <c:pt idx="306">
                  <c:v>74.4947868963394</c:v>
                </c:pt>
                <c:pt idx="307">
                  <c:v>74.6954293235158</c:v>
                </c:pt>
                <c:pt idx="308">
                  <c:v>74.9354023373918</c:v>
                </c:pt>
                <c:pt idx="309">
                  <c:v>75.2101769398058</c:v>
                </c:pt>
                <c:pt idx="310">
                  <c:v>75.523025651373</c:v>
                </c:pt>
                <c:pt idx="311">
                  <c:v>76.0536354093434</c:v>
                </c:pt>
                <c:pt idx="312">
                  <c:v>76.3828218783854</c:v>
                </c:pt>
                <c:pt idx="313">
                  <c:v>76.504480139347</c:v>
                </c:pt>
                <c:pt idx="314">
                  <c:v>76.5883766358562</c:v>
                </c:pt>
                <c:pt idx="315">
                  <c:v>76.6219891849082</c:v>
                </c:pt>
                <c:pt idx="316">
                  <c:v>76.6659907446334</c:v>
                </c:pt>
                <c:pt idx="317">
                  <c:v>76.8789139975458</c:v>
                </c:pt>
                <c:pt idx="318">
                  <c:v>77.2491666959998</c:v>
                </c:pt>
                <c:pt idx="319">
                  <c:v>77.4720139919058</c:v>
                </c:pt>
                <c:pt idx="320">
                  <c:v>77.588919644295</c:v>
                </c:pt>
                <c:pt idx="321">
                  <c:v>77.6941514134918</c:v>
                </c:pt>
                <c:pt idx="322">
                  <c:v>77.920732648321</c:v>
                </c:pt>
                <c:pt idx="323">
                  <c:v>78.2737815426298</c:v>
                </c:pt>
                <c:pt idx="324">
                  <c:v>78.4853276393614</c:v>
                </c:pt>
                <c:pt idx="325">
                  <c:v>78.6936225117074</c:v>
                </c:pt>
                <c:pt idx="326">
                  <c:v>79.0638148708442</c:v>
                </c:pt>
                <c:pt idx="327">
                  <c:v>79.156730320589</c:v>
                </c:pt>
                <c:pt idx="328">
                  <c:v>79.0462880738834</c:v>
                </c:pt>
                <c:pt idx="329">
                  <c:v>79.0772031005194</c:v>
                </c:pt>
                <c:pt idx="330">
                  <c:v>79.167112232519</c:v>
                </c:pt>
                <c:pt idx="331">
                  <c:v>79.0042635141394</c:v>
                </c:pt>
                <c:pt idx="332">
                  <c:v>78.7223156317218</c:v>
                </c:pt>
                <c:pt idx="333">
                  <c:v>78.6215312251398</c:v>
                </c:pt>
                <c:pt idx="334">
                  <c:v>78.3812565146778</c:v>
                </c:pt>
                <c:pt idx="335">
                  <c:v>78.1086150845954</c:v>
                </c:pt>
                <c:pt idx="336">
                  <c:v>77.8688692305018</c:v>
                </c:pt>
                <c:pt idx="337">
                  <c:v>77.7906197842082</c:v>
                </c:pt>
                <c:pt idx="338">
                  <c:v>77.7089558424354</c:v>
                </c:pt>
                <c:pt idx="339">
                  <c:v>77.5264578028782</c:v>
                </c:pt>
                <c:pt idx="340">
                  <c:v>77.1345271923993</c:v>
                </c:pt>
                <c:pt idx="341">
                  <c:v>77.1356807381693</c:v>
                </c:pt>
                <c:pt idx="342">
                  <c:v>77.2052590696441</c:v>
                </c:pt>
                <c:pt idx="343">
                  <c:v>77.3132025587433</c:v>
                </c:pt>
                <c:pt idx="344">
                  <c:v>77.2789511228033</c:v>
                </c:pt>
                <c:pt idx="345">
                  <c:v>77.2612539560057</c:v>
                </c:pt>
                <c:pt idx="346">
                  <c:v>77.0618112164301</c:v>
                </c:pt>
                <c:pt idx="347">
                  <c:v>76.8400784232065</c:v>
                </c:pt>
                <c:pt idx="348">
                  <c:v>76.7641360684529</c:v>
                </c:pt>
                <c:pt idx="349">
                  <c:v>76.7494132750561</c:v>
                </c:pt>
                <c:pt idx="350">
                  <c:v>76.7348750489825</c:v>
                </c:pt>
                <c:pt idx="351">
                  <c:v>76.7198115159121</c:v>
                </c:pt>
                <c:pt idx="352">
                  <c:v>76.7052661910953</c:v>
                </c:pt>
                <c:pt idx="353">
                  <c:v>76.5606221996521</c:v>
                </c:pt>
                <c:pt idx="354">
                  <c:v>76.4328909638829</c:v>
                </c:pt>
                <c:pt idx="355">
                  <c:v>76.4093586301749</c:v>
                </c:pt>
                <c:pt idx="356">
                  <c:v>76.4546557105341</c:v>
                </c:pt>
                <c:pt idx="357">
                  <c:v>76.5605334653621</c:v>
                </c:pt>
                <c:pt idx="358">
                  <c:v>76.6601785236605</c:v>
                </c:pt>
                <c:pt idx="359">
                  <c:v>76.7296645714737</c:v>
                </c:pt>
                <c:pt idx="360">
                  <c:v>76.7424636054633</c:v>
                </c:pt>
                <c:pt idx="361">
                  <c:v>76.7712135154233</c:v>
                </c:pt>
                <c:pt idx="362">
                  <c:v>77.0162372850861</c:v>
                </c:pt>
                <c:pt idx="363">
                  <c:v>77.3316273467189</c:v>
                </c:pt>
                <c:pt idx="364">
                  <c:v>77.6306299596745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[5]StorageChartData!$F$4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[5]StorageChartData!$D$5:$D$369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[5]StorageChartData!$F$5:$F$369</c:f>
              <c:numCache>
                <c:formatCode>General</c:formatCode>
                <c:ptCount val="365"/>
                <c:pt idx="0">
                  <c:v>77.8086451429009</c:v>
                </c:pt>
                <c:pt idx="1">
                  <c:v>77.8817480003745</c:v>
                </c:pt>
                <c:pt idx="2">
                  <c:v>78.1902345342453</c:v>
                </c:pt>
                <c:pt idx="3">
                  <c:v>78.4548188907957</c:v>
                </c:pt>
                <c:pt idx="4">
                  <c:v>78.5904013365441</c:v>
                </c:pt>
                <c:pt idx="5">
                  <c:v>78.6804914864953</c:v>
                </c:pt>
                <c:pt idx="6">
                  <c:v>78.7552519005061</c:v>
                </c:pt>
                <c:pt idx="7">
                  <c:v>78.8009110167685</c:v>
                </c:pt>
                <c:pt idx="8">
                  <c:v>78.9308819060173</c:v>
                </c:pt>
                <c:pt idx="9">
                  <c:v>79.1262606151109</c:v>
                </c:pt>
                <c:pt idx="10">
                  <c:v>79.3391306274493</c:v>
                </c:pt>
                <c:pt idx="11">
                  <c:v>79.5436383202981</c:v>
                </c:pt>
                <c:pt idx="12">
                  <c:v>79.7543964565345</c:v>
                </c:pt>
                <c:pt idx="13">
                  <c:v>79.8935637675989</c:v>
                </c:pt>
                <c:pt idx="14">
                  <c:v>80.0706206204933</c:v>
                </c:pt>
                <c:pt idx="15">
                  <c:v>80.2103132385545</c:v>
                </c:pt>
                <c:pt idx="16">
                  <c:v>80.1174368318973</c:v>
                </c:pt>
                <c:pt idx="17">
                  <c:v>80.1551666520053</c:v>
                </c:pt>
                <c:pt idx="18">
                  <c:v>80.2884881480445</c:v>
                </c:pt>
                <c:pt idx="19">
                  <c:v>80.3076937977721</c:v>
                </c:pt>
                <c:pt idx="20">
                  <c:v>80.2929461587741</c:v>
                </c:pt>
                <c:pt idx="21">
                  <c:v>80.4365750299397</c:v>
                </c:pt>
                <c:pt idx="22">
                  <c:v>80.6773998929997</c:v>
                </c:pt>
                <c:pt idx="23">
                  <c:v>80.8374659040449</c:v>
                </c:pt>
                <c:pt idx="24">
                  <c:v>80.9480856193305</c:v>
                </c:pt>
                <c:pt idx="25">
                  <c:v>80.9546590555337</c:v>
                </c:pt>
                <c:pt idx="26">
                  <c:v>80.9722426424401</c:v>
                </c:pt>
                <c:pt idx="27">
                  <c:v>81.0187074660556</c:v>
                </c:pt>
                <c:pt idx="28">
                  <c:v>80.9636567125397</c:v>
                </c:pt>
                <c:pt idx="29">
                  <c:v>80.7291461815561</c:v>
                </c:pt>
                <c:pt idx="30">
                  <c:v>80.4222213711893</c:v>
                </c:pt>
                <c:pt idx="31">
                  <c:v>80.1202372860897</c:v>
                </c:pt>
                <c:pt idx="32">
                  <c:v>79.9924066679157</c:v>
                </c:pt>
                <c:pt idx="33">
                  <c:v>79.6916471160181</c:v>
                </c:pt>
                <c:pt idx="34">
                  <c:v>79.3666063130049</c:v>
                </c:pt>
                <c:pt idx="35">
                  <c:v>78.9621483204417</c:v>
                </c:pt>
                <c:pt idx="36">
                  <c:v>78.4322874798789</c:v>
                </c:pt>
                <c:pt idx="37">
                  <c:v>77.8036973188905</c:v>
                </c:pt>
                <c:pt idx="38">
                  <c:v>77.3704539226513</c:v>
                </c:pt>
                <c:pt idx="39">
                  <c:v>76.997052931588</c:v>
                </c:pt>
                <c:pt idx="40">
                  <c:v>76.5697405352924</c:v>
                </c:pt>
                <c:pt idx="41">
                  <c:v>76.1640757563852</c:v>
                </c:pt>
                <c:pt idx="42">
                  <c:v>75.9257957927624</c:v>
                </c:pt>
                <c:pt idx="43">
                  <c:v>75.5987176504508</c:v>
                </c:pt>
                <c:pt idx="44">
                  <c:v>75.1005846426204</c:v>
                </c:pt>
                <c:pt idx="45">
                  <c:v>74.4885239051732</c:v>
                </c:pt>
                <c:pt idx="46">
                  <c:v>73.9946323964048</c:v>
                </c:pt>
                <c:pt idx="47">
                  <c:v>73.5677672209308</c:v>
                </c:pt>
                <c:pt idx="48">
                  <c:v>73.1181683203588</c:v>
                </c:pt>
                <c:pt idx="49">
                  <c:v>72.6451364684836</c:v>
                </c:pt>
                <c:pt idx="50">
                  <c:v>72.1027250499432</c:v>
                </c:pt>
                <c:pt idx="51">
                  <c:v>71.5326249835512</c:v>
                </c:pt>
                <c:pt idx="52">
                  <c:v>70.9078007058304</c:v>
                </c:pt>
                <c:pt idx="53">
                  <c:v>70.5307332139044</c:v>
                </c:pt>
                <c:pt idx="54">
                  <c:v>70.3254695049048</c:v>
                </c:pt>
                <c:pt idx="55">
                  <c:v>69.7816844795552</c:v>
                </c:pt>
                <c:pt idx="56">
                  <c:v>69.0347511706796</c:v>
                </c:pt>
                <c:pt idx="57">
                  <c:v>68.5840910079992</c:v>
                </c:pt>
                <c:pt idx="58">
                  <c:v>68.294543920986</c:v>
                </c:pt>
                <c:pt idx="59">
                  <c:v>67.9666316763484</c:v>
                </c:pt>
                <c:pt idx="60">
                  <c:v>67.554215992658</c:v>
                </c:pt>
                <c:pt idx="61">
                  <c:v>66.9126528784716</c:v>
                </c:pt>
                <c:pt idx="62">
                  <c:v>66.2676823675492</c:v>
                </c:pt>
                <c:pt idx="63">
                  <c:v>65.6127665174036</c:v>
                </c:pt>
                <c:pt idx="64">
                  <c:v>65.085219867124</c:v>
                </c:pt>
                <c:pt idx="65">
                  <c:v>64.6766481528764</c:v>
                </c:pt>
                <c:pt idx="66">
                  <c:v>64.364750672898</c:v>
                </c:pt>
                <c:pt idx="67">
                  <c:v>64.1051567328172</c:v>
                </c:pt>
                <c:pt idx="68">
                  <c:v>63.8213844733972</c:v>
                </c:pt>
                <c:pt idx="69">
                  <c:v>63.6397631286252</c:v>
                </c:pt>
                <c:pt idx="70">
                  <c:v>63.3697340360404</c:v>
                </c:pt>
                <c:pt idx="71">
                  <c:v>62.9131251265584</c:v>
                </c:pt>
                <c:pt idx="72">
                  <c:v>62.384148079524</c:v>
                </c:pt>
                <c:pt idx="73">
                  <c:v>61.9164438344204</c:v>
                </c:pt>
                <c:pt idx="74">
                  <c:v>61.2376194171772</c:v>
                </c:pt>
                <c:pt idx="75">
                  <c:v>60.5521257306976</c:v>
                </c:pt>
                <c:pt idx="76">
                  <c:v>60.0689355773032</c:v>
                </c:pt>
                <c:pt idx="77">
                  <c:v>59.588556526216</c:v>
                </c:pt>
                <c:pt idx="78">
                  <c:v>59.059327473798</c:v>
                </c:pt>
                <c:pt idx="79">
                  <c:v>58.4730529210248</c:v>
                </c:pt>
                <c:pt idx="80">
                  <c:v>57.7103142604144</c:v>
                </c:pt>
                <c:pt idx="81">
                  <c:v>57.0618866615536</c:v>
                </c:pt>
                <c:pt idx="82">
                  <c:v>56.5795270611136</c:v>
                </c:pt>
                <c:pt idx="83">
                  <c:v>56.1094553851528</c:v>
                </c:pt>
                <c:pt idx="84">
                  <c:v>55.7453821426544</c:v>
                </c:pt>
                <c:pt idx="85">
                  <c:v>55.377848262846</c:v>
                </c:pt>
                <c:pt idx="86">
                  <c:v>55.0477176609584</c:v>
                </c:pt>
                <c:pt idx="87">
                  <c:v>54.8099949486768</c:v>
                </c:pt>
                <c:pt idx="88">
                  <c:v>54.4046389650988</c:v>
                </c:pt>
                <c:pt idx="89">
                  <c:v>53.8996308244792</c:v>
                </c:pt>
                <c:pt idx="90">
                  <c:v>53.3947504612372</c:v>
                </c:pt>
                <c:pt idx="91">
                  <c:v>53</c:v>
                </c:pt>
                <c:pt idx="92">
                  <c:v>52.7141194138496</c:v>
                </c:pt>
                <c:pt idx="93">
                  <c:v>52.2985980300092</c:v>
                </c:pt>
                <c:pt idx="94">
                  <c:v>51.9486725827084</c:v>
                </c:pt>
                <c:pt idx="95">
                  <c:v>51.7131256352176</c:v>
                </c:pt>
                <c:pt idx="96">
                  <c:v>51.3352879296544</c:v>
                </c:pt>
                <c:pt idx="97">
                  <c:v>50.9176759659416</c:v>
                </c:pt>
                <c:pt idx="98">
                  <c:v>50.6503656920024</c:v>
                </c:pt>
                <c:pt idx="99">
                  <c:v>50.5698375491416</c:v>
                </c:pt>
                <c:pt idx="100">
                  <c:v>50.2596260206732</c:v>
                </c:pt>
                <c:pt idx="101">
                  <c:v>49.5906404615052</c:v>
                </c:pt>
                <c:pt idx="102">
                  <c:v>48.697824430498</c:v>
                </c:pt>
                <c:pt idx="103">
                  <c:v>47.7989744677708</c:v>
                </c:pt>
                <c:pt idx="104">
                  <c:v>47.0982965695864</c:v>
                </c:pt>
                <c:pt idx="105">
                  <c:v>46.7477783772284</c:v>
                </c:pt>
                <c:pt idx="106">
                  <c:v>46.3663877506936</c:v>
                </c:pt>
                <c:pt idx="107">
                  <c:v>45.921009052954</c:v>
                </c:pt>
                <c:pt idx="108">
                  <c:v>45.5738911585888</c:v>
                </c:pt>
                <c:pt idx="109">
                  <c:v>45.1611915251704</c:v>
                </c:pt>
                <c:pt idx="110">
                  <c:v>44.6621392300956</c:v>
                </c:pt>
                <c:pt idx="111">
                  <c:v>44.1638181055704</c:v>
                </c:pt>
                <c:pt idx="112">
                  <c:v>43.6833183758488</c:v>
                </c:pt>
                <c:pt idx="113">
                  <c:v>43.3297299770568</c:v>
                </c:pt>
                <c:pt idx="114">
                  <c:v>43.2421492328268</c:v>
                </c:pt>
                <c:pt idx="115">
                  <c:v>43.1445557113132</c:v>
                </c:pt>
                <c:pt idx="116">
                  <c:v>43.0271602456432</c:v>
                </c:pt>
                <c:pt idx="117">
                  <c:v>42.9400906109236</c:v>
                </c:pt>
                <c:pt idx="118">
                  <c:v>42.902676684888</c:v>
                </c:pt>
                <c:pt idx="119">
                  <c:v>42.9100238841</c:v>
                </c:pt>
                <c:pt idx="120">
                  <c:v>42.8726241555508</c:v>
                </c:pt>
                <c:pt idx="121">
                  <c:v>42.7406336738616</c:v>
                </c:pt>
                <c:pt idx="122">
                  <c:v>42.4710872958144</c:v>
                </c:pt>
                <c:pt idx="123">
                  <c:v>42.3536634351716</c:v>
                </c:pt>
                <c:pt idx="124">
                  <c:v>42.24939709505</c:v>
                </c:pt>
                <c:pt idx="125">
                  <c:v>42.0948645543292</c:v>
                </c:pt>
                <c:pt idx="126">
                  <c:v>42.0938210390788</c:v>
                </c:pt>
                <c:pt idx="127">
                  <c:v>42.1544620528648</c:v>
                </c:pt>
                <c:pt idx="128">
                  <c:v>42.0063574241116</c:v>
                </c:pt>
                <c:pt idx="129">
                  <c:v>41.670636561954</c:v>
                </c:pt>
                <c:pt idx="130">
                  <c:v>41.1506571719256</c:v>
                </c:pt>
                <c:pt idx="131">
                  <c:v>40.629215440798</c:v>
                </c:pt>
                <c:pt idx="132">
                  <c:v>40.2037984089368</c:v>
                </c:pt>
                <c:pt idx="133">
                  <c:v>39.9025454943868</c:v>
                </c:pt>
                <c:pt idx="134">
                  <c:v>39.6740546976368</c:v>
                </c:pt>
                <c:pt idx="135">
                  <c:v>39.414034832964</c:v>
                </c:pt>
                <c:pt idx="136">
                  <c:v>39.2285198275468</c:v>
                </c:pt>
                <c:pt idx="137">
                  <c:v>39.1501177582744</c:v>
                </c:pt>
                <c:pt idx="138">
                  <c:v>39.1101056922276</c:v>
                </c:pt>
                <c:pt idx="139">
                  <c:v>39.0621785275128</c:v>
                </c:pt>
                <c:pt idx="140">
                  <c:v>39.115053516238</c:v>
                </c:pt>
                <c:pt idx="141">
                  <c:v>39.1981194597928</c:v>
                </c:pt>
                <c:pt idx="142">
                  <c:v>39.203841046812</c:v>
                </c:pt>
                <c:pt idx="143">
                  <c:v>39.2820762956192</c:v>
                </c:pt>
                <c:pt idx="144">
                  <c:v>39.2708283370188</c:v>
                </c:pt>
                <c:pt idx="145">
                  <c:v>39.1595306917576</c:v>
                </c:pt>
                <c:pt idx="146">
                  <c:v>39.0687803586888</c:v>
                </c:pt>
                <c:pt idx="147">
                  <c:v>39.1259429883068</c:v>
                </c:pt>
                <c:pt idx="148">
                  <c:v>39.1193553546172</c:v>
                </c:pt>
                <c:pt idx="149">
                  <c:v>39.3871625405804</c:v>
                </c:pt>
                <c:pt idx="150">
                  <c:v>39.7732915782012</c:v>
                </c:pt>
                <c:pt idx="151">
                  <c:v>40.199262312032</c:v>
                </c:pt>
                <c:pt idx="152">
                  <c:v>40.387006322814</c:v>
                </c:pt>
                <c:pt idx="153">
                  <c:v>40.5388981310644</c:v>
                </c:pt>
                <c:pt idx="154">
                  <c:v>40.6939879231264</c:v>
                </c:pt>
                <c:pt idx="155">
                  <c:v>40.831316659702</c:v>
                </c:pt>
                <c:pt idx="156">
                  <c:v>40.9144713375468</c:v>
                </c:pt>
                <c:pt idx="157">
                  <c:v>40.9257902835792</c:v>
                </c:pt>
                <c:pt idx="158">
                  <c:v>40.901807179678</c:v>
                </c:pt>
                <c:pt idx="159">
                  <c:v>40.8787788567372</c:v>
                </c:pt>
                <c:pt idx="160">
                  <c:v>40.7614898722152</c:v>
                </c:pt>
                <c:pt idx="161">
                  <c:v>40.6164483511528</c:v>
                </c:pt>
                <c:pt idx="162">
                  <c:v>40.5404598545684</c:v>
                </c:pt>
                <c:pt idx="163">
                  <c:v>40.525041384338</c:v>
                </c:pt>
                <c:pt idx="164">
                  <c:v>40.491801519304</c:v>
                </c:pt>
                <c:pt idx="165">
                  <c:v>40.5565811003756</c:v>
                </c:pt>
                <c:pt idx="166">
                  <c:v>40.6513138283796</c:v>
                </c:pt>
                <c:pt idx="167">
                  <c:v>40.7635378596284</c:v>
                </c:pt>
                <c:pt idx="168">
                  <c:v>40.79832525068</c:v>
                </c:pt>
                <c:pt idx="169">
                  <c:v>40.862107458332</c:v>
                </c:pt>
                <c:pt idx="170">
                  <c:v>41.1023324775916</c:v>
                </c:pt>
                <c:pt idx="171">
                  <c:v>41.4775578456572</c:v>
                </c:pt>
                <c:pt idx="172">
                  <c:v>41.9215025972704</c:v>
                </c:pt>
                <c:pt idx="173">
                  <c:v>42.3288107352284</c:v>
                </c:pt>
                <c:pt idx="174">
                  <c:v>42.6678396117172</c:v>
                </c:pt>
                <c:pt idx="175">
                  <c:v>42.9752009947908</c:v>
                </c:pt>
                <c:pt idx="176">
                  <c:v>43.1598747991388</c:v>
                </c:pt>
                <c:pt idx="177">
                  <c:v>43.3251335408348</c:v>
                </c:pt>
                <c:pt idx="178">
                  <c:v>43.5856254719304</c:v>
                </c:pt>
                <c:pt idx="179">
                  <c:v>43.8239231824112</c:v>
                </c:pt>
                <c:pt idx="180">
                  <c:v>44.02079972632</c:v>
                </c:pt>
                <c:pt idx="181">
                  <c:v>44.176297696116</c:v>
                </c:pt>
                <c:pt idx="182">
                  <c:v>44.438152585906</c:v>
                </c:pt>
                <c:pt idx="183">
                  <c:v>44.5019418923012</c:v>
                </c:pt>
                <c:pt idx="184">
                  <c:v>44.6485273900096</c:v>
                </c:pt>
                <c:pt idx="185">
                  <c:v>45.0713285350016</c:v>
                </c:pt>
                <c:pt idx="186">
                  <c:v>45.6164587721876</c:v>
                </c:pt>
                <c:pt idx="187">
                  <c:v>46.1457588120376</c:v>
                </c:pt>
                <c:pt idx="188">
                  <c:v>46.6169662869104</c:v>
                </c:pt>
                <c:pt idx="189">
                  <c:v>46.8982433380956</c:v>
                </c:pt>
                <c:pt idx="190">
                  <c:v>47.1163380254292</c:v>
                </c:pt>
                <c:pt idx="191">
                  <c:v>47.4216407729748</c:v>
                </c:pt>
                <c:pt idx="192">
                  <c:v>47.5117557685272</c:v>
                </c:pt>
                <c:pt idx="193">
                  <c:v>47.558848830916</c:v>
                </c:pt>
                <c:pt idx="194">
                  <c:v>47.686981145676</c:v>
                </c:pt>
                <c:pt idx="195">
                  <c:v>47.736849816656</c:v>
                </c:pt>
                <c:pt idx="196">
                  <c:v>47.8489247742976</c:v>
                </c:pt>
                <c:pt idx="197">
                  <c:v>48.1007100968584</c:v>
                </c:pt>
                <c:pt idx="198">
                  <c:v>48.4528858457536</c:v>
                </c:pt>
                <c:pt idx="199">
                  <c:v>48.8772771092224</c:v>
                </c:pt>
                <c:pt idx="200">
                  <c:v>49.3773551726896</c:v>
                </c:pt>
                <c:pt idx="201">
                  <c:v>49.958312766806</c:v>
                </c:pt>
                <c:pt idx="202">
                  <c:v>50.5458615439836</c:v>
                </c:pt>
                <c:pt idx="203">
                  <c:v>51.0442536559408</c:v>
                </c:pt>
                <c:pt idx="204">
                  <c:v>51.3120537431608</c:v>
                </c:pt>
                <c:pt idx="205">
                  <c:v>51.6740222083004</c:v>
                </c:pt>
                <c:pt idx="206">
                  <c:v>52.0853695311392</c:v>
                </c:pt>
                <c:pt idx="207">
                  <c:v>52.5763186108512</c:v>
                </c:pt>
                <c:pt idx="208">
                  <c:v>53.0764463655208</c:v>
                </c:pt>
                <c:pt idx="209">
                  <c:v>53.5715872530924</c:v>
                </c:pt>
                <c:pt idx="210">
                  <c:v>53.9392418115352</c:v>
                </c:pt>
                <c:pt idx="211">
                  <c:v>54.0192659436288</c:v>
                </c:pt>
                <c:pt idx="212">
                  <c:v>53.816870126882</c:v>
                </c:pt>
                <c:pt idx="213">
                  <c:v>53.7028714098332</c:v>
                </c:pt>
                <c:pt idx="214">
                  <c:v>53.9303328888192</c:v>
                </c:pt>
                <c:pt idx="215">
                  <c:v>54.199563372794</c:v>
                </c:pt>
                <c:pt idx="216">
                  <c:v>54.3879356223492</c:v>
                </c:pt>
                <c:pt idx="217">
                  <c:v>54.4376800653232</c:v>
                </c:pt>
                <c:pt idx="218">
                  <c:v>54.3983849723396</c:v>
                </c:pt>
                <c:pt idx="219">
                  <c:v>54.2619045355764</c:v>
                </c:pt>
                <c:pt idx="220">
                  <c:v>54.2980158422348</c:v>
                </c:pt>
                <c:pt idx="221">
                  <c:v>54.5290941308812</c:v>
                </c:pt>
                <c:pt idx="222">
                  <c:v>54.83067713699</c:v>
                </c:pt>
                <c:pt idx="223">
                  <c:v>55.0542662515604</c:v>
                </c:pt>
                <c:pt idx="224">
                  <c:v>55.322655534466</c:v>
                </c:pt>
                <c:pt idx="225">
                  <c:v>55.8365832459164</c:v>
                </c:pt>
                <c:pt idx="226">
                  <c:v>56.3890677810576</c:v>
                </c:pt>
                <c:pt idx="227">
                  <c:v>56.9717503697716</c:v>
                </c:pt>
                <c:pt idx="228">
                  <c:v>57.4723750364652</c:v>
                </c:pt>
                <c:pt idx="229">
                  <c:v>58.0101758212972</c:v>
                </c:pt>
                <c:pt idx="230">
                  <c:v>58.4065589934704</c:v>
                </c:pt>
                <c:pt idx="231">
                  <c:v>58.7522606885672</c:v>
                </c:pt>
                <c:pt idx="232">
                  <c:v>59.3487290365756</c:v>
                </c:pt>
                <c:pt idx="233">
                  <c:v>59.7924821221224</c:v>
                </c:pt>
                <c:pt idx="234">
                  <c:v>60.0119326694072</c:v>
                </c:pt>
                <c:pt idx="235">
                  <c:v>60.4174732203084</c:v>
                </c:pt>
                <c:pt idx="236">
                  <c:v>60.8687722698768</c:v>
                </c:pt>
                <c:pt idx="237">
                  <c:v>61.3109707306628</c:v>
                </c:pt>
                <c:pt idx="238">
                  <c:v>61.8332075210288</c:v>
                </c:pt>
                <c:pt idx="239">
                  <c:v>62.3579501677444</c:v>
                </c:pt>
                <c:pt idx="240">
                  <c:v>62.6606192815628</c:v>
                </c:pt>
                <c:pt idx="241">
                  <c:v>62.9706213971068</c:v>
                </c:pt>
                <c:pt idx="242">
                  <c:v>63.3790120934028</c:v>
                </c:pt>
                <c:pt idx="243">
                  <c:v>63.9252248889268</c:v>
                </c:pt>
                <c:pt idx="244">
                  <c:v>64.4782879716388</c:v>
                </c:pt>
                <c:pt idx="245">
                  <c:v>65.0733152747776</c:v>
                </c:pt>
                <c:pt idx="246">
                  <c:v>65.6229106214364</c:v>
                </c:pt>
                <c:pt idx="247">
                  <c:v>66.1784689123832</c:v>
                </c:pt>
                <c:pt idx="248">
                  <c:v>66.702952454972</c:v>
                </c:pt>
                <c:pt idx="249">
                  <c:v>67.209270313712</c:v>
                </c:pt>
                <c:pt idx="250">
                  <c:v>67.7309959945676</c:v>
                </c:pt>
                <c:pt idx="251">
                  <c:v>68.244976946592</c:v>
                </c:pt>
                <c:pt idx="252">
                  <c:v>68.6666706876448</c:v>
                </c:pt>
                <c:pt idx="253">
                  <c:v>69.18593310461</c:v>
                </c:pt>
                <c:pt idx="254">
                  <c:v>69.5821423575748</c:v>
                </c:pt>
                <c:pt idx="255">
                  <c:v>69.8869233474952</c:v>
                </c:pt>
                <c:pt idx="256">
                  <c:v>70.1915020232344</c:v>
                </c:pt>
                <c:pt idx="257">
                  <c:v>70.4423006204904</c:v>
                </c:pt>
                <c:pt idx="258">
                  <c:v>70.6511172504616</c:v>
                </c:pt>
                <c:pt idx="259">
                  <c:v>70.924202351994</c:v>
                </c:pt>
                <c:pt idx="260">
                  <c:v>71.2519619736528</c:v>
                </c:pt>
                <c:pt idx="261">
                  <c:v>71.508837095088</c:v>
                </c:pt>
                <c:pt idx="262">
                  <c:v>71.7306586226016</c:v>
                </c:pt>
                <c:pt idx="263">
                  <c:v>71.9611015737316</c:v>
                </c:pt>
                <c:pt idx="264">
                  <c:v>72.2446679695988</c:v>
                </c:pt>
                <c:pt idx="265">
                  <c:v>72.4742981146324</c:v>
                </c:pt>
                <c:pt idx="266">
                  <c:v>72.6238863807144</c:v>
                </c:pt>
                <c:pt idx="267">
                  <c:v>72.764870970038</c:v>
                </c:pt>
                <c:pt idx="268">
                  <c:v>72.84311686696</c:v>
                </c:pt>
                <c:pt idx="269">
                  <c:v>72.8839807821908</c:v>
                </c:pt>
                <c:pt idx="270">
                  <c:v>73.0569771539748</c:v>
                </c:pt>
                <c:pt idx="271">
                  <c:v>73.2438160749988</c:v>
                </c:pt>
                <c:pt idx="272">
                  <c:v>73.499697372386</c:v>
                </c:pt>
                <c:pt idx="273">
                  <c:v>73.6642426903904</c:v>
                </c:pt>
                <c:pt idx="274">
                  <c:v>73.8309921681584</c:v>
                </c:pt>
                <c:pt idx="275">
                  <c:v>73.9219164204356</c:v>
                </c:pt>
                <c:pt idx="276">
                  <c:v>73.8464390333616</c:v>
                </c:pt>
                <c:pt idx="277">
                  <c:v>73.8900466128392</c:v>
                </c:pt>
                <c:pt idx="278">
                  <c:v>74.0424388824852</c:v>
                </c:pt>
                <c:pt idx="279">
                  <c:v>74.1961408702516</c:v>
                </c:pt>
                <c:pt idx="280">
                  <c:v>74.2368344156456</c:v>
                </c:pt>
                <c:pt idx="281">
                  <c:v>74.2660883363728</c:v>
                </c:pt>
                <c:pt idx="282">
                  <c:v>74.280683352392</c:v>
                </c:pt>
                <c:pt idx="283">
                  <c:v>74.2888043146128</c:v>
                </c:pt>
                <c:pt idx="284">
                  <c:v>74.2962863899456</c:v>
                </c:pt>
                <c:pt idx="285">
                  <c:v>74.2852726898708</c:v>
                </c:pt>
                <c:pt idx="286">
                  <c:v>74.219687401446</c:v>
                </c:pt>
                <c:pt idx="287">
                  <c:v>74.1414131095512</c:v>
                </c:pt>
                <c:pt idx="288">
                  <c:v>73.9684380339968</c:v>
                </c:pt>
                <c:pt idx="289">
                  <c:v>73.7318724168568</c:v>
                </c:pt>
                <c:pt idx="290">
                  <c:v>73.5177423776004</c:v>
                </c:pt>
                <c:pt idx="291">
                  <c:v>73.351582095518</c:v>
                </c:pt>
                <c:pt idx="292">
                  <c:v>73.185648973218</c:v>
                </c:pt>
                <c:pt idx="293">
                  <c:v>73.01943190119</c:v>
                </c:pt>
                <c:pt idx="294">
                  <c:v>72.8530799530412</c:v>
                </c:pt>
                <c:pt idx="295">
                  <c:v>72.7462935590836</c:v>
                </c:pt>
                <c:pt idx="296">
                  <c:v>72.6992572866404</c:v>
                </c:pt>
                <c:pt idx="297">
                  <c:v>72.6810241647312</c:v>
                </c:pt>
                <c:pt idx="298">
                  <c:v>72.7387085519744</c:v>
                </c:pt>
                <c:pt idx="299">
                  <c:v>72.7542902932984</c:v>
                </c:pt>
                <c:pt idx="300">
                  <c:v>72.6367528527644</c:v>
                </c:pt>
                <c:pt idx="301">
                  <c:v>72.5880803200136</c:v>
                </c:pt>
                <c:pt idx="302">
                  <c:v>72.4523062081988</c:v>
                </c:pt>
                <c:pt idx="303">
                  <c:v>71.9113606801292</c:v>
                </c:pt>
                <c:pt idx="304">
                  <c:v>71.6449093541172</c:v>
                </c:pt>
                <c:pt idx="305">
                  <c:v>71.5582195021588</c:v>
                </c:pt>
                <c:pt idx="306">
                  <c:v>71.5394220301652</c:v>
                </c:pt>
                <c:pt idx="307">
                  <c:v>71.5207381380628</c:v>
                </c:pt>
                <c:pt idx="308">
                  <c:v>71.4530835659952</c:v>
                </c:pt>
                <c:pt idx="309">
                  <c:v>71.2741739411256</c:v>
                </c:pt>
                <c:pt idx="310">
                  <c:v>71.1389641793952</c:v>
                </c:pt>
                <c:pt idx="311">
                  <c:v>71.180839665532</c:v>
                </c:pt>
                <c:pt idx="312">
                  <c:v>71.1006842066892</c:v>
                </c:pt>
                <c:pt idx="313">
                  <c:v>70.8151443602124</c:v>
                </c:pt>
                <c:pt idx="314">
                  <c:v>70.6087377535576</c:v>
                </c:pt>
                <c:pt idx="315">
                  <c:v>70.6681080923108</c:v>
                </c:pt>
                <c:pt idx="316">
                  <c:v>70.7497436391108</c:v>
                </c:pt>
                <c:pt idx="317">
                  <c:v>70.5259025191568</c:v>
                </c:pt>
                <c:pt idx="318">
                  <c:v>70.5465882568416</c:v>
                </c:pt>
                <c:pt idx="319">
                  <c:v>70.3737551561512</c:v>
                </c:pt>
                <c:pt idx="320">
                  <c:v>70.0322843120016</c:v>
                </c:pt>
                <c:pt idx="321">
                  <c:v>69.6066365709864</c:v>
                </c:pt>
                <c:pt idx="322">
                  <c:v>69.4712102975884</c:v>
                </c:pt>
                <c:pt idx="323">
                  <c:v>69.4995697766724</c:v>
                </c:pt>
                <c:pt idx="324">
                  <c:v>69.5376829289132</c:v>
                </c:pt>
                <c:pt idx="325">
                  <c:v>69.4199928654004</c:v>
                </c:pt>
                <c:pt idx="326">
                  <c:v>69.3817803307548</c:v>
                </c:pt>
                <c:pt idx="327">
                  <c:v>69.2943025183012</c:v>
                </c:pt>
                <c:pt idx="328">
                  <c:v>69.2027109841632</c:v>
                </c:pt>
                <c:pt idx="329">
                  <c:v>69.1420486741476</c:v>
                </c:pt>
                <c:pt idx="330">
                  <c:v>69.2867920479956</c:v>
                </c:pt>
                <c:pt idx="331">
                  <c:v>69.130438679644</c:v>
                </c:pt>
                <c:pt idx="332">
                  <c:v>68.9181081717888</c:v>
                </c:pt>
                <c:pt idx="333">
                  <c:v>68.8460665764236</c:v>
                </c:pt>
                <c:pt idx="334">
                  <c:v>68.7856065805892</c:v>
                </c:pt>
                <c:pt idx="335">
                  <c:v>68.8342578171104</c:v>
                </c:pt>
                <c:pt idx="336">
                  <c:v>68.8370937650188</c:v>
                </c:pt>
                <c:pt idx="337">
                  <c:v>68.7994562285724</c:v>
                </c:pt>
                <c:pt idx="338">
                  <c:v>68.5535806097256</c:v>
                </c:pt>
                <c:pt idx="339">
                  <c:v>68.37632144265</c:v>
                </c:pt>
                <c:pt idx="340">
                  <c:v>68.4015645734692</c:v>
                </c:pt>
                <c:pt idx="341">
                  <c:v>68.3582941842936</c:v>
                </c:pt>
                <c:pt idx="342">
                  <c:v>68.2980897432144</c:v>
                </c:pt>
                <c:pt idx="343">
                  <c:v>68.2646653108572</c:v>
                </c:pt>
                <c:pt idx="344">
                  <c:v>68.2037226004852</c:v>
                </c:pt>
                <c:pt idx="345">
                  <c:v>68.1436139924392</c:v>
                </c:pt>
                <c:pt idx="346">
                  <c:v>68.2432661494808</c:v>
                </c:pt>
                <c:pt idx="347">
                  <c:v>68.400137726086</c:v>
                </c:pt>
                <c:pt idx="348">
                  <c:v>68.505908999766</c:v>
                </c:pt>
                <c:pt idx="349">
                  <c:v>68.5147859781376</c:v>
                </c:pt>
                <c:pt idx="350">
                  <c:v>68.4790331580108</c:v>
                </c:pt>
                <c:pt idx="351">
                  <c:v>68.3616873835432</c:v>
                </c:pt>
                <c:pt idx="352">
                  <c:v>68.2052310834152</c:v>
                </c:pt>
                <c:pt idx="353">
                  <c:v>68.1984340368012</c:v>
                </c:pt>
                <c:pt idx="354">
                  <c:v>68.2768751491612</c:v>
                </c:pt>
                <c:pt idx="355">
                  <c:v>68.2448917616736</c:v>
                </c:pt>
                <c:pt idx="356">
                  <c:v>68.163749577526</c:v>
                </c:pt>
                <c:pt idx="357">
                  <c:v>68.2500206036356</c:v>
                </c:pt>
                <c:pt idx="358">
                  <c:v>68.3475289402308</c:v>
                </c:pt>
                <c:pt idx="359">
                  <c:v>68.4875693967088</c:v>
                </c:pt>
                <c:pt idx="360">
                  <c:v>68.7353794230776</c:v>
                </c:pt>
                <c:pt idx="361">
                  <c:v>68.794650379426</c:v>
                </c:pt>
                <c:pt idx="362">
                  <c:v>68.734062606214</c:v>
                </c:pt>
                <c:pt idx="363">
                  <c:v>68.6733435062528</c:v>
                </c:pt>
                <c:pt idx="364">
                  <c:v>68.77553701336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[5]StorageChartData!$G$4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[5]StorageChartData!$D$5:$D$369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[5]StorageChartData!$G$5:$G$201</c:f>
              <c:numCache>
                <c:formatCode>General</c:formatCode>
                <c:ptCount val="197"/>
                <c:pt idx="0">
                  <c:v>68.8841974755224</c:v>
                </c:pt>
                <c:pt idx="1">
                  <c:v>69.0998005039928</c:v>
                </c:pt>
                <c:pt idx="2">
                  <c:v>69.2594547879324</c:v>
                </c:pt>
                <c:pt idx="3">
                  <c:v>69.476378182638</c:v>
                </c:pt>
                <c:pt idx="4">
                  <c:v>69.3323908249408</c:v>
                </c:pt>
                <c:pt idx="5">
                  <c:v>69.1192723565904</c:v>
                </c:pt>
                <c:pt idx="6">
                  <c:v>69.2184595459524</c:v>
                </c:pt>
                <c:pt idx="7">
                  <c:v>69.3001589814412</c:v>
                </c:pt>
                <c:pt idx="8">
                  <c:v>69.2213061419756</c:v>
                </c:pt>
                <c:pt idx="9">
                  <c:v>69.1804883685756</c:v>
                </c:pt>
                <c:pt idx="10">
                  <c:v>69.1533818176664</c:v>
                </c:pt>
                <c:pt idx="11">
                  <c:v>69.055830888612</c:v>
                </c:pt>
                <c:pt idx="12">
                  <c:v>68.7805025842284</c:v>
                </c:pt>
                <c:pt idx="13">
                  <c:v>68.841981249712</c:v>
                </c:pt>
                <c:pt idx="14">
                  <c:v>68.7648037136416</c:v>
                </c:pt>
                <c:pt idx="15">
                  <c:v>68.4441108908384</c:v>
                </c:pt>
                <c:pt idx="16">
                  <c:v>68.1548300066952</c:v>
                </c:pt>
                <c:pt idx="17">
                  <c:v>67.8717392266224</c:v>
                </c:pt>
                <c:pt idx="18">
                  <c:v>67.5414701992424</c:v>
                </c:pt>
                <c:pt idx="19">
                  <c:v>67.3067928477936</c:v>
                </c:pt>
                <c:pt idx="20">
                  <c:v>67.3205821564597</c:v>
                </c:pt>
                <c:pt idx="21">
                  <c:v>67.4074743225993</c:v>
                </c:pt>
                <c:pt idx="22">
                  <c:v>67.3354788690649</c:v>
                </c:pt>
                <c:pt idx="23">
                  <c:v>67.3019692517893</c:v>
                </c:pt>
                <c:pt idx="24">
                  <c:v>67.1819153067909</c:v>
                </c:pt>
                <c:pt idx="25">
                  <c:v>66.9426166735189</c:v>
                </c:pt>
                <c:pt idx="26">
                  <c:v>66.6276596352213</c:v>
                </c:pt>
                <c:pt idx="27">
                  <c:v>66.435933229504</c:v>
                </c:pt>
                <c:pt idx="28">
                  <c:v>66.008429167142</c:v>
                </c:pt>
                <c:pt idx="29">
                  <c:v>65.4310173952541</c:v>
                </c:pt>
                <c:pt idx="30">
                  <c:v>64.7741032488977</c:v>
                </c:pt>
                <c:pt idx="31">
                  <c:v>64.1410053859773</c:v>
                </c:pt>
                <c:pt idx="32">
                  <c:v>63.4552454966277</c:v>
                </c:pt>
                <c:pt idx="33">
                  <c:v>62.7032649813369</c:v>
                </c:pt>
                <c:pt idx="34">
                  <c:v>61.9534034408913</c:v>
                </c:pt>
                <c:pt idx="35">
                  <c:v>61.5744725288753</c:v>
                </c:pt>
                <c:pt idx="36">
                  <c:v>61.223414832034</c:v>
                </c:pt>
                <c:pt idx="37">
                  <c:v>60.7865191324185</c:v>
                </c:pt>
                <c:pt idx="38">
                  <c:v>60.0540069203537</c:v>
                </c:pt>
                <c:pt idx="39">
                  <c:v>58.9536271875501</c:v>
                </c:pt>
                <c:pt idx="40">
                  <c:v>57.5770992455233</c:v>
                </c:pt>
                <c:pt idx="41">
                  <c:v>56.3158726399225</c:v>
                </c:pt>
                <c:pt idx="42">
                  <c:v>55.3954602447253</c:v>
                </c:pt>
                <c:pt idx="43">
                  <c:v>54.5301944360773</c:v>
                </c:pt>
                <c:pt idx="44">
                  <c:v>53.4132746316177</c:v>
                </c:pt>
                <c:pt idx="45">
                  <c:v>52.2419891023609</c:v>
                </c:pt>
                <c:pt idx="46">
                  <c:v>51.2996557881621</c:v>
                </c:pt>
                <c:pt idx="47">
                  <c:v>50.5330163681633</c:v>
                </c:pt>
                <c:pt idx="48">
                  <c:v>49.7995067826789</c:v>
                </c:pt>
                <c:pt idx="49">
                  <c:v>49.0386989802189</c:v>
                </c:pt>
                <c:pt idx="50">
                  <c:v>48.2430186017889</c:v>
                </c:pt>
                <c:pt idx="51">
                  <c:v>47.5959539616225</c:v>
                </c:pt>
                <c:pt idx="52">
                  <c:v>46.9857459961505</c:v>
                </c:pt>
                <c:pt idx="53">
                  <c:v>46.3694934508437</c:v>
                </c:pt>
                <c:pt idx="54">
                  <c:v>45.8106164974509</c:v>
                </c:pt>
                <c:pt idx="55">
                  <c:v>45.3034077464393</c:v>
                </c:pt>
                <c:pt idx="56">
                  <c:v>44.7603254966665</c:v>
                </c:pt>
                <c:pt idx="57">
                  <c:v>44.3793927390681</c:v>
                </c:pt>
                <c:pt idx="58">
                  <c:v>44.0835171224921</c:v>
                </c:pt>
                <c:pt idx="59">
                  <c:v>43.6675094747425</c:v>
                </c:pt>
                <c:pt idx="60">
                  <c:v>43.1062260474049</c:v>
                </c:pt>
                <c:pt idx="61">
                  <c:v>42.4815756888925</c:v>
                </c:pt>
                <c:pt idx="62">
                  <c:v>41.9719498158213</c:v>
                </c:pt>
                <c:pt idx="63">
                  <c:v>41.9857923650613</c:v>
                </c:pt>
                <c:pt idx="64">
                  <c:v>41.9770715590401</c:v>
                </c:pt>
                <c:pt idx="65">
                  <c:v>41.5223331683913</c:v>
                </c:pt>
                <c:pt idx="66">
                  <c:v>41.1143825941737</c:v>
                </c:pt>
                <c:pt idx="67">
                  <c:v>40.7968416133513</c:v>
                </c:pt>
                <c:pt idx="68">
                  <c:v>40.5811072581317</c:v>
                </c:pt>
                <c:pt idx="69">
                  <c:v>40.0273378504713</c:v>
                </c:pt>
                <c:pt idx="70">
                  <c:v>39.6345856854449</c:v>
                </c:pt>
                <c:pt idx="71">
                  <c:v>39.1006111231977</c:v>
                </c:pt>
                <c:pt idx="72">
                  <c:v>38.4556974022209</c:v>
                </c:pt>
                <c:pt idx="73">
                  <c:v>37.9809299076333</c:v>
                </c:pt>
                <c:pt idx="74">
                  <c:v>37.5045900414269</c:v>
                </c:pt>
                <c:pt idx="75">
                  <c:v>37.0190998952357</c:v>
                </c:pt>
                <c:pt idx="76">
                  <c:v>36.3606985621789</c:v>
                </c:pt>
                <c:pt idx="77">
                  <c:v>35.5095628018704</c:v>
                </c:pt>
                <c:pt idx="78">
                  <c:v>34.673103693128</c:v>
                </c:pt>
                <c:pt idx="79">
                  <c:v>34.0757657490776</c:v>
                </c:pt>
                <c:pt idx="80">
                  <c:v>33.5302273341576</c:v>
                </c:pt>
                <c:pt idx="81">
                  <c:v>33.0057366928256</c:v>
                </c:pt>
                <c:pt idx="82">
                  <c:v>32.5069647981072</c:v>
                </c:pt>
                <c:pt idx="83">
                  <c:v>31.9352213726644</c:v>
                </c:pt>
                <c:pt idx="84">
                  <c:v>31.1515023765264</c:v>
                </c:pt>
                <c:pt idx="85">
                  <c:v>30.1772140698128</c:v>
                </c:pt>
                <c:pt idx="86">
                  <c:v>29.4399137554596</c:v>
                </c:pt>
                <c:pt idx="87">
                  <c:v>28.8564361075072</c:v>
                </c:pt>
                <c:pt idx="88">
                  <c:v>28.2553038852164</c:v>
                </c:pt>
                <c:pt idx="89">
                  <c:v>27.6242398122228</c:v>
                </c:pt>
                <c:pt idx="90">
                  <c:v>27.1925084482852</c:v>
                </c:pt>
                <c:pt idx="91">
                  <c:v>26.8169352418028</c:v>
                </c:pt>
                <c:pt idx="92">
                  <c:v>26.4340432310812</c:v>
                </c:pt>
                <c:pt idx="93">
                  <c:v>25.9958981526624</c:v>
                </c:pt>
                <c:pt idx="94">
                  <c:v>25.6708289546764</c:v>
                </c:pt>
                <c:pt idx="95">
                  <c:v>25.405889660966</c:v>
                </c:pt>
                <c:pt idx="96">
                  <c:v>25.2285417596004</c:v>
                </c:pt>
                <c:pt idx="97">
                  <c:v>24.7065782708476</c:v>
                </c:pt>
                <c:pt idx="98">
                  <c:v>24.1447198453108</c:v>
                </c:pt>
                <c:pt idx="99">
                  <c:v>23.5716525042612</c:v>
                </c:pt>
                <c:pt idx="100">
                  <c:v>22.7314701047104</c:v>
                </c:pt>
                <c:pt idx="101">
                  <c:v>21.8624490609096</c:v>
                </c:pt>
                <c:pt idx="102">
                  <c:v>21.2111855141404</c:v>
                </c:pt>
                <c:pt idx="103">
                  <c:v>20.792700405014</c:v>
                </c:pt>
                <c:pt idx="104">
                  <c:v>20.4930518064272</c:v>
                </c:pt>
                <c:pt idx="105">
                  <c:v>19.8169249116</c:v>
                </c:pt>
                <c:pt idx="106">
                  <c:v>19.0366062134548</c:v>
                </c:pt>
                <c:pt idx="107">
                  <c:v>18.6076043162776</c:v>
                </c:pt>
                <c:pt idx="108">
                  <c:v>18.261732251344</c:v>
                </c:pt>
                <c:pt idx="109">
                  <c:v>17.9086514126908</c:v>
                </c:pt>
                <c:pt idx="110">
                  <c:v>17.5042573088164</c:v>
                </c:pt>
                <c:pt idx="111">
                  <c:v>16.9274631275868</c:v>
                </c:pt>
                <c:pt idx="112">
                  <c:v>16.2466759078488</c:v>
                </c:pt>
                <c:pt idx="113">
                  <c:v>15.6569833102248</c:v>
                </c:pt>
                <c:pt idx="114">
                  <c:v>15.1308209148692</c:v>
                </c:pt>
                <c:pt idx="115">
                  <c:v>14.6367306412912</c:v>
                </c:pt>
                <c:pt idx="116">
                  <c:v>14.060962228454</c:v>
                </c:pt>
                <c:pt idx="117">
                  <c:v>13.5069195191804</c:v>
                </c:pt>
                <c:pt idx="118">
                  <c:v>13.0014819045972</c:v>
                </c:pt>
                <c:pt idx="119">
                  <c:v>12.616616443266</c:v>
                </c:pt>
                <c:pt idx="120">
                  <c:v>12.5062771283368</c:v>
                </c:pt>
                <c:pt idx="121">
                  <c:v>12.39208319585</c:v>
                </c:pt>
                <c:pt idx="122">
                  <c:v>12.064139006868</c:v>
                </c:pt>
                <c:pt idx="123">
                  <c:v>11.7187745020732</c:v>
                </c:pt>
                <c:pt idx="124">
                  <c:v>11.4324147507568</c:v>
                </c:pt>
                <c:pt idx="125">
                  <c:v>11.1706769902296</c:v>
                </c:pt>
                <c:pt idx="126">
                  <c:v>10.9979113275996</c:v>
                </c:pt>
                <c:pt idx="127">
                  <c:v>10.8626802696396</c:v>
                </c:pt>
                <c:pt idx="128">
                  <c:v>10.8263914944012</c:v>
                </c:pt>
                <c:pt idx="129">
                  <c:v>10.9509921844192</c:v>
                </c:pt>
                <c:pt idx="130">
                  <c:v>10.9868834300384</c:v>
                </c:pt>
                <c:pt idx="131">
                  <c:v>10.8465838694336</c:v>
                </c:pt>
                <c:pt idx="132">
                  <c:v>10.656724433178</c:v>
                </c:pt>
                <c:pt idx="133">
                  <c:v>10.512460224496</c:v>
                </c:pt>
                <c:pt idx="134">
                  <c:v>10.2977871313848</c:v>
                </c:pt>
                <c:pt idx="135">
                  <c:v>10.4212875162068</c:v>
                </c:pt>
                <c:pt idx="136">
                  <c:v>10.5498244593292</c:v>
                </c:pt>
                <c:pt idx="137">
                  <c:v>10.4349135537792</c:v>
                </c:pt>
                <c:pt idx="138">
                  <c:v>10.2566641120272</c:v>
                </c:pt>
                <c:pt idx="139">
                  <c:v>10.301024158284</c:v>
                </c:pt>
                <c:pt idx="140">
                  <c:v>10.2222352075072</c:v>
                </c:pt>
                <c:pt idx="141">
                  <c:v>10.1496115151996</c:v>
                </c:pt>
                <c:pt idx="142">
                  <c:v>9.98408302126203</c:v>
                </c:pt>
                <c:pt idx="143">
                  <c:v>9.76115408980923</c:v>
                </c:pt>
                <c:pt idx="144">
                  <c:v>9.57694170376923</c:v>
                </c:pt>
                <c:pt idx="145">
                  <c:v>9.75137557105123</c:v>
                </c:pt>
                <c:pt idx="146">
                  <c:v>9.70525148710923</c:v>
                </c:pt>
                <c:pt idx="147">
                  <c:v>9.71692537030162</c:v>
                </c:pt>
                <c:pt idx="148">
                  <c:v>10.0247197767104</c:v>
                </c:pt>
                <c:pt idx="149">
                  <c:v>10.0518334263628</c:v>
                </c:pt>
                <c:pt idx="150">
                  <c:v>10.3114735082744</c:v>
                </c:pt>
                <c:pt idx="151">
                  <c:v>16.6054679579024</c:v>
                </c:pt>
                <c:pt idx="152">
                  <c:v>16.8711632677636</c:v>
                </c:pt>
                <c:pt idx="153">
                  <c:v>17.2800757216848</c:v>
                </c:pt>
                <c:pt idx="154">
                  <c:v>17.8383031400748</c:v>
                </c:pt>
                <c:pt idx="155">
                  <c:v>18.346775467376</c:v>
                </c:pt>
                <c:pt idx="156">
                  <c:v>18.7495652552872</c:v>
                </c:pt>
                <c:pt idx="157">
                  <c:v>19.2002893066564</c:v>
                </c:pt>
                <c:pt idx="158">
                  <c:v>19.7546479100024</c:v>
                </c:pt>
                <c:pt idx="159">
                  <c:v>20.103661168802</c:v>
                </c:pt>
                <c:pt idx="160">
                  <c:v>20.3243326999172</c:v>
                </c:pt>
                <c:pt idx="161">
                  <c:v>20.6103233165872</c:v>
                </c:pt>
                <c:pt idx="162">
                  <c:v>20.9603339488064</c:v>
                </c:pt>
                <c:pt idx="163">
                  <c:v>21.3150687946252</c:v>
                </c:pt>
                <c:pt idx="164">
                  <c:v>21.7080587675488</c:v>
                </c:pt>
                <c:pt idx="165">
                  <c:v>22.1186145805208</c:v>
                </c:pt>
                <c:pt idx="166">
                  <c:v>22.4568838914872</c:v>
                </c:pt>
                <c:pt idx="167">
                  <c:v>22.7840010768864</c:v>
                </c:pt>
                <c:pt idx="168">
                  <c:v>23.186077441106</c:v>
                </c:pt>
                <c:pt idx="169">
                  <c:v>23.7510202705632</c:v>
                </c:pt>
                <c:pt idx="170">
                  <c:v>24.2703962674196</c:v>
                </c:pt>
                <c:pt idx="171">
                  <c:v>24.7482694621572</c:v>
                </c:pt>
                <c:pt idx="172">
                  <c:v>25.0847143961212</c:v>
                </c:pt>
                <c:pt idx="173">
                  <c:v>25.539417293054</c:v>
                </c:pt>
                <c:pt idx="174">
                  <c:v>26.1866558524288</c:v>
                </c:pt>
                <c:pt idx="175">
                  <c:v>26.8256492215768</c:v>
                </c:pt>
                <c:pt idx="176">
                  <c:v>27.3357933029016</c:v>
                </c:pt>
                <c:pt idx="177">
                  <c:v>27.6004379987692</c:v>
                </c:pt>
                <c:pt idx="178">
                  <c:v>28.0571888831152</c:v>
                </c:pt>
                <c:pt idx="179">
                  <c:v>28.7328330634048</c:v>
                </c:pt>
                <c:pt idx="180">
                  <c:v>29.1409682049456</c:v>
                </c:pt>
                <c:pt idx="181">
                  <c:v>29.5461644668016</c:v>
                </c:pt>
                <c:pt idx="182">
                  <c:v>29.9444430034092</c:v>
                </c:pt>
                <c:pt idx="183">
                  <c:v>30.3314274395856</c:v>
                </c:pt>
                <c:pt idx="184">
                  <c:v>30.8491600773912</c:v>
                </c:pt>
                <c:pt idx="185">
                  <c:v>31.382091124388</c:v>
                </c:pt>
                <c:pt idx="186">
                  <c:v>31.9014493743864</c:v>
                </c:pt>
                <c:pt idx="187">
                  <c:v>32.2830494138456</c:v>
                </c:pt>
                <c:pt idx="188">
                  <c:v>32.6985211064836</c:v>
                </c:pt>
                <c:pt idx="189">
                  <c:v>33.01478431353</c:v>
                </c:pt>
                <c:pt idx="190">
                  <c:v>33.4691997113632</c:v>
                </c:pt>
                <c:pt idx="191">
                  <c:v>33.9174356532408</c:v>
                </c:pt>
                <c:pt idx="192">
                  <c:v>34.3571495539068</c:v>
                </c:pt>
                <c:pt idx="193">
                  <c:v>34.647885680406</c:v>
                </c:pt>
                <c:pt idx="194">
                  <c:v>34.9504767080492</c:v>
                </c:pt>
                <c:pt idx="195">
                  <c:v>35.2300216658936</c:v>
                </c:pt>
                <c:pt idx="196">
                  <c:v>35.6643440710992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407161"/>
        <c:axId val="49438162"/>
      </c:lineChart>
      <c:catAx>
        <c:axId val="95407161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38162"/>
        <c:crossesAt val="0"/>
        <c:auto val="1"/>
        <c:lblAlgn val="ctr"/>
        <c:lblOffset val="100"/>
        <c:noMultiLvlLbl val="0"/>
      </c:catAx>
      <c:valAx>
        <c:axId val="49438162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07161"/>
        <c:crossesAt val="1"/>
        <c:crossBetween val="midCat"/>
        <c:majorUnit val="1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30153724871896"/>
          <c:y val="0.60735575300866"/>
          <c:w val="0.281631848640126"/>
          <c:h val="0.2459790799685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Cross-Alta Storage</a:t>
            </a:r>
          </a:p>
        </c:rich>
      </c:tx>
      <c:layout>
        <c:manualLayout>
          <c:xMode val="edge"/>
          <c:yMode val="edge"/>
          <c:x val="0.34440956813508"/>
          <c:y val="0.02773787158802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8427318973915"/>
          <c:y val="0.0762515195049177"/>
          <c:w val="0.973157268102609"/>
          <c:h val="0.923748480495082"/>
        </c:manualLayout>
      </c:layout>
      <c:lineChart>
        <c:grouping val="standard"/>
        <c:varyColors val="0"/>
        <c:ser>
          <c:idx val="0"/>
          <c:order val="0"/>
          <c:tx>
            <c:strRef>
              <c:f>[5]StorageChartData!$O$4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[5]StorageChartData!$N$5:$N$369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[5]StorageChartData!$O$5:$O$369</c:f>
              <c:numCache>
                <c:formatCode>General</c:formatCode>
                <c:ptCount val="365"/>
                <c:pt idx="0">
                  <c:v>46.0091609451502</c:v>
                </c:pt>
                <c:pt idx="1">
                  <c:v>45.753939477533</c:v>
                </c:pt>
                <c:pt idx="2">
                  <c:v>45.987828515139</c:v>
                </c:pt>
                <c:pt idx="3">
                  <c:v>46.1858582514702</c:v>
                </c:pt>
                <c:pt idx="4">
                  <c:v>46.1114879149878</c:v>
                </c:pt>
                <c:pt idx="5">
                  <c:v>46.161810552185</c:v>
                </c:pt>
                <c:pt idx="6">
                  <c:v>46.2796564347006</c:v>
                </c:pt>
                <c:pt idx="7">
                  <c:v>46.4738031585014</c:v>
                </c:pt>
                <c:pt idx="8">
                  <c:v>46.6271214607874</c:v>
                </c:pt>
                <c:pt idx="9">
                  <c:v>46.4037627020234</c:v>
                </c:pt>
                <c:pt idx="10">
                  <c:v>46.1520160692026</c:v>
                </c:pt>
                <c:pt idx="11">
                  <c:v>45.9230705995402</c:v>
                </c:pt>
                <c:pt idx="12">
                  <c:v>45.7181934186974</c:v>
                </c:pt>
                <c:pt idx="13">
                  <c:v>45.460054367625</c:v>
                </c:pt>
                <c:pt idx="14">
                  <c:v>45.1501228861654</c:v>
                </c:pt>
                <c:pt idx="15">
                  <c:v>44.7869188863614</c:v>
                </c:pt>
                <c:pt idx="16">
                  <c:v>44.415519387533</c:v>
                </c:pt>
                <c:pt idx="17">
                  <c:v>44.0439495188678</c:v>
                </c:pt>
                <c:pt idx="18">
                  <c:v>43.6665323179638</c:v>
                </c:pt>
                <c:pt idx="19">
                  <c:v>43.6546060760402</c:v>
                </c:pt>
                <c:pt idx="20">
                  <c:v>43.7789047161246</c:v>
                </c:pt>
                <c:pt idx="21">
                  <c:v>43.614958888573</c:v>
                </c:pt>
                <c:pt idx="22">
                  <c:v>43.563709158693</c:v>
                </c:pt>
                <c:pt idx="23">
                  <c:v>43.2716061707802</c:v>
                </c:pt>
                <c:pt idx="24">
                  <c:v>43.2288571858822</c:v>
                </c:pt>
                <c:pt idx="25">
                  <c:v>43.4833574243694</c:v>
                </c:pt>
                <c:pt idx="26">
                  <c:v>43.6703202200518</c:v>
                </c:pt>
                <c:pt idx="27">
                  <c:v>43.878004247135</c:v>
                </c:pt>
                <c:pt idx="28">
                  <c:v>44.008730799187</c:v>
                </c:pt>
                <c:pt idx="29">
                  <c:v>44.1709793204186</c:v>
                </c:pt>
                <c:pt idx="30">
                  <c:v>44.3706275701994</c:v>
                </c:pt>
                <c:pt idx="31">
                  <c:v>44.3186218241686</c:v>
                </c:pt>
                <c:pt idx="32">
                  <c:v>44.2527380351818</c:v>
                </c:pt>
                <c:pt idx="33">
                  <c:v>44.4911880152938</c:v>
                </c:pt>
                <c:pt idx="34">
                  <c:v>44.7376027852762</c:v>
                </c:pt>
                <c:pt idx="35">
                  <c:v>44.7933630597646</c:v>
                </c:pt>
                <c:pt idx="36">
                  <c:v>44.8799425278558</c:v>
                </c:pt>
                <c:pt idx="37">
                  <c:v>45.0628945336302</c:v>
                </c:pt>
                <c:pt idx="38">
                  <c:v>45.136185154451</c:v>
                </c:pt>
                <c:pt idx="39">
                  <c:v>45.3586203699038</c:v>
                </c:pt>
                <c:pt idx="40">
                  <c:v>45.6051771147502</c:v>
                </c:pt>
                <c:pt idx="41">
                  <c:v>45.8184514021034</c:v>
                </c:pt>
                <c:pt idx="42">
                  <c:v>46.0240625961722</c:v>
                </c:pt>
                <c:pt idx="43">
                  <c:v>46.007944546389</c:v>
                </c:pt>
                <c:pt idx="44">
                  <c:v>45.8755100399022</c:v>
                </c:pt>
                <c:pt idx="45">
                  <c:v>45.6211546189554</c:v>
                </c:pt>
                <c:pt idx="46">
                  <c:v>45.8938879793518</c:v>
                </c:pt>
                <c:pt idx="47">
                  <c:v>45.5490910206654</c:v>
                </c:pt>
                <c:pt idx="48">
                  <c:v>45.1743160694454</c:v>
                </c:pt>
                <c:pt idx="49">
                  <c:v>44.796563195453</c:v>
                </c:pt>
                <c:pt idx="50">
                  <c:v>44.4203755943362</c:v>
                </c:pt>
                <c:pt idx="51">
                  <c:v>44.0443299680834</c:v>
                </c:pt>
                <c:pt idx="52">
                  <c:v>43.670321681129</c:v>
                </c:pt>
                <c:pt idx="53">
                  <c:v>43.2872873421958</c:v>
                </c:pt>
                <c:pt idx="54">
                  <c:v>42.9045121073894</c:v>
                </c:pt>
                <c:pt idx="55">
                  <c:v>42.5559741110366</c:v>
                </c:pt>
                <c:pt idx="56">
                  <c:v>42.3409208818166</c:v>
                </c:pt>
                <c:pt idx="57">
                  <c:v>41.9740965229806</c:v>
                </c:pt>
                <c:pt idx="58">
                  <c:v>41.5904410440174</c:v>
                </c:pt>
                <c:pt idx="59">
                  <c:v>41.2067678181962</c:v>
                </c:pt>
                <c:pt idx="60">
                  <c:v>40.9926019318762</c:v>
                </c:pt>
                <c:pt idx="61">
                  <c:v>40.7236656923966</c:v>
                </c:pt>
                <c:pt idx="62">
                  <c:v>40.5633082795326</c:v>
                </c:pt>
                <c:pt idx="63">
                  <c:v>40.5773882833222</c:v>
                </c:pt>
                <c:pt idx="64">
                  <c:v>40.2150680770466</c:v>
                </c:pt>
                <c:pt idx="65">
                  <c:v>39.8337480845962</c:v>
                </c:pt>
                <c:pt idx="66">
                  <c:v>39.449560199893</c:v>
                </c:pt>
                <c:pt idx="67">
                  <c:v>39.2885709988842</c:v>
                </c:pt>
                <c:pt idx="68">
                  <c:v>38.9076449866814</c:v>
                </c:pt>
                <c:pt idx="69">
                  <c:v>38.5852481121626</c:v>
                </c:pt>
                <c:pt idx="70">
                  <c:v>38.3284471741834</c:v>
                </c:pt>
                <c:pt idx="71">
                  <c:v>38.0054327090062</c:v>
                </c:pt>
                <c:pt idx="72">
                  <c:v>37.7281270512938</c:v>
                </c:pt>
                <c:pt idx="73">
                  <c:v>37.4854242173098</c:v>
                </c:pt>
                <c:pt idx="74">
                  <c:v>37.4008671843354</c:v>
                </c:pt>
                <c:pt idx="75">
                  <c:v>37.2558962973574</c:v>
                </c:pt>
                <c:pt idx="76">
                  <c:v>37.0259534542754</c:v>
                </c:pt>
                <c:pt idx="77">
                  <c:v>36.8794030969354</c:v>
                </c:pt>
                <c:pt idx="78">
                  <c:v>36.6406933060014</c:v>
                </c:pt>
                <c:pt idx="79">
                  <c:v>36.6249869833238</c:v>
                </c:pt>
                <c:pt idx="80">
                  <c:v>36.3430458463018</c:v>
                </c:pt>
                <c:pt idx="81">
                  <c:v>36.0513971779538</c:v>
                </c:pt>
                <c:pt idx="82">
                  <c:v>35.7356766714146</c:v>
                </c:pt>
                <c:pt idx="83">
                  <c:v>35.423331617267</c:v>
                </c:pt>
                <c:pt idx="84">
                  <c:v>35.1108871807146</c:v>
                </c:pt>
                <c:pt idx="85">
                  <c:v>35.0806035888758</c:v>
                </c:pt>
                <c:pt idx="86">
                  <c:v>34.7639070051466</c:v>
                </c:pt>
                <c:pt idx="87">
                  <c:v>34.547359490483</c:v>
                </c:pt>
                <c:pt idx="88">
                  <c:v>34.3186127856302</c:v>
                </c:pt>
                <c:pt idx="89">
                  <c:v>34.2470038602526</c:v>
                </c:pt>
                <c:pt idx="90">
                  <c:v>34.0937345424738</c:v>
                </c:pt>
                <c:pt idx="91">
                  <c:v>33.9381297381822</c:v>
                </c:pt>
                <c:pt idx="92">
                  <c:v>33.7956256644662</c:v>
                </c:pt>
                <c:pt idx="93">
                  <c:v>33.7491462900166</c:v>
                </c:pt>
                <c:pt idx="94">
                  <c:v>33.4256775052746</c:v>
                </c:pt>
                <c:pt idx="95">
                  <c:v>33.1269194456118</c:v>
                </c:pt>
                <c:pt idx="96">
                  <c:v>33.019987174071</c:v>
                </c:pt>
                <c:pt idx="97">
                  <c:v>32.8929619099026</c:v>
                </c:pt>
                <c:pt idx="98">
                  <c:v>32.7100304936626</c:v>
                </c:pt>
                <c:pt idx="99">
                  <c:v>32.4370408718158</c:v>
                </c:pt>
                <c:pt idx="100">
                  <c:v>32.1514545301606</c:v>
                </c:pt>
                <c:pt idx="101">
                  <c:v>31.8850347951454</c:v>
                </c:pt>
                <c:pt idx="102">
                  <c:v>31.6203081103834</c:v>
                </c:pt>
                <c:pt idx="103">
                  <c:v>31.426554660135</c:v>
                </c:pt>
                <c:pt idx="104">
                  <c:v>31.318408503507</c:v>
                </c:pt>
                <c:pt idx="105">
                  <c:v>31.4262806518266</c:v>
                </c:pt>
                <c:pt idx="106">
                  <c:v>31.4476510648826</c:v>
                </c:pt>
                <c:pt idx="107">
                  <c:v>31.5165475636626</c:v>
                </c:pt>
                <c:pt idx="108">
                  <c:v>31.6330872774294</c:v>
                </c:pt>
                <c:pt idx="109">
                  <c:v>31.873155770991</c:v>
                </c:pt>
                <c:pt idx="110">
                  <c:v>32.2184489350062</c:v>
                </c:pt>
                <c:pt idx="111">
                  <c:v>32.3332246110878</c:v>
                </c:pt>
                <c:pt idx="112">
                  <c:v>32.6487243498926</c:v>
                </c:pt>
                <c:pt idx="113">
                  <c:v>32.6330428728162</c:v>
                </c:pt>
                <c:pt idx="114">
                  <c:v>32.9027663660958</c:v>
                </c:pt>
                <c:pt idx="115">
                  <c:v>33.0101841948506</c:v>
                </c:pt>
                <c:pt idx="116">
                  <c:v>33.330798578131</c:v>
                </c:pt>
                <c:pt idx="117">
                  <c:v>33.587616556273</c:v>
                </c:pt>
                <c:pt idx="118">
                  <c:v>33.5870554022126</c:v>
                </c:pt>
                <c:pt idx="119">
                  <c:v>33.8024167200666</c:v>
                </c:pt>
                <c:pt idx="120">
                  <c:v>34.0055611008734</c:v>
                </c:pt>
                <c:pt idx="121">
                  <c:v>33.9815715447044</c:v>
                </c:pt>
                <c:pt idx="122">
                  <c:v>34.0363699394892</c:v>
                </c:pt>
                <c:pt idx="123">
                  <c:v>34.1376934972068</c:v>
                </c:pt>
                <c:pt idx="124">
                  <c:v>34.0395778647204</c:v>
                </c:pt>
                <c:pt idx="125">
                  <c:v>33.893723184214</c:v>
                </c:pt>
                <c:pt idx="126">
                  <c:v>33.7750992826228</c:v>
                </c:pt>
                <c:pt idx="127">
                  <c:v>33.9413656925056</c:v>
                </c:pt>
                <c:pt idx="128">
                  <c:v>34.1360945132488</c:v>
                </c:pt>
                <c:pt idx="129">
                  <c:v>34.0432390494736</c:v>
                </c:pt>
                <c:pt idx="130">
                  <c:v>34.2824592432228</c:v>
                </c:pt>
                <c:pt idx="131">
                  <c:v>34.6536166780872</c:v>
                </c:pt>
                <c:pt idx="132">
                  <c:v>35.0241068310908</c:v>
                </c:pt>
                <c:pt idx="133">
                  <c:v>35.4047552856136</c:v>
                </c:pt>
                <c:pt idx="134">
                  <c:v>35.5821099323748</c:v>
                </c:pt>
                <c:pt idx="135">
                  <c:v>35.9698571300976</c:v>
                </c:pt>
                <c:pt idx="136">
                  <c:v>36.3367983614216</c:v>
                </c:pt>
                <c:pt idx="137">
                  <c:v>36.413535422066</c:v>
                </c:pt>
                <c:pt idx="138">
                  <c:v>36.7949824851988</c:v>
                </c:pt>
                <c:pt idx="139">
                  <c:v>37.1626686346384</c:v>
                </c:pt>
                <c:pt idx="140">
                  <c:v>37.4658556033628</c:v>
                </c:pt>
                <c:pt idx="141">
                  <c:v>37.8324769413224</c:v>
                </c:pt>
                <c:pt idx="142">
                  <c:v>38.1926774660575</c:v>
                </c:pt>
                <c:pt idx="143">
                  <c:v>38.4725521621131</c:v>
                </c:pt>
                <c:pt idx="144">
                  <c:v>38.7311945172576</c:v>
                </c:pt>
                <c:pt idx="145">
                  <c:v>39.0813006291624</c:v>
                </c:pt>
                <c:pt idx="146">
                  <c:v>39.290471842946</c:v>
                </c:pt>
                <c:pt idx="147">
                  <c:v>39.5242153563164</c:v>
                </c:pt>
                <c:pt idx="148">
                  <c:v>39.7981945461443</c:v>
                </c:pt>
                <c:pt idx="149">
                  <c:v>40.0664805439259</c:v>
                </c:pt>
                <c:pt idx="150">
                  <c:v>39.9578481233887</c:v>
                </c:pt>
                <c:pt idx="151">
                  <c:v>39.8931356270299</c:v>
                </c:pt>
                <c:pt idx="152">
                  <c:v>39.9248666557863</c:v>
                </c:pt>
                <c:pt idx="153">
                  <c:v>39.9260624406679</c:v>
                </c:pt>
                <c:pt idx="154">
                  <c:v>39.9187326349663</c:v>
                </c:pt>
                <c:pt idx="155">
                  <c:v>40.0272188245727</c:v>
                </c:pt>
                <c:pt idx="156">
                  <c:v>40.1225013518271</c:v>
                </c:pt>
                <c:pt idx="157">
                  <c:v>40.0651786471395</c:v>
                </c:pt>
                <c:pt idx="158">
                  <c:v>40.2599571590851</c:v>
                </c:pt>
                <c:pt idx="159">
                  <c:v>40.1186421248551</c:v>
                </c:pt>
                <c:pt idx="160">
                  <c:v>40.0914287394503</c:v>
                </c:pt>
                <c:pt idx="161">
                  <c:v>40.0609818765179</c:v>
                </c:pt>
                <c:pt idx="162">
                  <c:v>40.1125077506875</c:v>
                </c:pt>
                <c:pt idx="163">
                  <c:v>40.0901783006043</c:v>
                </c:pt>
                <c:pt idx="164">
                  <c:v>39.9956759284067</c:v>
                </c:pt>
                <c:pt idx="165">
                  <c:v>40.0992178433743</c:v>
                </c:pt>
                <c:pt idx="166">
                  <c:v>40.1539984913011</c:v>
                </c:pt>
                <c:pt idx="167">
                  <c:v>40.2781409590351</c:v>
                </c:pt>
                <c:pt idx="168">
                  <c:v>40.4573625752579</c:v>
                </c:pt>
                <c:pt idx="169">
                  <c:v>40.6310010299539</c:v>
                </c:pt>
                <c:pt idx="170">
                  <c:v>40.7334461890971</c:v>
                </c:pt>
                <c:pt idx="171">
                  <c:v>40.9399660222955</c:v>
                </c:pt>
                <c:pt idx="172">
                  <c:v>41.1457120924851</c:v>
                </c:pt>
                <c:pt idx="173">
                  <c:v>41.2762327809843</c:v>
                </c:pt>
                <c:pt idx="174">
                  <c:v>41.4979403752591</c:v>
                </c:pt>
                <c:pt idx="175">
                  <c:v>41.6895954401967</c:v>
                </c:pt>
                <c:pt idx="176">
                  <c:v>41.9701906586871</c:v>
                </c:pt>
                <c:pt idx="177">
                  <c:v>41.6517797284751</c:v>
                </c:pt>
                <c:pt idx="178">
                  <c:v>41.2535398816075</c:v>
                </c:pt>
                <c:pt idx="179">
                  <c:v>41.2705658638251</c:v>
                </c:pt>
                <c:pt idx="180">
                  <c:v>41.3758398721335</c:v>
                </c:pt>
                <c:pt idx="181">
                  <c:v>41.2568468358959</c:v>
                </c:pt>
                <c:pt idx="182">
                  <c:v>41.3837294185051</c:v>
                </c:pt>
                <c:pt idx="183">
                  <c:v>41.3763215266283</c:v>
                </c:pt>
                <c:pt idx="184">
                  <c:v>41.0504178729687</c:v>
                </c:pt>
                <c:pt idx="185">
                  <c:v>40.8329475216891</c:v>
                </c:pt>
                <c:pt idx="186">
                  <c:v>40.5863368295735</c:v>
                </c:pt>
                <c:pt idx="187">
                  <c:v>40.7653916253311</c:v>
                </c:pt>
                <c:pt idx="188">
                  <c:v>40.9829393560907</c:v>
                </c:pt>
                <c:pt idx="189">
                  <c:v>41.1570108341219</c:v>
                </c:pt>
                <c:pt idx="190">
                  <c:v>40.9268940718315</c:v>
                </c:pt>
                <c:pt idx="191">
                  <c:v>40.5668241671503</c:v>
                </c:pt>
                <c:pt idx="192">
                  <c:v>40.5442782053995</c:v>
                </c:pt>
                <c:pt idx="193">
                  <c:v>40.2746853321739</c:v>
                </c:pt>
                <c:pt idx="194">
                  <c:v>40.1162658762035</c:v>
                </c:pt>
                <c:pt idx="195">
                  <c:v>39.8461689922107</c:v>
                </c:pt>
                <c:pt idx="196">
                  <c:v>39.6524794306511</c:v>
                </c:pt>
                <c:pt idx="197">
                  <c:v>39.4897190932139</c:v>
                </c:pt>
                <c:pt idx="198">
                  <c:v>39.4000722613651</c:v>
                </c:pt>
                <c:pt idx="199">
                  <c:v>39.1785946695491</c:v>
                </c:pt>
                <c:pt idx="200">
                  <c:v>38.9518817546231</c:v>
                </c:pt>
                <c:pt idx="201">
                  <c:v>39.0624017341563</c:v>
                </c:pt>
                <c:pt idx="202">
                  <c:v>39.2201070597399</c:v>
                </c:pt>
                <c:pt idx="203">
                  <c:v>39.5494564465279</c:v>
                </c:pt>
                <c:pt idx="204">
                  <c:v>39.8792211097931</c:v>
                </c:pt>
                <c:pt idx="205">
                  <c:v>39.7552554039439</c:v>
                </c:pt>
                <c:pt idx="206">
                  <c:v>39.3960621940479</c:v>
                </c:pt>
                <c:pt idx="207">
                  <c:v>39.2239244168435</c:v>
                </c:pt>
                <c:pt idx="208">
                  <c:v>39.2919406714667</c:v>
                </c:pt>
                <c:pt idx="209">
                  <c:v>39.6017152738807</c:v>
                </c:pt>
                <c:pt idx="210">
                  <c:v>39.5482081436631</c:v>
                </c:pt>
                <c:pt idx="211">
                  <c:v>39.4132997251711</c:v>
                </c:pt>
                <c:pt idx="212">
                  <c:v>39.1617234621871</c:v>
                </c:pt>
                <c:pt idx="213">
                  <c:v>38.9640018144899</c:v>
                </c:pt>
                <c:pt idx="214">
                  <c:v>39.2769566538575</c:v>
                </c:pt>
                <c:pt idx="215">
                  <c:v>39.1522207343711</c:v>
                </c:pt>
                <c:pt idx="216">
                  <c:v>39.0322161272275</c:v>
                </c:pt>
                <c:pt idx="217">
                  <c:v>38.9233246025635</c:v>
                </c:pt>
                <c:pt idx="218">
                  <c:v>38.7278035652583</c:v>
                </c:pt>
                <c:pt idx="219">
                  <c:v>38.4375107568615</c:v>
                </c:pt>
                <c:pt idx="220">
                  <c:v>38.2256839064259</c:v>
                </c:pt>
                <c:pt idx="221">
                  <c:v>38.2144426932211</c:v>
                </c:pt>
                <c:pt idx="222">
                  <c:v>38.4365158727707</c:v>
                </c:pt>
                <c:pt idx="223">
                  <c:v>38.7413887930051</c:v>
                </c:pt>
                <c:pt idx="224">
                  <c:v>39.0573570488611</c:v>
                </c:pt>
                <c:pt idx="225">
                  <c:v>39.3918814194419</c:v>
                </c:pt>
                <c:pt idx="226">
                  <c:v>39.6194809705727</c:v>
                </c:pt>
                <c:pt idx="227">
                  <c:v>39.4792555934239</c:v>
                </c:pt>
                <c:pt idx="228">
                  <c:v>39.3929806645951</c:v>
                </c:pt>
                <c:pt idx="229">
                  <c:v>39.3200762185835</c:v>
                </c:pt>
                <c:pt idx="230">
                  <c:v>39.1467103588055</c:v>
                </c:pt>
                <c:pt idx="231">
                  <c:v>38.9207889537463</c:v>
                </c:pt>
                <c:pt idx="232">
                  <c:v>38.7262510923743</c:v>
                </c:pt>
                <c:pt idx="233">
                  <c:v>38.4003149944588</c:v>
                </c:pt>
                <c:pt idx="234">
                  <c:v>38.1147889921208</c:v>
                </c:pt>
                <c:pt idx="235">
                  <c:v>38.0009247978452</c:v>
                </c:pt>
                <c:pt idx="236">
                  <c:v>38.2140393634764</c:v>
                </c:pt>
                <c:pt idx="237">
                  <c:v>38.4027449006144</c:v>
                </c:pt>
                <c:pt idx="238">
                  <c:v>38.557433260338</c:v>
                </c:pt>
                <c:pt idx="239">
                  <c:v>38.5340248012884</c:v>
                </c:pt>
                <c:pt idx="240">
                  <c:v>38.4314582568156</c:v>
                </c:pt>
                <c:pt idx="241">
                  <c:v>38.7602077998032</c:v>
                </c:pt>
                <c:pt idx="242">
                  <c:v>39.0162129718488</c:v>
                </c:pt>
                <c:pt idx="243">
                  <c:v>39.01210599556</c:v>
                </c:pt>
                <c:pt idx="244">
                  <c:v>39.0880018551352</c:v>
                </c:pt>
                <c:pt idx="245">
                  <c:v>39.2115906208996</c:v>
                </c:pt>
                <c:pt idx="246">
                  <c:v>39.5690581295028</c:v>
                </c:pt>
                <c:pt idx="247">
                  <c:v>39.9209815196668</c:v>
                </c:pt>
                <c:pt idx="248">
                  <c:v>39.9560489577272</c:v>
                </c:pt>
                <c:pt idx="249">
                  <c:v>40.0307522284448</c:v>
                </c:pt>
                <c:pt idx="250">
                  <c:v>40.100507675152</c:v>
                </c:pt>
                <c:pt idx="251">
                  <c:v>40.146901157988</c:v>
                </c:pt>
                <c:pt idx="252">
                  <c:v>40.230101624316</c:v>
                </c:pt>
                <c:pt idx="253">
                  <c:v>40.360242530054</c:v>
                </c:pt>
                <c:pt idx="254">
                  <c:v>40.1342887307301</c:v>
                </c:pt>
                <c:pt idx="255">
                  <c:v>39.8103522787864</c:v>
                </c:pt>
                <c:pt idx="256">
                  <c:v>39.574396800214</c:v>
                </c:pt>
                <c:pt idx="257">
                  <c:v>39.5689552602036</c:v>
                </c:pt>
                <c:pt idx="258">
                  <c:v>39.5647737471112</c:v>
                </c:pt>
                <c:pt idx="259">
                  <c:v>39.5606845176804</c:v>
                </c:pt>
                <c:pt idx="260">
                  <c:v>39.5589023797896</c:v>
                </c:pt>
                <c:pt idx="261">
                  <c:v>39.4682652732644</c:v>
                </c:pt>
                <c:pt idx="262">
                  <c:v>39.3946651504192</c:v>
                </c:pt>
                <c:pt idx="263">
                  <c:v>39.0553484214832</c:v>
                </c:pt>
                <c:pt idx="264">
                  <c:v>39.3576161029632</c:v>
                </c:pt>
                <c:pt idx="265">
                  <c:v>39.5733678516932</c:v>
                </c:pt>
                <c:pt idx="266">
                  <c:v>39.823292950188</c:v>
                </c:pt>
                <c:pt idx="267">
                  <c:v>40.1119700878116</c:v>
                </c:pt>
                <c:pt idx="268">
                  <c:v>40.41671878004</c:v>
                </c:pt>
                <c:pt idx="269">
                  <c:v>40.7214284291808</c:v>
                </c:pt>
                <c:pt idx="270">
                  <c:v>40.6634448914907</c:v>
                </c:pt>
                <c:pt idx="271">
                  <c:v>40.7992470449307</c:v>
                </c:pt>
                <c:pt idx="272">
                  <c:v>40.9497400474231</c:v>
                </c:pt>
                <c:pt idx="273">
                  <c:v>41.2110053881799</c:v>
                </c:pt>
                <c:pt idx="274">
                  <c:v>41.4294049681235</c:v>
                </c:pt>
                <c:pt idx="275">
                  <c:v>41.7209038561691</c:v>
                </c:pt>
                <c:pt idx="276">
                  <c:v>42.0158775790111</c:v>
                </c:pt>
                <c:pt idx="277">
                  <c:v>42.2653022161103</c:v>
                </c:pt>
                <c:pt idx="278">
                  <c:v>42.4814550438311</c:v>
                </c:pt>
                <c:pt idx="279">
                  <c:v>42.7566374706315</c:v>
                </c:pt>
                <c:pt idx="280">
                  <c:v>43.0442178524307</c:v>
                </c:pt>
                <c:pt idx="281">
                  <c:v>43.2432449621815</c:v>
                </c:pt>
                <c:pt idx="282">
                  <c:v>43.4846196244919</c:v>
                </c:pt>
                <c:pt idx="283">
                  <c:v>43.2769739338011</c:v>
                </c:pt>
                <c:pt idx="284">
                  <c:v>43.4553330527251</c:v>
                </c:pt>
                <c:pt idx="285">
                  <c:v>43.6161618253167</c:v>
                </c:pt>
                <c:pt idx="286">
                  <c:v>43.8847069272251</c:v>
                </c:pt>
                <c:pt idx="287">
                  <c:v>44.0777817408027</c:v>
                </c:pt>
                <c:pt idx="288">
                  <c:v>44.3224644174443</c:v>
                </c:pt>
                <c:pt idx="289">
                  <c:v>44.3766203759695</c:v>
                </c:pt>
                <c:pt idx="290">
                  <c:v>44.1566725633131</c:v>
                </c:pt>
                <c:pt idx="291">
                  <c:v>43.9435217972707</c:v>
                </c:pt>
                <c:pt idx="292">
                  <c:v>43.8459918110983</c:v>
                </c:pt>
                <c:pt idx="293">
                  <c:v>43.9544141120159</c:v>
                </c:pt>
                <c:pt idx="294">
                  <c:v>44.0296533378451</c:v>
                </c:pt>
                <c:pt idx="295">
                  <c:v>44.0715817112083</c:v>
                </c:pt>
                <c:pt idx="296">
                  <c:v>44.0687028174931</c:v>
                </c:pt>
                <c:pt idx="297">
                  <c:v>44.0650821051135</c:v>
                </c:pt>
                <c:pt idx="298">
                  <c:v>44.0948254857739</c:v>
                </c:pt>
                <c:pt idx="299">
                  <c:v>44.2556684558519</c:v>
                </c:pt>
                <c:pt idx="300">
                  <c:v>44.4210475228347</c:v>
                </c:pt>
                <c:pt idx="301">
                  <c:v>44.6408207095875</c:v>
                </c:pt>
                <c:pt idx="302">
                  <c:v>44.8963999570411</c:v>
                </c:pt>
                <c:pt idx="303">
                  <c:v>45.0864791009883</c:v>
                </c:pt>
                <c:pt idx="304">
                  <c:v>44.8609800711495</c:v>
                </c:pt>
                <c:pt idx="305">
                  <c:v>44.6028055263611</c:v>
                </c:pt>
                <c:pt idx="306">
                  <c:v>44.8566881741899</c:v>
                </c:pt>
                <c:pt idx="307">
                  <c:v>44.9690928700427</c:v>
                </c:pt>
                <c:pt idx="308">
                  <c:v>45.1623593496867</c:v>
                </c:pt>
                <c:pt idx="309">
                  <c:v>45.4128771932387</c:v>
                </c:pt>
                <c:pt idx="310">
                  <c:v>45.4630791518015</c:v>
                </c:pt>
                <c:pt idx="311">
                  <c:v>45.4557315992419</c:v>
                </c:pt>
                <c:pt idx="312">
                  <c:v>45.5165639257467</c:v>
                </c:pt>
                <c:pt idx="313">
                  <c:v>45.4308959394615</c:v>
                </c:pt>
                <c:pt idx="314">
                  <c:v>45.4227994694943</c:v>
                </c:pt>
                <c:pt idx="315">
                  <c:v>45.3991283569463</c:v>
                </c:pt>
                <c:pt idx="316">
                  <c:v>45.3670026412471</c:v>
                </c:pt>
                <c:pt idx="317">
                  <c:v>45.1474843025543</c:v>
                </c:pt>
                <c:pt idx="318">
                  <c:v>44.8740474598859</c:v>
                </c:pt>
                <c:pt idx="319">
                  <c:v>44.7957337715559</c:v>
                </c:pt>
                <c:pt idx="320">
                  <c:v>44.9900863589095</c:v>
                </c:pt>
                <c:pt idx="321">
                  <c:v>45.0727082776667</c:v>
                </c:pt>
                <c:pt idx="322">
                  <c:v>45.1876152804975</c:v>
                </c:pt>
                <c:pt idx="323">
                  <c:v>45.2879379154239</c:v>
                </c:pt>
                <c:pt idx="324">
                  <c:v>45.5357866315327</c:v>
                </c:pt>
                <c:pt idx="325">
                  <c:v>45.8090346508111</c:v>
                </c:pt>
                <c:pt idx="326">
                  <c:v>45.8895979340403</c:v>
                </c:pt>
                <c:pt idx="327">
                  <c:v>45.8672365396127</c:v>
                </c:pt>
                <c:pt idx="328">
                  <c:v>45.8335029585787</c:v>
                </c:pt>
                <c:pt idx="329">
                  <c:v>45.8260560236143</c:v>
                </c:pt>
                <c:pt idx="330">
                  <c:v>45.7877437532163</c:v>
                </c:pt>
                <c:pt idx="331">
                  <c:v>45.5760233839287</c:v>
                </c:pt>
                <c:pt idx="332">
                  <c:v>45.3160564064823</c:v>
                </c:pt>
                <c:pt idx="333">
                  <c:v>45.3381863850607</c:v>
                </c:pt>
                <c:pt idx="334">
                  <c:v>45.0511483504211</c:v>
                </c:pt>
                <c:pt idx="335">
                  <c:v>44.7021560345035</c:v>
                </c:pt>
                <c:pt idx="336">
                  <c:v>44.6270154843839</c:v>
                </c:pt>
                <c:pt idx="337">
                  <c:v>44.5327722163131</c:v>
                </c:pt>
                <c:pt idx="338">
                  <c:v>44.4079901549959</c:v>
                </c:pt>
                <c:pt idx="339">
                  <c:v>44.2649607742831</c:v>
                </c:pt>
                <c:pt idx="340">
                  <c:v>44.4649315669592</c:v>
                </c:pt>
                <c:pt idx="341">
                  <c:v>44.4207415371916</c:v>
                </c:pt>
                <c:pt idx="342">
                  <c:v>44.4497182535864</c:v>
                </c:pt>
                <c:pt idx="343">
                  <c:v>44.44450742273</c:v>
                </c:pt>
                <c:pt idx="344">
                  <c:v>44.6480564318992</c:v>
                </c:pt>
                <c:pt idx="345">
                  <c:v>44.7220533776684</c:v>
                </c:pt>
                <c:pt idx="346">
                  <c:v>44.2222482624668</c:v>
                </c:pt>
                <c:pt idx="347">
                  <c:v>43.753830240324</c:v>
                </c:pt>
                <c:pt idx="348">
                  <c:v>43.5313091332576</c:v>
                </c:pt>
                <c:pt idx="349">
                  <c:v>43.4113258223436</c:v>
                </c:pt>
                <c:pt idx="350">
                  <c:v>43.283991762846</c:v>
                </c:pt>
                <c:pt idx="351">
                  <c:v>43.1721294141528</c:v>
                </c:pt>
                <c:pt idx="352">
                  <c:v>43.2890631081672</c:v>
                </c:pt>
                <c:pt idx="353">
                  <c:v>42.8870680261468</c:v>
                </c:pt>
                <c:pt idx="354">
                  <c:v>42.5249217390796</c:v>
                </c:pt>
                <c:pt idx="355">
                  <c:v>42.2795604257672</c:v>
                </c:pt>
                <c:pt idx="356">
                  <c:v>42.0338548234096</c:v>
                </c:pt>
                <c:pt idx="357">
                  <c:v>41.7837515496396</c:v>
                </c:pt>
                <c:pt idx="358">
                  <c:v>41.5422838969724</c:v>
                </c:pt>
                <c:pt idx="359">
                  <c:v>41.4516432410756</c:v>
                </c:pt>
                <c:pt idx="360">
                  <c:v>41.07166491109</c:v>
                </c:pt>
                <c:pt idx="361">
                  <c:v>40.706047338598</c:v>
                </c:pt>
                <c:pt idx="362">
                  <c:v>40.5549999274408</c:v>
                </c:pt>
                <c:pt idx="363">
                  <c:v>40.629919709826</c:v>
                </c:pt>
                <c:pt idx="364">
                  <c:v>40.8331670224092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[5]StorageChartData!$P$4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[5]StorageChartData!$N$5:$N$369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[5]StorageChartData!$P$5:$P$369</c:f>
              <c:numCache>
                <c:formatCode>General</c:formatCode>
                <c:ptCount val="365"/>
                <c:pt idx="0">
                  <c:v>40.6984325231256</c:v>
                </c:pt>
                <c:pt idx="1">
                  <c:v>40.5449182987064</c:v>
                </c:pt>
                <c:pt idx="2">
                  <c:v>40.7595590941256</c:v>
                </c:pt>
                <c:pt idx="3">
                  <c:v>40.93692083963</c:v>
                </c:pt>
                <c:pt idx="4">
                  <c:v>40.8064739812392</c:v>
                </c:pt>
                <c:pt idx="5">
                  <c:v>40.6986650149132</c:v>
                </c:pt>
                <c:pt idx="6">
                  <c:v>40.5602072248212</c:v>
                </c:pt>
                <c:pt idx="7">
                  <c:v>40.3724557619484</c:v>
                </c:pt>
                <c:pt idx="8">
                  <c:v>40.5350521215968</c:v>
                </c:pt>
                <c:pt idx="9">
                  <c:v>40.6231720169624</c:v>
                </c:pt>
                <c:pt idx="10">
                  <c:v>40.6220039203584</c:v>
                </c:pt>
                <c:pt idx="11">
                  <c:v>40.8639677783544</c:v>
                </c:pt>
                <c:pt idx="12">
                  <c:v>41.027902251096</c:v>
                </c:pt>
                <c:pt idx="13">
                  <c:v>41.2020944077616</c:v>
                </c:pt>
                <c:pt idx="14">
                  <c:v>41.5546140923544</c:v>
                </c:pt>
                <c:pt idx="15">
                  <c:v>41.6476995585884</c:v>
                </c:pt>
                <c:pt idx="16">
                  <c:v>41.2792850812756</c:v>
                </c:pt>
                <c:pt idx="17">
                  <c:v>41.0052945366376</c:v>
                </c:pt>
                <c:pt idx="18">
                  <c:v>40.7740597222932</c:v>
                </c:pt>
                <c:pt idx="19">
                  <c:v>40.7953910922616</c:v>
                </c:pt>
                <c:pt idx="20">
                  <c:v>40.7878980154664</c:v>
                </c:pt>
                <c:pt idx="21">
                  <c:v>41.0921426969276</c:v>
                </c:pt>
                <c:pt idx="22">
                  <c:v>41.1148654205632</c:v>
                </c:pt>
                <c:pt idx="23">
                  <c:v>40.876396986898</c:v>
                </c:pt>
                <c:pt idx="24">
                  <c:v>40.6794136084936</c:v>
                </c:pt>
                <c:pt idx="25">
                  <c:v>40.5387090661788</c:v>
                </c:pt>
                <c:pt idx="26">
                  <c:v>40.362226858136</c:v>
                </c:pt>
                <c:pt idx="27">
                  <c:v>40.1819255262516</c:v>
                </c:pt>
                <c:pt idx="28">
                  <c:v>40.4618854072256</c:v>
                </c:pt>
                <c:pt idx="29">
                  <c:v>40.1245314807844</c:v>
                </c:pt>
                <c:pt idx="30">
                  <c:v>40.3193348383312</c:v>
                </c:pt>
                <c:pt idx="31">
                  <c:v>40.2274057605436</c:v>
                </c:pt>
                <c:pt idx="32">
                  <c:v>40.2172258094472</c:v>
                </c:pt>
                <c:pt idx="33">
                  <c:v>40.2088737847248</c:v>
                </c:pt>
                <c:pt idx="34">
                  <c:v>40.2039540023396</c:v>
                </c:pt>
                <c:pt idx="35">
                  <c:v>40.4773652927116</c:v>
                </c:pt>
                <c:pt idx="36">
                  <c:v>40.2495911156772</c:v>
                </c:pt>
                <c:pt idx="37">
                  <c:v>40.2369266044608</c:v>
                </c:pt>
                <c:pt idx="38">
                  <c:v>39.9953276250444</c:v>
                </c:pt>
                <c:pt idx="39">
                  <c:v>39.8934638561484</c:v>
                </c:pt>
                <c:pt idx="40">
                  <c:v>39.7902797210172</c:v>
                </c:pt>
                <c:pt idx="41">
                  <c:v>39.6011723981932</c:v>
                </c:pt>
                <c:pt idx="42">
                  <c:v>39.4102903895692</c:v>
                </c:pt>
                <c:pt idx="43">
                  <c:v>39.0205086952244</c:v>
                </c:pt>
                <c:pt idx="44">
                  <c:v>38.612142491182</c:v>
                </c:pt>
                <c:pt idx="45">
                  <c:v>38.1507912678948</c:v>
                </c:pt>
                <c:pt idx="46">
                  <c:v>38.01727420307</c:v>
                </c:pt>
                <c:pt idx="47">
                  <c:v>37.9605655396692</c:v>
                </c:pt>
                <c:pt idx="48">
                  <c:v>37.6245177819768</c:v>
                </c:pt>
                <c:pt idx="49">
                  <c:v>37.1605684186784</c:v>
                </c:pt>
                <c:pt idx="50">
                  <c:v>36.9923278514908</c:v>
                </c:pt>
                <c:pt idx="51">
                  <c:v>37.031469968148</c:v>
                </c:pt>
                <c:pt idx="52">
                  <c:v>37.2029929973704</c:v>
                </c:pt>
                <c:pt idx="53">
                  <c:v>37.4930792355192</c:v>
                </c:pt>
                <c:pt idx="54">
                  <c:v>37.7428588097784</c:v>
                </c:pt>
                <c:pt idx="55">
                  <c:v>37.9604668798552</c:v>
                </c:pt>
                <c:pt idx="56">
                  <c:v>38.289684939894</c:v>
                </c:pt>
                <c:pt idx="57">
                  <c:v>38.3139409920608</c:v>
                </c:pt>
                <c:pt idx="58">
                  <c:v>38.2388856268596</c:v>
                </c:pt>
                <c:pt idx="59">
                  <c:v>38.296793271166</c:v>
                </c:pt>
                <c:pt idx="60">
                  <c:v>38.4367517387496</c:v>
                </c:pt>
                <c:pt idx="61">
                  <c:v>38.6106989887748</c:v>
                </c:pt>
                <c:pt idx="62">
                  <c:v>38.4565210318664</c:v>
                </c:pt>
                <c:pt idx="63">
                  <c:v>38.327490372744</c:v>
                </c:pt>
                <c:pt idx="64">
                  <c:v>38.2813268923668</c:v>
                </c:pt>
                <c:pt idx="65">
                  <c:v>38.0720804350844</c:v>
                </c:pt>
                <c:pt idx="66">
                  <c:v>37.8674339633956</c:v>
                </c:pt>
                <c:pt idx="67">
                  <c:v>37.6568458436484</c:v>
                </c:pt>
                <c:pt idx="68">
                  <c:v>37.4542686556024</c:v>
                </c:pt>
                <c:pt idx="69">
                  <c:v>37.2528059702388</c:v>
                </c:pt>
                <c:pt idx="70">
                  <c:v>37.33636847247</c:v>
                </c:pt>
                <c:pt idx="71">
                  <c:v>36.8724758991172</c:v>
                </c:pt>
                <c:pt idx="72">
                  <c:v>36.39488630076</c:v>
                </c:pt>
                <c:pt idx="73">
                  <c:v>36.2611101318084</c:v>
                </c:pt>
                <c:pt idx="74">
                  <c:v>35.7749026592064</c:v>
                </c:pt>
                <c:pt idx="75">
                  <c:v>35.2822956696096</c:v>
                </c:pt>
                <c:pt idx="76">
                  <c:v>34.832909377986</c:v>
                </c:pt>
                <c:pt idx="77">
                  <c:v>34.4087946121544</c:v>
                </c:pt>
                <c:pt idx="78">
                  <c:v>34.0512589587956</c:v>
                </c:pt>
                <c:pt idx="79">
                  <c:v>33.6537609305924</c:v>
                </c:pt>
                <c:pt idx="80">
                  <c:v>33.2330464627536</c:v>
                </c:pt>
                <c:pt idx="81">
                  <c:v>32.811735700486</c:v>
                </c:pt>
                <c:pt idx="82">
                  <c:v>32.37924796705</c:v>
                </c:pt>
                <c:pt idx="83">
                  <c:v>32.1641131022832</c:v>
                </c:pt>
                <c:pt idx="84">
                  <c:v>32.04621682187</c:v>
                </c:pt>
                <c:pt idx="85">
                  <c:v>31.668921816814</c:v>
                </c:pt>
                <c:pt idx="86">
                  <c:v>31.2873356214936</c:v>
                </c:pt>
                <c:pt idx="87">
                  <c:v>30.9897666013168</c:v>
                </c:pt>
                <c:pt idx="88">
                  <c:v>31.190387378916</c:v>
                </c:pt>
                <c:pt idx="89">
                  <c:v>31.2036794222104</c:v>
                </c:pt>
                <c:pt idx="90">
                  <c:v>31.205709309418</c:v>
                </c:pt>
                <c:pt idx="91">
                  <c:v>31.306</c:v>
                </c:pt>
                <c:pt idx="92">
                  <c:v>31.2748787564636</c:v>
                </c:pt>
                <c:pt idx="93">
                  <c:v>30.8366090966912</c:v>
                </c:pt>
                <c:pt idx="94">
                  <c:v>30.3960004010344</c:v>
                </c:pt>
                <c:pt idx="95">
                  <c:v>30.4979060556944</c:v>
                </c:pt>
                <c:pt idx="96">
                  <c:v>30.17296783111</c:v>
                </c:pt>
                <c:pt idx="97">
                  <c:v>29.937115284314</c:v>
                </c:pt>
                <c:pt idx="98">
                  <c:v>29.5631140961028</c:v>
                </c:pt>
                <c:pt idx="99">
                  <c:v>29.2888396017368</c:v>
                </c:pt>
                <c:pt idx="100">
                  <c:v>28.9081655949176</c:v>
                </c:pt>
                <c:pt idx="101">
                  <c:v>28.5327091643504</c:v>
                </c:pt>
                <c:pt idx="102">
                  <c:v>28.1889912146304</c:v>
                </c:pt>
                <c:pt idx="103">
                  <c:v>27.8249495631288</c:v>
                </c:pt>
                <c:pt idx="104">
                  <c:v>27.4699020192616</c:v>
                </c:pt>
                <c:pt idx="105">
                  <c:v>27.458614664226</c:v>
                </c:pt>
                <c:pt idx="106">
                  <c:v>27.0927521850936</c:v>
                </c:pt>
                <c:pt idx="107">
                  <c:v>26.8099698470024</c:v>
                </c:pt>
                <c:pt idx="108">
                  <c:v>26.470177502272</c:v>
                </c:pt>
                <c:pt idx="109">
                  <c:v>26.4878352726344</c:v>
                </c:pt>
                <c:pt idx="110">
                  <c:v>26.5992425950676</c:v>
                </c:pt>
                <c:pt idx="111">
                  <c:v>26.7108273860808</c:v>
                </c:pt>
                <c:pt idx="112">
                  <c:v>26.8463562379076</c:v>
                </c:pt>
                <c:pt idx="113">
                  <c:v>26.6271041020848</c:v>
                </c:pt>
                <c:pt idx="114">
                  <c:v>26.4060275892596</c:v>
                </c:pt>
                <c:pt idx="115">
                  <c:v>26.1462380803932</c:v>
                </c:pt>
                <c:pt idx="116">
                  <c:v>25.9064883235804</c:v>
                </c:pt>
                <c:pt idx="117">
                  <c:v>25.6618404339596</c:v>
                </c:pt>
                <c:pt idx="118">
                  <c:v>25.4066509106868</c:v>
                </c:pt>
                <c:pt idx="119">
                  <c:v>25.4753486446572</c:v>
                </c:pt>
                <c:pt idx="120">
                  <c:v>25.098951630616</c:v>
                </c:pt>
                <c:pt idx="121">
                  <c:v>24.7406848067076</c:v>
                </c:pt>
                <c:pt idx="122">
                  <c:v>24.5238781879172</c:v>
                </c:pt>
                <c:pt idx="123">
                  <c:v>24.5914401229756</c:v>
                </c:pt>
                <c:pt idx="124">
                  <c:v>24.4276220728016</c:v>
                </c:pt>
                <c:pt idx="125">
                  <c:v>24.2827044263976</c:v>
                </c:pt>
                <c:pt idx="126">
                  <c:v>24.0096544652336</c:v>
                </c:pt>
                <c:pt idx="127">
                  <c:v>23.6719704472336</c:v>
                </c:pt>
                <c:pt idx="128">
                  <c:v>23.3400009175096</c:v>
                </c:pt>
                <c:pt idx="129">
                  <c:v>23.037398888404</c:v>
                </c:pt>
                <c:pt idx="130">
                  <c:v>22.9734282107096</c:v>
                </c:pt>
                <c:pt idx="131">
                  <c:v>23.060174499266</c:v>
                </c:pt>
                <c:pt idx="132">
                  <c:v>23.0548749341196</c:v>
                </c:pt>
                <c:pt idx="133">
                  <c:v>22.7611924758448</c:v>
                </c:pt>
                <c:pt idx="134">
                  <c:v>22.6612240713832</c:v>
                </c:pt>
                <c:pt idx="135">
                  <c:v>22.3819769074056</c:v>
                </c:pt>
                <c:pt idx="136">
                  <c:v>22.0914143467672</c:v>
                </c:pt>
                <c:pt idx="137">
                  <c:v>21.9586852424376</c:v>
                </c:pt>
                <c:pt idx="138">
                  <c:v>21.8807690837268</c:v>
                </c:pt>
                <c:pt idx="139">
                  <c:v>21.8271341761316</c:v>
                </c:pt>
                <c:pt idx="140">
                  <c:v>21.6945754416388</c:v>
                </c:pt>
                <c:pt idx="141">
                  <c:v>21.8968679732616</c:v>
                </c:pt>
                <c:pt idx="142">
                  <c:v>21.832872449966</c:v>
                </c:pt>
                <c:pt idx="143">
                  <c:v>21.7178334136908</c:v>
                </c:pt>
                <c:pt idx="144">
                  <c:v>21.7929342140276</c:v>
                </c:pt>
                <c:pt idx="145">
                  <c:v>21.8356115047984</c:v>
                </c:pt>
                <c:pt idx="146">
                  <c:v>21.9276321595524</c:v>
                </c:pt>
                <c:pt idx="147">
                  <c:v>21.85059979437</c:v>
                </c:pt>
                <c:pt idx="148">
                  <c:v>21.5205327278236</c:v>
                </c:pt>
                <c:pt idx="149">
                  <c:v>21.9484410652004</c:v>
                </c:pt>
                <c:pt idx="150">
                  <c:v>21.683203270928</c:v>
                </c:pt>
                <c:pt idx="151">
                  <c:v>21.7971129003392</c:v>
                </c:pt>
                <c:pt idx="152">
                  <c:v>22.0191434874296</c:v>
                </c:pt>
                <c:pt idx="153">
                  <c:v>22.118596526314</c:v>
                </c:pt>
                <c:pt idx="154">
                  <c:v>22.0170273552608</c:v>
                </c:pt>
                <c:pt idx="155">
                  <c:v>22.2359380447148</c:v>
                </c:pt>
                <c:pt idx="156">
                  <c:v>22.1142084429736</c:v>
                </c:pt>
                <c:pt idx="157">
                  <c:v>22.0682898692368</c:v>
                </c:pt>
                <c:pt idx="158">
                  <c:v>22.1786820713924</c:v>
                </c:pt>
                <c:pt idx="159">
                  <c:v>22.260874516186</c:v>
                </c:pt>
                <c:pt idx="160">
                  <c:v>22.3371856522384</c:v>
                </c:pt>
                <c:pt idx="161">
                  <c:v>22.0334336267344</c:v>
                </c:pt>
                <c:pt idx="162">
                  <c:v>21.8676705209236</c:v>
                </c:pt>
                <c:pt idx="163">
                  <c:v>21.716750887144</c:v>
                </c:pt>
                <c:pt idx="164">
                  <c:v>21.4112454720696</c:v>
                </c:pt>
                <c:pt idx="165">
                  <c:v>21.1816469180328</c:v>
                </c:pt>
                <c:pt idx="166">
                  <c:v>20.942323085812</c:v>
                </c:pt>
                <c:pt idx="167">
                  <c:v>20.6925179592564</c:v>
                </c:pt>
                <c:pt idx="168">
                  <c:v>20.7813335314556</c:v>
                </c:pt>
                <c:pt idx="169">
                  <c:v>21.1229992376956</c:v>
                </c:pt>
                <c:pt idx="170">
                  <c:v>21.182646074086</c:v>
                </c:pt>
                <c:pt idx="171">
                  <c:v>21.4593653787892</c:v>
                </c:pt>
                <c:pt idx="172">
                  <c:v>21.5905852934936</c:v>
                </c:pt>
                <c:pt idx="173">
                  <c:v>21.6956250432764</c:v>
                </c:pt>
                <c:pt idx="174">
                  <c:v>21.7945456764208</c:v>
                </c:pt>
                <c:pt idx="175">
                  <c:v>21.9626861545084</c:v>
                </c:pt>
                <c:pt idx="176">
                  <c:v>21.9564566540028</c:v>
                </c:pt>
                <c:pt idx="177">
                  <c:v>22.1555228068412</c:v>
                </c:pt>
                <c:pt idx="178">
                  <c:v>22.2760236193136</c:v>
                </c:pt>
                <c:pt idx="179">
                  <c:v>22.213660806954</c:v>
                </c:pt>
                <c:pt idx="180">
                  <c:v>22.413511370916</c:v>
                </c:pt>
                <c:pt idx="181">
                  <c:v>22.5634364739524</c:v>
                </c:pt>
                <c:pt idx="182">
                  <c:v>22.9572956895704</c:v>
                </c:pt>
                <c:pt idx="183">
                  <c:v>22.783294492276</c:v>
                </c:pt>
                <c:pt idx="184">
                  <c:v>22.9470940888968</c:v>
                </c:pt>
                <c:pt idx="185">
                  <c:v>23.14475114121</c:v>
                </c:pt>
                <c:pt idx="186">
                  <c:v>23.2182334280972</c:v>
                </c:pt>
                <c:pt idx="187">
                  <c:v>23.3013771044796</c:v>
                </c:pt>
                <c:pt idx="188">
                  <c:v>23.38524840204</c:v>
                </c:pt>
                <c:pt idx="189">
                  <c:v>23.2780002364268</c:v>
                </c:pt>
                <c:pt idx="190">
                  <c:v>23.2485010557116</c:v>
                </c:pt>
                <c:pt idx="191">
                  <c:v>23.095256583534</c:v>
                </c:pt>
                <c:pt idx="192">
                  <c:v>22.8508110080944</c:v>
                </c:pt>
                <c:pt idx="193">
                  <c:v>22.6218229459728</c:v>
                </c:pt>
                <c:pt idx="194">
                  <c:v>22.4048353092308</c:v>
                </c:pt>
                <c:pt idx="195">
                  <c:v>22.1884333188028</c:v>
                </c:pt>
                <c:pt idx="196">
                  <c:v>22.0354018089212</c:v>
                </c:pt>
                <c:pt idx="197">
                  <c:v>21.960009253418</c:v>
                </c:pt>
                <c:pt idx="198">
                  <c:v>21.8405015582984</c:v>
                </c:pt>
                <c:pt idx="199">
                  <c:v>21.6633165746788</c:v>
                </c:pt>
                <c:pt idx="200">
                  <c:v>21.9401352617868</c:v>
                </c:pt>
                <c:pt idx="201">
                  <c:v>21.8071186583576</c:v>
                </c:pt>
                <c:pt idx="202">
                  <c:v>21.5999343859748</c:v>
                </c:pt>
                <c:pt idx="203">
                  <c:v>21.3935345247156</c:v>
                </c:pt>
                <c:pt idx="204">
                  <c:v>21.224513095776</c:v>
                </c:pt>
                <c:pt idx="205">
                  <c:v>21.0399383204852</c:v>
                </c:pt>
                <c:pt idx="206">
                  <c:v>20.9203986810212</c:v>
                </c:pt>
                <c:pt idx="207">
                  <c:v>20.8335097109056</c:v>
                </c:pt>
                <c:pt idx="208">
                  <c:v>20.7004398669024</c:v>
                </c:pt>
                <c:pt idx="209">
                  <c:v>20.5872678000888</c:v>
                </c:pt>
                <c:pt idx="210">
                  <c:v>20.433625798292</c:v>
                </c:pt>
                <c:pt idx="211">
                  <c:v>20.1710003415172</c:v>
                </c:pt>
                <c:pt idx="212">
                  <c:v>19.9238394968036</c:v>
                </c:pt>
                <c:pt idx="213">
                  <c:v>19.760851999584</c:v>
                </c:pt>
                <c:pt idx="214">
                  <c:v>19.7081789716924</c:v>
                </c:pt>
                <c:pt idx="215">
                  <c:v>19.76726500737</c:v>
                </c:pt>
                <c:pt idx="216">
                  <c:v>19.7622600400664</c:v>
                </c:pt>
                <c:pt idx="217">
                  <c:v>19.5713070440104</c:v>
                </c:pt>
                <c:pt idx="218">
                  <c:v>19.3637962294404</c:v>
                </c:pt>
                <c:pt idx="219">
                  <c:v>19.5826465795772</c:v>
                </c:pt>
                <c:pt idx="220">
                  <c:v>19.386060730792</c:v>
                </c:pt>
                <c:pt idx="221">
                  <c:v>19.2481956857572</c:v>
                </c:pt>
                <c:pt idx="222">
                  <c:v>19.1160735239712</c:v>
                </c:pt>
                <c:pt idx="223">
                  <c:v>18.9610579153652</c:v>
                </c:pt>
                <c:pt idx="224">
                  <c:v>18.8042534234728</c:v>
                </c:pt>
                <c:pt idx="225">
                  <c:v>18.8464799440504</c:v>
                </c:pt>
                <c:pt idx="226">
                  <c:v>18.719241717586</c:v>
                </c:pt>
                <c:pt idx="227">
                  <c:v>18.5244589495736</c:v>
                </c:pt>
                <c:pt idx="228">
                  <c:v>18.50570016732</c:v>
                </c:pt>
                <c:pt idx="229">
                  <c:v>18.4043404091912</c:v>
                </c:pt>
                <c:pt idx="230">
                  <c:v>18.3088726079184</c:v>
                </c:pt>
                <c:pt idx="231">
                  <c:v>18.1292917984688</c:v>
                </c:pt>
                <c:pt idx="232">
                  <c:v>18.4025575646052</c:v>
                </c:pt>
                <c:pt idx="233">
                  <c:v>18.1882319565632</c:v>
                </c:pt>
                <c:pt idx="234">
                  <c:v>17.9578347939164</c:v>
                </c:pt>
                <c:pt idx="235">
                  <c:v>18.1652526181296</c:v>
                </c:pt>
                <c:pt idx="236">
                  <c:v>18.3919612769888</c:v>
                </c:pt>
                <c:pt idx="237">
                  <c:v>18.5531627335984</c:v>
                </c:pt>
                <c:pt idx="238">
                  <c:v>18.5065058905688</c:v>
                </c:pt>
                <c:pt idx="239">
                  <c:v>18.4468051069092</c:v>
                </c:pt>
                <c:pt idx="240">
                  <c:v>18.235666834564</c:v>
                </c:pt>
                <c:pt idx="241">
                  <c:v>18.1424493348856</c:v>
                </c:pt>
                <c:pt idx="242">
                  <c:v>18.0836429928692</c:v>
                </c:pt>
                <c:pt idx="243">
                  <c:v>17.9769556279688</c:v>
                </c:pt>
                <c:pt idx="244">
                  <c:v>17.8787832055368</c:v>
                </c:pt>
                <c:pt idx="245">
                  <c:v>17.7235120421756</c:v>
                </c:pt>
                <c:pt idx="246">
                  <c:v>17.6506182442788</c:v>
                </c:pt>
                <c:pt idx="247">
                  <c:v>17.6721590271716</c:v>
                </c:pt>
                <c:pt idx="248">
                  <c:v>17.5511286516356</c:v>
                </c:pt>
                <c:pt idx="249">
                  <c:v>17.6734715879684</c:v>
                </c:pt>
                <c:pt idx="250">
                  <c:v>17.7352799916632</c:v>
                </c:pt>
                <c:pt idx="251">
                  <c:v>17.6630215312828</c:v>
                </c:pt>
                <c:pt idx="252">
                  <c:v>17.4929956301804</c:v>
                </c:pt>
                <c:pt idx="253">
                  <c:v>17.4350304892332</c:v>
                </c:pt>
                <c:pt idx="254">
                  <c:v>17.381147125626</c:v>
                </c:pt>
                <c:pt idx="255">
                  <c:v>17.1885685173772</c:v>
                </c:pt>
                <c:pt idx="256">
                  <c:v>17.0117100759448</c:v>
                </c:pt>
                <c:pt idx="257">
                  <c:v>16.7642120409292</c:v>
                </c:pt>
                <c:pt idx="258">
                  <c:v>16.7198125982372</c:v>
                </c:pt>
                <c:pt idx="259">
                  <c:v>16.6560477840956</c:v>
                </c:pt>
                <c:pt idx="260">
                  <c:v>16.8531511344392</c:v>
                </c:pt>
                <c:pt idx="261">
                  <c:v>16.7008720913368</c:v>
                </c:pt>
                <c:pt idx="262">
                  <c:v>16.5479506119748</c:v>
                </c:pt>
                <c:pt idx="263">
                  <c:v>16.3627972891132</c:v>
                </c:pt>
                <c:pt idx="264">
                  <c:v>16.384586528018</c:v>
                </c:pt>
                <c:pt idx="265">
                  <c:v>16.3372836993572</c:v>
                </c:pt>
                <c:pt idx="266">
                  <c:v>16.5076815777824</c:v>
                </c:pt>
                <c:pt idx="267">
                  <c:v>16.633265090386</c:v>
                </c:pt>
                <c:pt idx="268">
                  <c:v>16.98412366907</c:v>
                </c:pt>
                <c:pt idx="269">
                  <c:v>17.286018666532</c:v>
                </c:pt>
                <c:pt idx="270">
                  <c:v>17.6350457694704</c:v>
                </c:pt>
                <c:pt idx="271">
                  <c:v>17.8977344082388</c:v>
                </c:pt>
                <c:pt idx="272">
                  <c:v>18.1569588603256</c:v>
                </c:pt>
                <c:pt idx="273">
                  <c:v>18.4865921968416</c:v>
                </c:pt>
                <c:pt idx="274">
                  <c:v>18.83464322259</c:v>
                </c:pt>
                <c:pt idx="275">
                  <c:v>19.196291890938</c:v>
                </c:pt>
                <c:pt idx="276">
                  <c:v>19.5790699684208</c:v>
                </c:pt>
                <c:pt idx="277">
                  <c:v>19.9660895449656</c:v>
                </c:pt>
                <c:pt idx="278">
                  <c:v>20.3276849727396</c:v>
                </c:pt>
                <c:pt idx="279">
                  <c:v>20.5781957175484</c:v>
                </c:pt>
                <c:pt idx="280">
                  <c:v>20.9740212850328</c:v>
                </c:pt>
                <c:pt idx="281">
                  <c:v>21.3468291776912</c:v>
                </c:pt>
                <c:pt idx="282">
                  <c:v>21.7171063683988</c:v>
                </c:pt>
                <c:pt idx="283">
                  <c:v>22.0930270599504</c:v>
                </c:pt>
                <c:pt idx="284">
                  <c:v>22.4477722005364</c:v>
                </c:pt>
                <c:pt idx="285">
                  <c:v>22.780621267722</c:v>
                </c:pt>
                <c:pt idx="286">
                  <c:v>23.0874640891944</c:v>
                </c:pt>
                <c:pt idx="287">
                  <c:v>23.4322354955844</c:v>
                </c:pt>
                <c:pt idx="288">
                  <c:v>23.7728612359456</c:v>
                </c:pt>
                <c:pt idx="289">
                  <c:v>24.1470675810144</c:v>
                </c:pt>
                <c:pt idx="290">
                  <c:v>24.4919809622684</c:v>
                </c:pt>
                <c:pt idx="291">
                  <c:v>24.8322624135844</c:v>
                </c:pt>
                <c:pt idx="292">
                  <c:v>25.1911532201992</c:v>
                </c:pt>
                <c:pt idx="293">
                  <c:v>25.5725079996704</c:v>
                </c:pt>
                <c:pt idx="294">
                  <c:v>25.9519993590516</c:v>
                </c:pt>
                <c:pt idx="295">
                  <c:v>26.3276964401924</c:v>
                </c:pt>
                <c:pt idx="296">
                  <c:v>26.6669166294</c:v>
                </c:pt>
                <c:pt idx="297">
                  <c:v>27.0339674413232</c:v>
                </c:pt>
                <c:pt idx="298">
                  <c:v>27.3914065549536</c:v>
                </c:pt>
                <c:pt idx="299">
                  <c:v>27.7466415088204</c:v>
                </c:pt>
                <c:pt idx="300">
                  <c:v>28.1127978791004</c:v>
                </c:pt>
                <c:pt idx="301">
                  <c:v>28.471770321262</c:v>
                </c:pt>
                <c:pt idx="302">
                  <c:v>28.783798774642</c:v>
                </c:pt>
                <c:pt idx="303">
                  <c:v>29.0711697435168</c:v>
                </c:pt>
                <c:pt idx="304">
                  <c:v>29.4323711910432</c:v>
                </c:pt>
                <c:pt idx="305">
                  <c:v>29.7564391128904</c:v>
                </c:pt>
                <c:pt idx="306">
                  <c:v>29.8948039126256</c:v>
                </c:pt>
                <c:pt idx="307">
                  <c:v>30.0259421917832</c:v>
                </c:pt>
                <c:pt idx="308">
                  <c:v>30.2595366315464</c:v>
                </c:pt>
                <c:pt idx="309">
                  <c:v>30.5086844176608</c:v>
                </c:pt>
                <c:pt idx="310">
                  <c:v>30.2294869448856</c:v>
                </c:pt>
                <c:pt idx="311">
                  <c:v>30.5176210286544</c:v>
                </c:pt>
                <c:pt idx="312">
                  <c:v>30.5545128437172</c:v>
                </c:pt>
                <c:pt idx="313">
                  <c:v>30.5372518962788</c:v>
                </c:pt>
                <c:pt idx="314">
                  <c:v>30.5197460422</c:v>
                </c:pt>
                <c:pt idx="315">
                  <c:v>30.5717404334208</c:v>
                </c:pt>
                <c:pt idx="316">
                  <c:v>30.5549480030336</c:v>
                </c:pt>
                <c:pt idx="317">
                  <c:v>30.54106960673</c:v>
                </c:pt>
                <c:pt idx="318">
                  <c:v>30.4461661555416</c:v>
                </c:pt>
                <c:pt idx="319">
                  <c:v>30.4949022236336</c:v>
                </c:pt>
                <c:pt idx="320">
                  <c:v>30.5167056600248</c:v>
                </c:pt>
                <c:pt idx="321">
                  <c:v>30.6071929862476</c:v>
                </c:pt>
                <c:pt idx="322">
                  <c:v>30.6487948174236</c:v>
                </c:pt>
                <c:pt idx="323">
                  <c:v>30.6916602248892</c:v>
                </c:pt>
                <c:pt idx="324">
                  <c:v>30.6507711107096</c:v>
                </c:pt>
                <c:pt idx="325">
                  <c:v>30.621914366254</c:v>
                </c:pt>
                <c:pt idx="326">
                  <c:v>30.6127637329216</c:v>
                </c:pt>
                <c:pt idx="327">
                  <c:v>30.678391260458</c:v>
                </c:pt>
                <c:pt idx="328">
                  <c:v>30.657754860628</c:v>
                </c:pt>
                <c:pt idx="329">
                  <c:v>30.6058165526576</c:v>
                </c:pt>
                <c:pt idx="330">
                  <c:v>30.5738931511396</c:v>
                </c:pt>
                <c:pt idx="331">
                  <c:v>30.54631418046</c:v>
                </c:pt>
                <c:pt idx="332">
                  <c:v>30.417741390274</c:v>
                </c:pt>
                <c:pt idx="333">
                  <c:v>30.4540262627932</c:v>
                </c:pt>
                <c:pt idx="334">
                  <c:v>30.4908577385388</c:v>
                </c:pt>
                <c:pt idx="335">
                  <c:v>30.5277389054868</c:v>
                </c:pt>
                <c:pt idx="336">
                  <c:v>30.5650069539392</c:v>
                </c:pt>
                <c:pt idx="337">
                  <c:v>30.3997194639228</c:v>
                </c:pt>
                <c:pt idx="338">
                  <c:v>30.0281673421156</c:v>
                </c:pt>
                <c:pt idx="339">
                  <c:v>29.7039815843104</c:v>
                </c:pt>
                <c:pt idx="340">
                  <c:v>29.428379624966</c:v>
                </c:pt>
                <c:pt idx="341">
                  <c:v>29.1441739888632</c:v>
                </c:pt>
                <c:pt idx="342">
                  <c:v>28.8893394027504</c:v>
                </c:pt>
                <c:pt idx="343">
                  <c:v>28.5691715335964</c:v>
                </c:pt>
                <c:pt idx="344">
                  <c:v>28.2731855331532</c:v>
                </c:pt>
                <c:pt idx="345">
                  <c:v>28.0418974782348</c:v>
                </c:pt>
                <c:pt idx="346">
                  <c:v>27.8070848973176</c:v>
                </c:pt>
                <c:pt idx="347">
                  <c:v>27.6101370126292</c:v>
                </c:pt>
                <c:pt idx="348">
                  <c:v>27.4002516684588</c:v>
                </c:pt>
                <c:pt idx="349">
                  <c:v>27.2091495987956</c:v>
                </c:pt>
                <c:pt idx="350">
                  <c:v>26.9707308563328</c:v>
                </c:pt>
                <c:pt idx="351">
                  <c:v>26.6645936531136</c:v>
                </c:pt>
                <c:pt idx="352">
                  <c:v>26.3668223187556</c:v>
                </c:pt>
                <c:pt idx="353">
                  <c:v>26.1361696013536</c:v>
                </c:pt>
                <c:pt idx="354">
                  <c:v>25.925283334392</c:v>
                </c:pt>
                <c:pt idx="355">
                  <c:v>25.5817676988532</c:v>
                </c:pt>
                <c:pt idx="356">
                  <c:v>25.3102262206192</c:v>
                </c:pt>
                <c:pt idx="357">
                  <c:v>25.0367751804644</c:v>
                </c:pt>
                <c:pt idx="358">
                  <c:v>24.824511757322</c:v>
                </c:pt>
                <c:pt idx="359">
                  <c:v>24.526012801786</c:v>
                </c:pt>
                <c:pt idx="360">
                  <c:v>24.2591635928072</c:v>
                </c:pt>
                <c:pt idx="361">
                  <c:v>24.005024683528</c:v>
                </c:pt>
                <c:pt idx="362">
                  <c:v>23.7257952664084</c:v>
                </c:pt>
                <c:pt idx="363">
                  <c:v>23.4667404774632</c:v>
                </c:pt>
                <c:pt idx="364">
                  <c:v>23.2257590887052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[5]StorageChartData!$Q$4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[5]StorageChartData!$N$5:$N$369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[5]StorageChartData!$Q$5:$Q$201</c:f>
              <c:numCache>
                <c:formatCode>General</c:formatCode>
                <c:ptCount val="197"/>
                <c:pt idx="0">
                  <c:v>22.638372875926</c:v>
                </c:pt>
                <c:pt idx="1">
                  <c:v>22.3632678286056</c:v>
                </c:pt>
                <c:pt idx="2">
                  <c:v>22.5112017341744</c:v>
                </c:pt>
                <c:pt idx="3">
                  <c:v>22.4050538737572</c:v>
                </c:pt>
                <c:pt idx="4">
                  <c:v>22.1040561606148</c:v>
                </c:pt>
                <c:pt idx="5">
                  <c:v>21.8329441563444</c:v>
                </c:pt>
                <c:pt idx="6">
                  <c:v>21.4978760252136</c:v>
                </c:pt>
                <c:pt idx="7">
                  <c:v>21.1834510393084</c:v>
                </c:pt>
                <c:pt idx="8">
                  <c:v>20.8792872866988</c:v>
                </c:pt>
                <c:pt idx="9">
                  <c:v>20.5518254589068</c:v>
                </c:pt>
                <c:pt idx="10">
                  <c:v>20.2301633043092</c:v>
                </c:pt>
                <c:pt idx="11">
                  <c:v>19.9122528354928</c:v>
                </c:pt>
                <c:pt idx="12">
                  <c:v>19.5924044097828</c:v>
                </c:pt>
                <c:pt idx="13">
                  <c:v>19.55736466</c:v>
                </c:pt>
                <c:pt idx="14">
                  <c:v>19.3913885918932</c:v>
                </c:pt>
                <c:pt idx="15">
                  <c:v>19.0809318034368</c:v>
                </c:pt>
                <c:pt idx="16">
                  <c:v>18.7989480739556</c:v>
                </c:pt>
                <c:pt idx="17">
                  <c:v>18.5031998814096</c:v>
                </c:pt>
                <c:pt idx="18">
                  <c:v>18.2123462723</c:v>
                </c:pt>
                <c:pt idx="19">
                  <c:v>17.903163708248</c:v>
                </c:pt>
                <c:pt idx="20">
                  <c:v>17.7003487123048</c:v>
                </c:pt>
                <c:pt idx="21">
                  <c:v>17.542979870328</c:v>
                </c:pt>
                <c:pt idx="22">
                  <c:v>17.3019381422528</c:v>
                </c:pt>
                <c:pt idx="23">
                  <c:v>17.0325404844652</c:v>
                </c:pt>
                <c:pt idx="24">
                  <c:v>16.8097389770424</c:v>
                </c:pt>
                <c:pt idx="25">
                  <c:v>16.6310135661484</c:v>
                </c:pt>
                <c:pt idx="26">
                  <c:v>16.3374233915352</c:v>
                </c:pt>
                <c:pt idx="27">
                  <c:v>16.03772829777</c:v>
                </c:pt>
                <c:pt idx="28">
                  <c:v>15.7372736384824</c:v>
                </c:pt>
                <c:pt idx="29">
                  <c:v>15.4422104746552</c:v>
                </c:pt>
                <c:pt idx="30">
                  <c:v>15.1597972712104</c:v>
                </c:pt>
                <c:pt idx="31">
                  <c:v>14.933655805112</c:v>
                </c:pt>
                <c:pt idx="32">
                  <c:v>14.6380424886868</c:v>
                </c:pt>
                <c:pt idx="33">
                  <c:v>14.3443706785268</c:v>
                </c:pt>
                <c:pt idx="34">
                  <c:v>14.0575065630956</c:v>
                </c:pt>
                <c:pt idx="35">
                  <c:v>13.8675722366888</c:v>
                </c:pt>
                <c:pt idx="36">
                  <c:v>13.5862096472376</c:v>
                </c:pt>
                <c:pt idx="37">
                  <c:v>13.3604053714412</c:v>
                </c:pt>
                <c:pt idx="38">
                  <c:v>13.1357510920432</c:v>
                </c:pt>
                <c:pt idx="39">
                  <c:v>12.8604437305416</c:v>
                </c:pt>
                <c:pt idx="40">
                  <c:v>12.5987553078692</c:v>
                </c:pt>
                <c:pt idx="41">
                  <c:v>12.3263158386204</c:v>
                </c:pt>
                <c:pt idx="42">
                  <c:v>12.0571488899868</c:v>
                </c:pt>
                <c:pt idx="43">
                  <c:v>11.795765713272</c:v>
                </c:pt>
                <c:pt idx="44">
                  <c:v>11.5404413138784</c:v>
                </c:pt>
                <c:pt idx="45">
                  <c:v>11.33062695714</c:v>
                </c:pt>
                <c:pt idx="46">
                  <c:v>11.2148390034572</c:v>
                </c:pt>
                <c:pt idx="47">
                  <c:v>11.0653817107768</c:v>
                </c:pt>
                <c:pt idx="48">
                  <c:v>10.8838664938052</c:v>
                </c:pt>
                <c:pt idx="49">
                  <c:v>10.6616612808112</c:v>
                </c:pt>
                <c:pt idx="50">
                  <c:v>10.3993197737644</c:v>
                </c:pt>
                <c:pt idx="51">
                  <c:v>10.1876881387668</c:v>
                </c:pt>
                <c:pt idx="52">
                  <c:v>9.99573421991959</c:v>
                </c:pt>
                <c:pt idx="53">
                  <c:v>9.81237687908759</c:v>
                </c:pt>
                <c:pt idx="54">
                  <c:v>9.62591383810559</c:v>
                </c:pt>
                <c:pt idx="55">
                  <c:v>9.45325075390439</c:v>
                </c:pt>
                <c:pt idx="56">
                  <c:v>9.24288624456799</c:v>
                </c:pt>
                <c:pt idx="57">
                  <c:v>9.06115096655719</c:v>
                </c:pt>
                <c:pt idx="58">
                  <c:v>8.87201524876039</c:v>
                </c:pt>
                <c:pt idx="59">
                  <c:v>8.67534776442839</c:v>
                </c:pt>
                <c:pt idx="60">
                  <c:v>8.47760127112999</c:v>
                </c:pt>
                <c:pt idx="61">
                  <c:v>8.24699824493039</c:v>
                </c:pt>
                <c:pt idx="62">
                  <c:v>8.11728255708919</c:v>
                </c:pt>
                <c:pt idx="63">
                  <c:v>7.95144136510319</c:v>
                </c:pt>
                <c:pt idx="64">
                  <c:v>7.78065589847839</c:v>
                </c:pt>
                <c:pt idx="65">
                  <c:v>7.57504399771439</c:v>
                </c:pt>
                <c:pt idx="66">
                  <c:v>7.40394618638879</c:v>
                </c:pt>
                <c:pt idx="67">
                  <c:v>7.22159331771959</c:v>
                </c:pt>
                <c:pt idx="68">
                  <c:v>7.00502450682639</c:v>
                </c:pt>
                <c:pt idx="69">
                  <c:v>6.78543163132999</c:v>
                </c:pt>
                <c:pt idx="70">
                  <c:v>6.56921420822519</c:v>
                </c:pt>
                <c:pt idx="71">
                  <c:v>6.35067904546559</c:v>
                </c:pt>
                <c:pt idx="72">
                  <c:v>6.13307026869359</c:v>
                </c:pt>
                <c:pt idx="73">
                  <c:v>5.91739235007199</c:v>
                </c:pt>
                <c:pt idx="74">
                  <c:v>5.70677228598039</c:v>
                </c:pt>
                <c:pt idx="75">
                  <c:v>5.49850900463119</c:v>
                </c:pt>
                <c:pt idx="76">
                  <c:v>5.29383058859799</c:v>
                </c:pt>
                <c:pt idx="77">
                  <c:v>5.09068905046759</c:v>
                </c:pt>
                <c:pt idx="78">
                  <c:v>4.89205166489759</c:v>
                </c:pt>
                <c:pt idx="79">
                  <c:v>4.72721139570279</c:v>
                </c:pt>
                <c:pt idx="80">
                  <c:v>4.56611216417439</c:v>
                </c:pt>
                <c:pt idx="81">
                  <c:v>4.41341074585159</c:v>
                </c:pt>
                <c:pt idx="82">
                  <c:v>4.22744461689359</c:v>
                </c:pt>
                <c:pt idx="83">
                  <c:v>4.07859071738519</c:v>
                </c:pt>
                <c:pt idx="84">
                  <c:v>3.88731827788519</c:v>
                </c:pt>
                <c:pt idx="85">
                  <c:v>3.70370183292639</c:v>
                </c:pt>
                <c:pt idx="86">
                  <c:v>3.51597521565479</c:v>
                </c:pt>
                <c:pt idx="87">
                  <c:v>3.32817761095119</c:v>
                </c:pt>
                <c:pt idx="88">
                  <c:v>3.20255079919319</c:v>
                </c:pt>
                <c:pt idx="89">
                  <c:v>3.02085456426999</c:v>
                </c:pt>
                <c:pt idx="90">
                  <c:v>2.87249402741399</c:v>
                </c:pt>
                <c:pt idx="91">
                  <c:v>2.78369549537759</c:v>
                </c:pt>
                <c:pt idx="92">
                  <c:v>2.90086344791759</c:v>
                </c:pt>
                <c:pt idx="93">
                  <c:v>2.75008933837359</c:v>
                </c:pt>
                <c:pt idx="94">
                  <c:v>2.58234213383839</c:v>
                </c:pt>
                <c:pt idx="95">
                  <c:v>2.40945898859799</c:v>
                </c:pt>
                <c:pt idx="96">
                  <c:v>2.23153573568559</c:v>
                </c:pt>
                <c:pt idx="97">
                  <c:v>2.06191446294559</c:v>
                </c:pt>
                <c:pt idx="98">
                  <c:v>1.90219593696959</c:v>
                </c:pt>
                <c:pt idx="99">
                  <c:v>1.73779224048159</c:v>
                </c:pt>
                <c:pt idx="100">
                  <c:v>1.56629335016519</c:v>
                </c:pt>
                <c:pt idx="101">
                  <c:v>1.40800877031559</c:v>
                </c:pt>
                <c:pt idx="102">
                  <c:v>1.24990520841759</c:v>
                </c:pt>
                <c:pt idx="103">
                  <c:v>1.09236244723239</c:v>
                </c:pt>
                <c:pt idx="104">
                  <c:v>0.938521680625988</c:v>
                </c:pt>
                <c:pt idx="105">
                  <c:v>0.779818274927588</c:v>
                </c:pt>
                <c:pt idx="106">
                  <c:v>0.626651888925188</c:v>
                </c:pt>
                <c:pt idx="107">
                  <c:v>0.477986106111588</c:v>
                </c:pt>
                <c:pt idx="108">
                  <c:v>0.351581981973188</c:v>
                </c:pt>
                <c:pt idx="109">
                  <c:v>0.195813906587988</c:v>
                </c:pt>
                <c:pt idx="110">
                  <c:v>0.0399535475411876</c:v>
                </c:pt>
                <c:pt idx="111">
                  <c:v>-0.123839657031612</c:v>
                </c:pt>
                <c:pt idx="112">
                  <c:v>-0.264803303473212</c:v>
                </c:pt>
                <c:pt idx="113">
                  <c:v>-0.401639030744012</c:v>
                </c:pt>
                <c:pt idx="114">
                  <c:v>-0.302533830276412</c:v>
                </c:pt>
                <c:pt idx="115">
                  <c:v>-0.328909563983613</c:v>
                </c:pt>
                <c:pt idx="116">
                  <c:v>-0.252964013206013</c:v>
                </c:pt>
                <c:pt idx="117">
                  <c:v>-0.399936745766412</c:v>
                </c:pt>
                <c:pt idx="118">
                  <c:v>-0.567446142404413</c:v>
                </c:pt>
                <c:pt idx="119">
                  <c:v>-0.715806679260413</c:v>
                </c:pt>
                <c:pt idx="120">
                  <c:v>-0.863840673929213</c:v>
                </c:pt>
                <c:pt idx="121">
                  <c:v>-0.915516328401213</c:v>
                </c:pt>
                <c:pt idx="122">
                  <c:v>-1.06608102502081</c:v>
                </c:pt>
                <c:pt idx="123">
                  <c:v>-1.19772402164081</c:v>
                </c:pt>
                <c:pt idx="124">
                  <c:v>-1.34586094808601</c:v>
                </c:pt>
                <c:pt idx="125">
                  <c:v>-1.50686434658121</c:v>
                </c:pt>
                <c:pt idx="126">
                  <c:v>-1.65032320125761</c:v>
                </c:pt>
                <c:pt idx="127">
                  <c:v>-1.78993098774801</c:v>
                </c:pt>
                <c:pt idx="128">
                  <c:v>-1.94224907393801</c:v>
                </c:pt>
                <c:pt idx="129">
                  <c:v>-2.09771190336561</c:v>
                </c:pt>
                <c:pt idx="130">
                  <c:v>-2.24685330197361</c:v>
                </c:pt>
                <c:pt idx="131">
                  <c:v>-2.21185330197361</c:v>
                </c:pt>
                <c:pt idx="132">
                  <c:v>-2.52386826456241</c:v>
                </c:pt>
                <c:pt idx="133">
                  <c:v>-2.67212941901361</c:v>
                </c:pt>
                <c:pt idx="134">
                  <c:v>-2.81655725213681</c:v>
                </c:pt>
                <c:pt idx="135">
                  <c:v>-2.84268452983201</c:v>
                </c:pt>
                <c:pt idx="136">
                  <c:v>-2.92733384646801</c:v>
                </c:pt>
                <c:pt idx="137">
                  <c:v>-3.01118810386561</c:v>
                </c:pt>
                <c:pt idx="138">
                  <c:v>-3.13820981866241</c:v>
                </c:pt>
                <c:pt idx="139">
                  <c:v>-3.26347459451721</c:v>
                </c:pt>
                <c:pt idx="140">
                  <c:v>-3.38193167564321</c:v>
                </c:pt>
                <c:pt idx="141">
                  <c:v>-3.51259859507321</c:v>
                </c:pt>
                <c:pt idx="142">
                  <c:v>-3.64554421107041</c:v>
                </c:pt>
                <c:pt idx="143">
                  <c:v>-3.77168213233881</c:v>
                </c:pt>
                <c:pt idx="144">
                  <c:v>-3.89556620264121</c:v>
                </c:pt>
                <c:pt idx="145">
                  <c:v>-3.98699126966161</c:v>
                </c:pt>
                <c:pt idx="146">
                  <c:v>-4.06857037986361</c:v>
                </c:pt>
                <c:pt idx="147">
                  <c:v>-4.17091686329721</c:v>
                </c:pt>
                <c:pt idx="148">
                  <c:v>-4.20050832767401</c:v>
                </c:pt>
                <c:pt idx="149">
                  <c:v>-4.28622600516161</c:v>
                </c:pt>
                <c:pt idx="150">
                  <c:v>-4.15719960210601</c:v>
                </c:pt>
                <c:pt idx="151">
                  <c:v>-4.25872263132841</c:v>
                </c:pt>
                <c:pt idx="152">
                  <c:v>-4.22694191136961</c:v>
                </c:pt>
                <c:pt idx="153">
                  <c:v>-4.33923018465481</c:v>
                </c:pt>
                <c:pt idx="154">
                  <c:v>-4.43345925523921</c:v>
                </c:pt>
                <c:pt idx="155">
                  <c:v>-4.37555516030441</c:v>
                </c:pt>
                <c:pt idx="156">
                  <c:v>-4.38037201091321</c:v>
                </c:pt>
                <c:pt idx="157">
                  <c:v>-4.39110921335081</c:v>
                </c:pt>
                <c:pt idx="158">
                  <c:v>-4.40089518419961</c:v>
                </c:pt>
                <c:pt idx="159">
                  <c:v>-4.53613369425041</c:v>
                </c:pt>
                <c:pt idx="160">
                  <c:v>-4.66252362090241</c:v>
                </c:pt>
                <c:pt idx="161">
                  <c:v>-4.79687123868161</c:v>
                </c:pt>
                <c:pt idx="162">
                  <c:v>-4.90396323194441</c:v>
                </c:pt>
                <c:pt idx="163">
                  <c:v>-5.00327500266001</c:v>
                </c:pt>
                <c:pt idx="164">
                  <c:v>-5.09505500684041</c:v>
                </c:pt>
                <c:pt idx="165">
                  <c:v>-5.19490273266761</c:v>
                </c:pt>
                <c:pt idx="166">
                  <c:v>-5.32356425714361</c:v>
                </c:pt>
                <c:pt idx="167">
                  <c:v>-5.27191060559641</c:v>
                </c:pt>
                <c:pt idx="168">
                  <c:v>-5.39735285003121</c:v>
                </c:pt>
                <c:pt idx="169">
                  <c:v>-5.53073858810681</c:v>
                </c:pt>
                <c:pt idx="170">
                  <c:v>-5.49175264380001</c:v>
                </c:pt>
                <c:pt idx="171">
                  <c:v>-5.53265240609441</c:v>
                </c:pt>
                <c:pt idx="172">
                  <c:v>-5.54906150434881</c:v>
                </c:pt>
                <c:pt idx="173">
                  <c:v>-5.42426950161201</c:v>
                </c:pt>
                <c:pt idx="174">
                  <c:v>-5.28909203757361</c:v>
                </c:pt>
                <c:pt idx="175">
                  <c:v>-5.17875662536361</c:v>
                </c:pt>
                <c:pt idx="176">
                  <c:v>-5.27378075518641</c:v>
                </c:pt>
                <c:pt idx="177">
                  <c:v>-5.31255089452081</c:v>
                </c:pt>
                <c:pt idx="178">
                  <c:v>-5.27785614047841</c:v>
                </c:pt>
                <c:pt idx="179">
                  <c:v>-5.06978523189081</c:v>
                </c:pt>
                <c:pt idx="180">
                  <c:v>-4.85708594273681</c:v>
                </c:pt>
                <c:pt idx="181">
                  <c:v>-4.44414530539721</c:v>
                </c:pt>
                <c:pt idx="182">
                  <c:v>-4.40411939521161</c:v>
                </c:pt>
                <c:pt idx="183">
                  <c:v>-4.28836409256841</c:v>
                </c:pt>
                <c:pt idx="184">
                  <c:v>-4.17833037694441</c:v>
                </c:pt>
                <c:pt idx="185">
                  <c:v>-4.07259140095641</c:v>
                </c:pt>
                <c:pt idx="186">
                  <c:v>-3.96759069426121</c:v>
                </c:pt>
                <c:pt idx="187">
                  <c:v>-4.00660928960761</c:v>
                </c:pt>
                <c:pt idx="188">
                  <c:v>-4.00388727493801</c:v>
                </c:pt>
                <c:pt idx="189">
                  <c:v>-3.92593987857801</c:v>
                </c:pt>
                <c:pt idx="190">
                  <c:v>-3.73351460000321</c:v>
                </c:pt>
                <c:pt idx="191">
                  <c:v>-3.34298824431761</c:v>
                </c:pt>
                <c:pt idx="192">
                  <c:v>-2.96380213089401</c:v>
                </c:pt>
                <c:pt idx="193">
                  <c:v>-2.56919754724001</c:v>
                </c:pt>
                <c:pt idx="194">
                  <c:v>-2.22827365966441</c:v>
                </c:pt>
                <c:pt idx="195">
                  <c:v>-1.87303515642601</c:v>
                </c:pt>
                <c:pt idx="196">
                  <c:v>-1.78092221801041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2037334"/>
        <c:axId val="30649836"/>
      </c:lineChart>
      <c:catAx>
        <c:axId val="32037334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49836"/>
        <c:crossesAt val="0"/>
        <c:auto val="1"/>
        <c:lblAlgn val="ctr"/>
        <c:lblOffset val="100"/>
        <c:noMultiLvlLbl val="0"/>
      </c:catAx>
      <c:valAx>
        <c:axId val="30649836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37334"/>
        <c:crossesAt val="1"/>
        <c:crossBetween val="midCat"/>
        <c:majorUnit val="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59595194285096"/>
          <c:y val="0.537517957785391"/>
          <c:w val="0.282606342677779"/>
          <c:h val="0.222234501049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TOTAL ALBERTA STORAGE</a:t>
            </a:r>
          </a:p>
        </c:rich>
      </c:tx>
      <c:layout>
        <c:manualLayout>
          <c:xMode val="edge"/>
          <c:yMode val="edge"/>
          <c:x val="0.321283979178716"/>
          <c:y val="0.03896103896103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3040293040293"/>
          <c:y val="0.0985714285714286"/>
          <c:w val="0.970695970695971"/>
          <c:h val="0.901428571428572"/>
        </c:manualLayout>
      </c:layout>
      <c:lineChart>
        <c:grouping val="standard"/>
        <c:varyColors val="0"/>
        <c:ser>
          <c:idx val="0"/>
          <c:order val="0"/>
          <c:tx>
            <c:strRef>
              <c:f>[5]StorageChartData!$Y$4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[5]StorageChartData!$X$5:$X$369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[5]StorageChartData!$Y$5:$Y$369</c:f>
              <c:numCache>
                <c:formatCode>General</c:formatCode>
                <c:ptCount val="365"/>
                <c:pt idx="0">
                  <c:v>205.358073962898</c:v>
                </c:pt>
                <c:pt idx="1">
                  <c:v>205.265073962898</c:v>
                </c:pt>
                <c:pt idx="2">
                  <c:v>205.704073962898</c:v>
                </c:pt>
                <c:pt idx="3">
                  <c:v>205.921073962898</c:v>
                </c:pt>
                <c:pt idx="4">
                  <c:v>205.825073962898</c:v>
                </c:pt>
                <c:pt idx="5">
                  <c:v>205.817910977662</c:v>
                </c:pt>
                <c:pt idx="6">
                  <c:v>205.946181364567</c:v>
                </c:pt>
                <c:pt idx="7">
                  <c:v>206.269181364567</c:v>
                </c:pt>
                <c:pt idx="8">
                  <c:v>206.576181364567</c:v>
                </c:pt>
                <c:pt idx="9">
                  <c:v>206.396181364567</c:v>
                </c:pt>
                <c:pt idx="10">
                  <c:v>206.071181364567</c:v>
                </c:pt>
                <c:pt idx="11">
                  <c:v>205.861181364567</c:v>
                </c:pt>
                <c:pt idx="12">
                  <c:v>205.827163833805</c:v>
                </c:pt>
                <c:pt idx="13">
                  <c:v>205.719298077533</c:v>
                </c:pt>
                <c:pt idx="14">
                  <c:v>205.385298077533</c:v>
                </c:pt>
                <c:pt idx="15">
                  <c:v>204.772298077533</c:v>
                </c:pt>
                <c:pt idx="16">
                  <c:v>204.122298077533</c:v>
                </c:pt>
                <c:pt idx="17">
                  <c:v>203.334298077533</c:v>
                </c:pt>
                <c:pt idx="18">
                  <c:v>202.786298077533</c:v>
                </c:pt>
                <c:pt idx="19">
                  <c:v>202.992306801221</c:v>
                </c:pt>
                <c:pt idx="20">
                  <c:v>203.209730303975</c:v>
                </c:pt>
                <c:pt idx="21">
                  <c:v>203.04746332919</c:v>
                </c:pt>
                <c:pt idx="22">
                  <c:v>202.935373820714</c:v>
                </c:pt>
                <c:pt idx="23">
                  <c:v>202.708518930924</c:v>
                </c:pt>
                <c:pt idx="24">
                  <c:v>202.792475413403</c:v>
                </c:pt>
                <c:pt idx="25">
                  <c:v>203.129544683421</c:v>
                </c:pt>
                <c:pt idx="26">
                  <c:v>203.477439536819</c:v>
                </c:pt>
                <c:pt idx="27">
                  <c:v>203.815775932498</c:v>
                </c:pt>
                <c:pt idx="28">
                  <c:v>204.105272974962</c:v>
                </c:pt>
                <c:pt idx="29">
                  <c:v>204.178375479088</c:v>
                </c:pt>
                <c:pt idx="30">
                  <c:v>204.260230733579</c:v>
                </c:pt>
                <c:pt idx="31">
                  <c:v>204.241283834631</c:v>
                </c:pt>
                <c:pt idx="32">
                  <c:v>204.25625118132</c:v>
                </c:pt>
                <c:pt idx="33">
                  <c:v>204.888908568815</c:v>
                </c:pt>
                <c:pt idx="34">
                  <c:v>205.506523719468</c:v>
                </c:pt>
                <c:pt idx="35">
                  <c:v>205.68350213284</c:v>
                </c:pt>
                <c:pt idx="36">
                  <c:v>205.516063723634</c:v>
                </c:pt>
                <c:pt idx="37">
                  <c:v>205.626711480545</c:v>
                </c:pt>
                <c:pt idx="38">
                  <c:v>205.638136554378</c:v>
                </c:pt>
                <c:pt idx="39">
                  <c:v>205.85356176092</c:v>
                </c:pt>
                <c:pt idx="40">
                  <c:v>205.954722047544</c:v>
                </c:pt>
                <c:pt idx="41">
                  <c:v>206.111309321074</c:v>
                </c:pt>
                <c:pt idx="42">
                  <c:v>206.252676889183</c:v>
                </c:pt>
                <c:pt idx="43">
                  <c:v>206.052417440792</c:v>
                </c:pt>
                <c:pt idx="44">
                  <c:v>205.844093820125</c:v>
                </c:pt>
                <c:pt idx="45">
                  <c:v>205.420181368475</c:v>
                </c:pt>
                <c:pt idx="46">
                  <c:v>205.646719657497</c:v>
                </c:pt>
                <c:pt idx="47">
                  <c:v>204.228418807762</c:v>
                </c:pt>
                <c:pt idx="48">
                  <c:v>202.605869369306</c:v>
                </c:pt>
                <c:pt idx="49">
                  <c:v>201.20074378695</c:v>
                </c:pt>
                <c:pt idx="50">
                  <c:v>199.904303512358</c:v>
                </c:pt>
                <c:pt idx="51">
                  <c:v>198.176304557856</c:v>
                </c:pt>
                <c:pt idx="52">
                  <c:v>196.608300969126</c:v>
                </c:pt>
                <c:pt idx="53">
                  <c:v>195.022860210747</c:v>
                </c:pt>
                <c:pt idx="54">
                  <c:v>193.677037529084</c:v>
                </c:pt>
                <c:pt idx="55">
                  <c:v>192.476724885535</c:v>
                </c:pt>
                <c:pt idx="56">
                  <c:v>191.22872332742</c:v>
                </c:pt>
                <c:pt idx="57">
                  <c:v>189.634377195697</c:v>
                </c:pt>
                <c:pt idx="58">
                  <c:v>187.980312886803</c:v>
                </c:pt>
                <c:pt idx="59">
                  <c:v>186.134231123722</c:v>
                </c:pt>
                <c:pt idx="60">
                  <c:v>185.180457831509</c:v>
                </c:pt>
                <c:pt idx="61">
                  <c:v>184.114460508047</c:v>
                </c:pt>
                <c:pt idx="62">
                  <c:v>183.101252988391</c:v>
                </c:pt>
                <c:pt idx="63">
                  <c:v>182.250493108125</c:v>
                </c:pt>
                <c:pt idx="64">
                  <c:v>180.919428713575</c:v>
                </c:pt>
                <c:pt idx="65">
                  <c:v>179.396020322649</c:v>
                </c:pt>
                <c:pt idx="66">
                  <c:v>177.524116881178</c:v>
                </c:pt>
                <c:pt idx="67">
                  <c:v>176.072281568566</c:v>
                </c:pt>
                <c:pt idx="68">
                  <c:v>174.454772237781</c:v>
                </c:pt>
                <c:pt idx="69">
                  <c:v>172.786560133691</c:v>
                </c:pt>
                <c:pt idx="70">
                  <c:v>171.449373073131</c:v>
                </c:pt>
                <c:pt idx="71">
                  <c:v>170.390641313334</c:v>
                </c:pt>
                <c:pt idx="72">
                  <c:v>168.570253451265</c:v>
                </c:pt>
                <c:pt idx="73">
                  <c:v>166.934255443815</c:v>
                </c:pt>
                <c:pt idx="74">
                  <c:v>166.149371900445</c:v>
                </c:pt>
                <c:pt idx="75">
                  <c:v>164.934925659185</c:v>
                </c:pt>
                <c:pt idx="76">
                  <c:v>163.494742933536</c:v>
                </c:pt>
                <c:pt idx="77">
                  <c:v>162.353818375598</c:v>
                </c:pt>
                <c:pt idx="78">
                  <c:v>161.490223967626</c:v>
                </c:pt>
                <c:pt idx="79">
                  <c:v>160.794355114612</c:v>
                </c:pt>
                <c:pt idx="80">
                  <c:v>159.250232591029</c:v>
                </c:pt>
                <c:pt idx="81">
                  <c:v>157.512268236255</c:v>
                </c:pt>
                <c:pt idx="82">
                  <c:v>156.070090763767</c:v>
                </c:pt>
                <c:pt idx="83">
                  <c:v>154.712817809322</c:v>
                </c:pt>
                <c:pt idx="84">
                  <c:v>153.477742620323</c:v>
                </c:pt>
                <c:pt idx="85">
                  <c:v>152.479307585267</c:v>
                </c:pt>
                <c:pt idx="86">
                  <c:v>150.951764176427</c:v>
                </c:pt>
                <c:pt idx="87">
                  <c:v>149.64200311022</c:v>
                </c:pt>
                <c:pt idx="88">
                  <c:v>148.696180410391</c:v>
                </c:pt>
                <c:pt idx="89">
                  <c:v>147.934637534662</c:v>
                </c:pt>
                <c:pt idx="90">
                  <c:v>147.09571125931</c:v>
                </c:pt>
                <c:pt idx="91">
                  <c:v>146.280981050155</c:v>
                </c:pt>
                <c:pt idx="92">
                  <c:v>145.438654476811</c:v>
                </c:pt>
                <c:pt idx="93">
                  <c:v>144.750881740416</c:v>
                </c:pt>
                <c:pt idx="94">
                  <c:v>143.725435987484</c:v>
                </c:pt>
                <c:pt idx="95">
                  <c:v>142.695865864753</c:v>
                </c:pt>
                <c:pt idx="96">
                  <c:v>142.025854183845</c:v>
                </c:pt>
                <c:pt idx="97">
                  <c:v>141.190605057471</c:v>
                </c:pt>
                <c:pt idx="98">
                  <c:v>140.366799105135</c:v>
                </c:pt>
                <c:pt idx="99">
                  <c:v>138.940643496049</c:v>
                </c:pt>
                <c:pt idx="100">
                  <c:v>137.942643596204</c:v>
                </c:pt>
                <c:pt idx="101">
                  <c:v>137.235764592487</c:v>
                </c:pt>
                <c:pt idx="102">
                  <c:v>136.158970080618</c:v>
                </c:pt>
                <c:pt idx="103">
                  <c:v>135.166405706188</c:v>
                </c:pt>
                <c:pt idx="104">
                  <c:v>134.460055558839</c:v>
                </c:pt>
                <c:pt idx="105">
                  <c:v>134.098260659561</c:v>
                </c:pt>
                <c:pt idx="106">
                  <c:v>133.612518154638</c:v>
                </c:pt>
                <c:pt idx="107">
                  <c:v>133.429523063382</c:v>
                </c:pt>
                <c:pt idx="108">
                  <c:v>133.100523063382</c:v>
                </c:pt>
                <c:pt idx="109">
                  <c:v>132.68015643396</c:v>
                </c:pt>
                <c:pt idx="110">
                  <c:v>132.487279678496</c:v>
                </c:pt>
                <c:pt idx="111">
                  <c:v>132.019177550426</c:v>
                </c:pt>
                <c:pt idx="112">
                  <c:v>131.747341474349</c:v>
                </c:pt>
                <c:pt idx="113">
                  <c:v>131.09487433726</c:v>
                </c:pt>
                <c:pt idx="114">
                  <c:v>130.645413508833</c:v>
                </c:pt>
                <c:pt idx="115">
                  <c:v>130.02994147193</c:v>
                </c:pt>
                <c:pt idx="116">
                  <c:v>129.870709209864</c:v>
                </c:pt>
                <c:pt idx="117">
                  <c:v>130.032382732896</c:v>
                </c:pt>
                <c:pt idx="118">
                  <c:v>129.756021208029</c:v>
                </c:pt>
                <c:pt idx="119">
                  <c:v>129.70747964868</c:v>
                </c:pt>
                <c:pt idx="120">
                  <c:v>129.624477478984</c:v>
                </c:pt>
                <c:pt idx="121">
                  <c:v>129.07558085521</c:v>
                </c:pt>
                <c:pt idx="122">
                  <c:v>128.63158085521</c:v>
                </c:pt>
                <c:pt idx="123">
                  <c:v>128.29358085521</c:v>
                </c:pt>
                <c:pt idx="124">
                  <c:v>127.659581098555</c:v>
                </c:pt>
                <c:pt idx="125">
                  <c:v>127.025677174934</c:v>
                </c:pt>
                <c:pt idx="126">
                  <c:v>126.489677174934</c:v>
                </c:pt>
                <c:pt idx="127">
                  <c:v>126.182677174934</c:v>
                </c:pt>
                <c:pt idx="128">
                  <c:v>126.046677174934</c:v>
                </c:pt>
                <c:pt idx="129">
                  <c:v>125.443677174934</c:v>
                </c:pt>
                <c:pt idx="130">
                  <c:v>125.211677174934</c:v>
                </c:pt>
                <c:pt idx="131">
                  <c:v>125.404673902336</c:v>
                </c:pt>
                <c:pt idx="132">
                  <c:v>125.688676517563</c:v>
                </c:pt>
                <c:pt idx="133">
                  <c:v>126.017680812322</c:v>
                </c:pt>
                <c:pt idx="134">
                  <c:v>126.099680812322</c:v>
                </c:pt>
                <c:pt idx="135">
                  <c:v>126.538680812322</c:v>
                </c:pt>
                <c:pt idx="136">
                  <c:v>127.204569116435</c:v>
                </c:pt>
                <c:pt idx="137">
                  <c:v>127.435569116435</c:v>
                </c:pt>
                <c:pt idx="138">
                  <c:v>127.993565472323</c:v>
                </c:pt>
                <c:pt idx="139">
                  <c:v>128.43256559595</c:v>
                </c:pt>
                <c:pt idx="140">
                  <c:v>128.826470953399</c:v>
                </c:pt>
                <c:pt idx="141">
                  <c:v>129.240121465058</c:v>
                </c:pt>
                <c:pt idx="142">
                  <c:v>129.585315246669</c:v>
                </c:pt>
                <c:pt idx="143">
                  <c:v>129.803139828413</c:v>
                </c:pt>
                <c:pt idx="144">
                  <c:v>129.772050529221</c:v>
                </c:pt>
                <c:pt idx="145">
                  <c:v>130.362048019455</c:v>
                </c:pt>
                <c:pt idx="146">
                  <c:v>130.864049488982</c:v>
                </c:pt>
                <c:pt idx="147">
                  <c:v>131.464049488982</c:v>
                </c:pt>
                <c:pt idx="148">
                  <c:v>132.070049488982</c:v>
                </c:pt>
                <c:pt idx="149">
                  <c:v>132.686049488982</c:v>
                </c:pt>
                <c:pt idx="150">
                  <c:v>132.942051111656</c:v>
                </c:pt>
                <c:pt idx="151">
                  <c:v>133.300960248197</c:v>
                </c:pt>
                <c:pt idx="152">
                  <c:v>133.622958886401</c:v>
                </c:pt>
                <c:pt idx="153">
                  <c:v>133.974956813369</c:v>
                </c:pt>
                <c:pt idx="154">
                  <c:v>134.338956813369</c:v>
                </c:pt>
                <c:pt idx="155">
                  <c:v>134.533956813369</c:v>
                </c:pt>
                <c:pt idx="156">
                  <c:v>134.866956813369</c:v>
                </c:pt>
                <c:pt idx="157">
                  <c:v>135.075956813369</c:v>
                </c:pt>
                <c:pt idx="158">
                  <c:v>135.184956813369</c:v>
                </c:pt>
                <c:pt idx="159">
                  <c:v>135.287959223853</c:v>
                </c:pt>
                <c:pt idx="160">
                  <c:v>135.555957722535</c:v>
                </c:pt>
                <c:pt idx="161">
                  <c:v>135.765957722535</c:v>
                </c:pt>
                <c:pt idx="162">
                  <c:v>136.090957722535</c:v>
                </c:pt>
                <c:pt idx="163">
                  <c:v>136.247957722535</c:v>
                </c:pt>
                <c:pt idx="164">
                  <c:v>136.299957722535</c:v>
                </c:pt>
                <c:pt idx="165">
                  <c:v>136.795957722535</c:v>
                </c:pt>
                <c:pt idx="166">
                  <c:v>137.260960542504</c:v>
                </c:pt>
                <c:pt idx="167">
                  <c:v>137.786955764047</c:v>
                </c:pt>
                <c:pt idx="168">
                  <c:v>138.454955764047</c:v>
                </c:pt>
                <c:pt idx="169">
                  <c:v>138.811955764047</c:v>
                </c:pt>
                <c:pt idx="170">
                  <c:v>139.036955764047</c:v>
                </c:pt>
                <c:pt idx="171">
                  <c:v>139.334955764047</c:v>
                </c:pt>
                <c:pt idx="172">
                  <c:v>139.690955764047</c:v>
                </c:pt>
                <c:pt idx="173">
                  <c:v>139.988953551492</c:v>
                </c:pt>
                <c:pt idx="174">
                  <c:v>140.401954528149</c:v>
                </c:pt>
                <c:pt idx="175">
                  <c:v>140.775954528149</c:v>
                </c:pt>
                <c:pt idx="176">
                  <c:v>141.205954528149</c:v>
                </c:pt>
                <c:pt idx="177">
                  <c:v>141.040954528149</c:v>
                </c:pt>
                <c:pt idx="178">
                  <c:v>140.824954528149</c:v>
                </c:pt>
                <c:pt idx="179">
                  <c:v>141.197954528149</c:v>
                </c:pt>
                <c:pt idx="180">
                  <c:v>141.588754185447</c:v>
                </c:pt>
                <c:pt idx="181">
                  <c:v>141.782141343726</c:v>
                </c:pt>
                <c:pt idx="182">
                  <c:v>142.523141343726</c:v>
                </c:pt>
                <c:pt idx="183">
                  <c:v>143.091141343726</c:v>
                </c:pt>
                <c:pt idx="184">
                  <c:v>142.918141343726</c:v>
                </c:pt>
                <c:pt idx="185">
                  <c:v>142.703141343726</c:v>
                </c:pt>
                <c:pt idx="186">
                  <c:v>142.561141343726</c:v>
                </c:pt>
                <c:pt idx="187">
                  <c:v>143.040139335913</c:v>
                </c:pt>
                <c:pt idx="188">
                  <c:v>143.669140870659</c:v>
                </c:pt>
                <c:pt idx="189">
                  <c:v>144.063140870659</c:v>
                </c:pt>
                <c:pt idx="190">
                  <c:v>143.940140870659</c:v>
                </c:pt>
                <c:pt idx="191">
                  <c:v>143.623140870659</c:v>
                </c:pt>
                <c:pt idx="192">
                  <c:v>143.813140870659</c:v>
                </c:pt>
                <c:pt idx="193">
                  <c:v>143.719140870659</c:v>
                </c:pt>
                <c:pt idx="194">
                  <c:v>144.026604832162</c:v>
                </c:pt>
                <c:pt idx="195">
                  <c:v>144.205340184475</c:v>
                </c:pt>
                <c:pt idx="196">
                  <c:v>144.598340184475</c:v>
                </c:pt>
                <c:pt idx="197">
                  <c:v>145.143340184475</c:v>
                </c:pt>
                <c:pt idx="198">
                  <c:v>145.634340184475</c:v>
                </c:pt>
                <c:pt idx="199">
                  <c:v>145.748340184475</c:v>
                </c:pt>
                <c:pt idx="200">
                  <c:v>145.413340184475</c:v>
                </c:pt>
                <c:pt idx="201">
                  <c:v>145.996377357002</c:v>
                </c:pt>
                <c:pt idx="202">
                  <c:v>146.916288937456</c:v>
                </c:pt>
                <c:pt idx="203">
                  <c:v>147.929288937456</c:v>
                </c:pt>
                <c:pt idx="204">
                  <c:v>148.745288937456</c:v>
                </c:pt>
                <c:pt idx="205">
                  <c:v>149.039288937456</c:v>
                </c:pt>
                <c:pt idx="206">
                  <c:v>148.937288937456</c:v>
                </c:pt>
                <c:pt idx="207">
                  <c:v>149.243288937456</c:v>
                </c:pt>
                <c:pt idx="208">
                  <c:v>150.190292871333</c:v>
                </c:pt>
                <c:pt idx="209">
                  <c:v>151.413295940825</c:v>
                </c:pt>
                <c:pt idx="210">
                  <c:v>152.136295940825</c:v>
                </c:pt>
                <c:pt idx="211">
                  <c:v>152.538297414894</c:v>
                </c:pt>
                <c:pt idx="212">
                  <c:v>152.39733290861</c:v>
                </c:pt>
                <c:pt idx="213">
                  <c:v>152.50833290861</c:v>
                </c:pt>
                <c:pt idx="214">
                  <c:v>153.45733290861</c:v>
                </c:pt>
                <c:pt idx="215">
                  <c:v>153.370330358603</c:v>
                </c:pt>
                <c:pt idx="216">
                  <c:v>153.065332503667</c:v>
                </c:pt>
                <c:pt idx="217">
                  <c:v>152.760332503667</c:v>
                </c:pt>
                <c:pt idx="218">
                  <c:v>152.738332503667</c:v>
                </c:pt>
                <c:pt idx="219">
                  <c:v>152.452332503667</c:v>
                </c:pt>
                <c:pt idx="220">
                  <c:v>152.189332503667</c:v>
                </c:pt>
                <c:pt idx="221">
                  <c:v>152.047332503667</c:v>
                </c:pt>
                <c:pt idx="222">
                  <c:v>152.260901388863</c:v>
                </c:pt>
                <c:pt idx="223">
                  <c:v>152.816434480861</c:v>
                </c:pt>
                <c:pt idx="224">
                  <c:v>153.510434480861</c:v>
                </c:pt>
                <c:pt idx="225">
                  <c:v>154.521434480861</c:v>
                </c:pt>
                <c:pt idx="226">
                  <c:v>154.996434480861</c:v>
                </c:pt>
                <c:pt idx="227">
                  <c:v>154.799434480861</c:v>
                </c:pt>
                <c:pt idx="228">
                  <c:v>154.566434480861</c:v>
                </c:pt>
                <c:pt idx="229">
                  <c:v>154.294286060084</c:v>
                </c:pt>
                <c:pt idx="230">
                  <c:v>154.110282733621</c:v>
                </c:pt>
                <c:pt idx="231">
                  <c:v>153.728282733621</c:v>
                </c:pt>
                <c:pt idx="232">
                  <c:v>153.527282733621</c:v>
                </c:pt>
                <c:pt idx="233">
                  <c:v>153.162353539254</c:v>
                </c:pt>
                <c:pt idx="234">
                  <c:v>153.047353539254</c:v>
                </c:pt>
                <c:pt idx="235">
                  <c:v>153.393353539254</c:v>
                </c:pt>
                <c:pt idx="236">
                  <c:v>154.282779567036</c:v>
                </c:pt>
                <c:pt idx="237">
                  <c:v>155.130418842971</c:v>
                </c:pt>
                <c:pt idx="238">
                  <c:v>155.840418842971</c:v>
                </c:pt>
                <c:pt idx="239">
                  <c:v>156.309418842971</c:v>
                </c:pt>
                <c:pt idx="240">
                  <c:v>156.627418842971</c:v>
                </c:pt>
                <c:pt idx="241">
                  <c:v>157.346418842971</c:v>
                </c:pt>
                <c:pt idx="242">
                  <c:v>157.933417114203</c:v>
                </c:pt>
                <c:pt idx="243">
                  <c:v>158.234421219393</c:v>
                </c:pt>
                <c:pt idx="244">
                  <c:v>158.77642055748</c:v>
                </c:pt>
                <c:pt idx="245">
                  <c:v>159.31542055748</c:v>
                </c:pt>
                <c:pt idx="246">
                  <c:v>160.25542055748</c:v>
                </c:pt>
                <c:pt idx="247">
                  <c:v>161.14642055748</c:v>
                </c:pt>
                <c:pt idx="248">
                  <c:v>161.52342055748</c:v>
                </c:pt>
                <c:pt idx="249">
                  <c:v>161.77742055748</c:v>
                </c:pt>
                <c:pt idx="250">
                  <c:v>161.934423777588</c:v>
                </c:pt>
                <c:pt idx="251">
                  <c:v>162.003422711108</c:v>
                </c:pt>
                <c:pt idx="252">
                  <c:v>162.479422711108</c:v>
                </c:pt>
                <c:pt idx="253">
                  <c:v>163.099422711108</c:v>
                </c:pt>
                <c:pt idx="254">
                  <c:v>163.224422711108</c:v>
                </c:pt>
                <c:pt idx="255">
                  <c:v>163.278419347841</c:v>
                </c:pt>
                <c:pt idx="256">
                  <c:v>163.540419347841</c:v>
                </c:pt>
                <c:pt idx="257">
                  <c:v>163.642415577629</c:v>
                </c:pt>
                <c:pt idx="258">
                  <c:v>163.866411249545</c:v>
                </c:pt>
                <c:pt idx="259">
                  <c:v>164.312411249545</c:v>
                </c:pt>
                <c:pt idx="260">
                  <c:v>164.856411249545</c:v>
                </c:pt>
                <c:pt idx="261">
                  <c:v>165.358411249545</c:v>
                </c:pt>
                <c:pt idx="262">
                  <c:v>165.679411249545</c:v>
                </c:pt>
                <c:pt idx="263">
                  <c:v>165.791411249545</c:v>
                </c:pt>
                <c:pt idx="264">
                  <c:v>166.597413393179</c:v>
                </c:pt>
                <c:pt idx="265">
                  <c:v>167.260418040925</c:v>
                </c:pt>
                <c:pt idx="266">
                  <c:v>168.042418040925</c:v>
                </c:pt>
                <c:pt idx="267">
                  <c:v>168.754418040925</c:v>
                </c:pt>
                <c:pt idx="268">
                  <c:v>169.333418040925</c:v>
                </c:pt>
                <c:pt idx="269">
                  <c:v>169.932418040925</c:v>
                </c:pt>
                <c:pt idx="270">
                  <c:v>170.039405295911</c:v>
                </c:pt>
                <c:pt idx="271">
                  <c:v>170.391401400988</c:v>
                </c:pt>
                <c:pt idx="272">
                  <c:v>170.809403507246</c:v>
                </c:pt>
                <c:pt idx="273">
                  <c:v>171.39440072318</c:v>
                </c:pt>
                <c:pt idx="274">
                  <c:v>171.94240072318</c:v>
                </c:pt>
                <c:pt idx="275">
                  <c:v>172.41340072318</c:v>
                </c:pt>
                <c:pt idx="276">
                  <c:v>172.77840072318</c:v>
                </c:pt>
                <c:pt idx="277">
                  <c:v>172.907405767448</c:v>
                </c:pt>
                <c:pt idx="278">
                  <c:v>172.93936111292</c:v>
                </c:pt>
                <c:pt idx="279">
                  <c:v>173.253361191982</c:v>
                </c:pt>
                <c:pt idx="280">
                  <c:v>173.653360820468</c:v>
                </c:pt>
                <c:pt idx="281">
                  <c:v>174.032360820468</c:v>
                </c:pt>
                <c:pt idx="282">
                  <c:v>174.532360820468</c:v>
                </c:pt>
                <c:pt idx="283">
                  <c:v>174.322360820468</c:v>
                </c:pt>
                <c:pt idx="284">
                  <c:v>174.637360820468</c:v>
                </c:pt>
                <c:pt idx="285">
                  <c:v>175.22835796285</c:v>
                </c:pt>
                <c:pt idx="286">
                  <c:v>176.078361839275</c:v>
                </c:pt>
                <c:pt idx="287">
                  <c:v>176.766361839275</c:v>
                </c:pt>
                <c:pt idx="288">
                  <c:v>177.328361839275</c:v>
                </c:pt>
                <c:pt idx="289">
                  <c:v>177.895361839275</c:v>
                </c:pt>
                <c:pt idx="290">
                  <c:v>178.223361839275</c:v>
                </c:pt>
                <c:pt idx="291">
                  <c:v>178.620361839275</c:v>
                </c:pt>
                <c:pt idx="292">
                  <c:v>179.039364830789</c:v>
                </c:pt>
                <c:pt idx="293">
                  <c:v>179.569368440666</c:v>
                </c:pt>
                <c:pt idx="294">
                  <c:v>179.921369917005</c:v>
                </c:pt>
                <c:pt idx="295">
                  <c:v>180.314370184696</c:v>
                </c:pt>
                <c:pt idx="296">
                  <c:v>180.87836852796</c:v>
                </c:pt>
                <c:pt idx="297">
                  <c:v>181.191369509158</c:v>
                </c:pt>
                <c:pt idx="298">
                  <c:v>181.490371768766</c:v>
                </c:pt>
                <c:pt idx="299">
                  <c:v>181.630374082962</c:v>
                </c:pt>
                <c:pt idx="300">
                  <c:v>181.610377006595</c:v>
                </c:pt>
                <c:pt idx="301">
                  <c:v>181.772377006595</c:v>
                </c:pt>
                <c:pt idx="302">
                  <c:v>182.263377006595</c:v>
                </c:pt>
                <c:pt idx="303">
                  <c:v>182.703377006595</c:v>
                </c:pt>
                <c:pt idx="304">
                  <c:v>182.489377006595</c:v>
                </c:pt>
                <c:pt idx="305">
                  <c:v>182.358377006595</c:v>
                </c:pt>
                <c:pt idx="306">
                  <c:v>182.833378276312</c:v>
                </c:pt>
                <c:pt idx="307">
                  <c:v>183.249375399342</c:v>
                </c:pt>
                <c:pt idx="308">
                  <c:v>183.777374892862</c:v>
                </c:pt>
                <c:pt idx="309">
                  <c:v>184.497374892862</c:v>
                </c:pt>
                <c:pt idx="310">
                  <c:v>185.046374892862</c:v>
                </c:pt>
                <c:pt idx="311">
                  <c:v>185.730374892862</c:v>
                </c:pt>
                <c:pt idx="312">
                  <c:v>186.332374892862</c:v>
                </c:pt>
                <c:pt idx="313">
                  <c:v>186.528376800062</c:v>
                </c:pt>
                <c:pt idx="314">
                  <c:v>186.762380732173</c:v>
                </c:pt>
                <c:pt idx="315">
                  <c:v>186.911380732173</c:v>
                </c:pt>
                <c:pt idx="316">
                  <c:v>187.057380732173</c:v>
                </c:pt>
                <c:pt idx="317">
                  <c:v>187.268380732173</c:v>
                </c:pt>
                <c:pt idx="318">
                  <c:v>187.530380732173</c:v>
                </c:pt>
                <c:pt idx="319">
                  <c:v>187.892380732173</c:v>
                </c:pt>
                <c:pt idx="320">
                  <c:v>188.42137689735</c:v>
                </c:pt>
                <c:pt idx="321">
                  <c:v>188.812377602353</c:v>
                </c:pt>
                <c:pt idx="322">
                  <c:v>189.351377602353</c:v>
                </c:pt>
                <c:pt idx="323">
                  <c:v>189.951377602353</c:v>
                </c:pt>
                <c:pt idx="324">
                  <c:v>190.475377602353</c:v>
                </c:pt>
                <c:pt idx="325">
                  <c:v>191.027377602353</c:v>
                </c:pt>
                <c:pt idx="326">
                  <c:v>191.557377602353</c:v>
                </c:pt>
                <c:pt idx="327">
                  <c:v>191.602375287405</c:v>
                </c:pt>
                <c:pt idx="328">
                  <c:v>191.514379430086</c:v>
                </c:pt>
                <c:pt idx="329">
                  <c:v>191.608379430086</c:v>
                </c:pt>
                <c:pt idx="330">
                  <c:v>192.014379430086</c:v>
                </c:pt>
                <c:pt idx="331">
                  <c:v>191.895379430086</c:v>
                </c:pt>
                <c:pt idx="332">
                  <c:v>191.333379430086</c:v>
                </c:pt>
                <c:pt idx="333">
                  <c:v>191.513379430086</c:v>
                </c:pt>
                <c:pt idx="334">
                  <c:v>191.165379313647</c:v>
                </c:pt>
                <c:pt idx="335">
                  <c:v>190.774375567647</c:v>
                </c:pt>
                <c:pt idx="336">
                  <c:v>190.696375567647</c:v>
                </c:pt>
                <c:pt idx="337">
                  <c:v>190.510375567647</c:v>
                </c:pt>
                <c:pt idx="338">
                  <c:v>190.541375567647</c:v>
                </c:pt>
                <c:pt idx="339">
                  <c:v>190.395375567647</c:v>
                </c:pt>
                <c:pt idx="340">
                  <c:v>190.203415749844</c:v>
                </c:pt>
                <c:pt idx="341">
                  <c:v>190.355413489123</c:v>
                </c:pt>
                <c:pt idx="342">
                  <c:v>190.585408638228</c:v>
                </c:pt>
                <c:pt idx="343">
                  <c:v>190.825408638228</c:v>
                </c:pt>
                <c:pt idx="344">
                  <c:v>191.118408638228</c:v>
                </c:pt>
                <c:pt idx="345">
                  <c:v>191.269408638228</c:v>
                </c:pt>
                <c:pt idx="346">
                  <c:v>190.594408638228</c:v>
                </c:pt>
                <c:pt idx="347">
                  <c:v>189.958408638228</c:v>
                </c:pt>
                <c:pt idx="348">
                  <c:v>189.733410290626</c:v>
                </c:pt>
                <c:pt idx="349">
                  <c:v>189.700407045307</c:v>
                </c:pt>
                <c:pt idx="350">
                  <c:v>189.596407045307</c:v>
                </c:pt>
                <c:pt idx="351">
                  <c:v>189.291407045307</c:v>
                </c:pt>
                <c:pt idx="352">
                  <c:v>189.145186779526</c:v>
                </c:pt>
                <c:pt idx="353">
                  <c:v>188.465488863522</c:v>
                </c:pt>
                <c:pt idx="354">
                  <c:v>187.88706516738</c:v>
                </c:pt>
                <c:pt idx="355">
                  <c:v>187.637064356412</c:v>
                </c:pt>
                <c:pt idx="356">
                  <c:v>187.462063284045</c:v>
                </c:pt>
                <c:pt idx="357">
                  <c:v>187.330063284045</c:v>
                </c:pt>
                <c:pt idx="358">
                  <c:v>187.222063284045</c:v>
                </c:pt>
                <c:pt idx="359">
                  <c:v>187.271063284045</c:v>
                </c:pt>
                <c:pt idx="360">
                  <c:v>186.984063284045</c:v>
                </c:pt>
                <c:pt idx="361">
                  <c:v>186.435063878468</c:v>
                </c:pt>
                <c:pt idx="362">
                  <c:v>186.457061193886</c:v>
                </c:pt>
                <c:pt idx="363">
                  <c:v>186.600057213653</c:v>
                </c:pt>
                <c:pt idx="364">
                  <c:v>187.173057213653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[5]StorageChartData!$Z$4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333300"/>
            </a:solidFill>
            <a:ln w="252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[5]StorageChartData!$X$5:$X$369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[5]StorageChartData!$Z$5:$Z$369</c:f>
              <c:numCache>
                <c:formatCode>General</c:formatCode>
                <c:ptCount val="365"/>
                <c:pt idx="0">
                  <c:v>187.127057213653</c:v>
                </c:pt>
                <c:pt idx="1">
                  <c:v>186.675057213653</c:v>
                </c:pt>
                <c:pt idx="2">
                  <c:v>186.982057213653</c:v>
                </c:pt>
                <c:pt idx="3">
                  <c:v>187.024057213653</c:v>
                </c:pt>
                <c:pt idx="4">
                  <c:v>186.789159447817</c:v>
                </c:pt>
                <c:pt idx="5">
                  <c:v>186.426159335213</c:v>
                </c:pt>
                <c:pt idx="6">
                  <c:v>186.189159335213</c:v>
                </c:pt>
                <c:pt idx="7">
                  <c:v>185.905159335213</c:v>
                </c:pt>
                <c:pt idx="8">
                  <c:v>186.169159335213</c:v>
                </c:pt>
                <c:pt idx="9">
                  <c:v>186.535159335213</c:v>
                </c:pt>
                <c:pt idx="10">
                  <c:v>186.665154503753</c:v>
                </c:pt>
                <c:pt idx="11">
                  <c:v>187.170156581025</c:v>
                </c:pt>
                <c:pt idx="12">
                  <c:v>187.69015363033</c:v>
                </c:pt>
                <c:pt idx="13">
                  <c:v>188.13815363033</c:v>
                </c:pt>
                <c:pt idx="14">
                  <c:v>188.745330079108</c:v>
                </c:pt>
                <c:pt idx="15">
                  <c:v>188.786330079108</c:v>
                </c:pt>
                <c:pt idx="16">
                  <c:v>188.217330079108</c:v>
                </c:pt>
                <c:pt idx="17">
                  <c:v>187.501330079108</c:v>
                </c:pt>
                <c:pt idx="18">
                  <c:v>187.356329529176</c:v>
                </c:pt>
                <c:pt idx="19">
                  <c:v>187.436324868024</c:v>
                </c:pt>
                <c:pt idx="20">
                  <c:v>187.382324868024</c:v>
                </c:pt>
                <c:pt idx="21">
                  <c:v>187.86098921928</c:v>
                </c:pt>
                <c:pt idx="22">
                  <c:v>188.03898921928</c:v>
                </c:pt>
                <c:pt idx="23">
                  <c:v>187.648305984549</c:v>
                </c:pt>
                <c:pt idx="24">
                  <c:v>187.378305984549</c:v>
                </c:pt>
                <c:pt idx="25">
                  <c:v>187.207310833173</c:v>
                </c:pt>
                <c:pt idx="26">
                  <c:v>187.046602032521</c:v>
                </c:pt>
                <c:pt idx="27">
                  <c:v>186.949025904518</c:v>
                </c:pt>
                <c:pt idx="28">
                  <c:v>186.960798816767</c:v>
                </c:pt>
                <c:pt idx="29">
                  <c:v>185.987798816767</c:v>
                </c:pt>
                <c:pt idx="30">
                  <c:v>185.636119626548</c:v>
                </c:pt>
                <c:pt idx="31">
                  <c:v>185.127355897428</c:v>
                </c:pt>
                <c:pt idx="32">
                  <c:v>184.872805261044</c:v>
                </c:pt>
                <c:pt idx="33">
                  <c:v>184.445808729632</c:v>
                </c:pt>
                <c:pt idx="34">
                  <c:v>184.06998671379</c:v>
                </c:pt>
                <c:pt idx="35">
                  <c:v>183.90398671379</c:v>
                </c:pt>
                <c:pt idx="36">
                  <c:v>182.951755623537</c:v>
                </c:pt>
                <c:pt idx="37">
                  <c:v>182.134755623537</c:v>
                </c:pt>
                <c:pt idx="38">
                  <c:v>181.305755623537</c:v>
                </c:pt>
                <c:pt idx="39">
                  <c:v>180.668753372057</c:v>
                </c:pt>
                <c:pt idx="40">
                  <c:v>179.94275362735</c:v>
                </c:pt>
                <c:pt idx="41">
                  <c:v>179.130756434327</c:v>
                </c:pt>
                <c:pt idx="42">
                  <c:v>178.527756434327</c:v>
                </c:pt>
                <c:pt idx="43">
                  <c:v>177.387756434327</c:v>
                </c:pt>
                <c:pt idx="44">
                  <c:v>176.005755007946</c:v>
                </c:pt>
                <c:pt idx="45">
                  <c:v>174.464376148609</c:v>
                </c:pt>
                <c:pt idx="46">
                  <c:v>173.476378498559</c:v>
                </c:pt>
                <c:pt idx="47">
                  <c:v>172.621377468052</c:v>
                </c:pt>
                <c:pt idx="48">
                  <c:v>171.487750418123</c:v>
                </c:pt>
                <c:pt idx="49">
                  <c:v>170.056750418123</c:v>
                </c:pt>
                <c:pt idx="50">
                  <c:v>168.972750681906</c:v>
                </c:pt>
                <c:pt idx="51">
                  <c:v>168.240749226004</c:v>
                </c:pt>
                <c:pt idx="52">
                  <c:v>167.766567024383</c:v>
                </c:pt>
                <c:pt idx="53">
                  <c:v>167.694077854849</c:v>
                </c:pt>
                <c:pt idx="54">
                  <c:v>167.760085165146</c:v>
                </c:pt>
                <c:pt idx="55">
                  <c:v>167.506556747782</c:v>
                </c:pt>
                <c:pt idx="56">
                  <c:v>167.108295604685</c:v>
                </c:pt>
                <c:pt idx="57">
                  <c:v>166.669259280647</c:v>
                </c:pt>
                <c:pt idx="58">
                  <c:v>166.411943683786</c:v>
                </c:pt>
                <c:pt idx="59">
                  <c:v>165.864676371549</c:v>
                </c:pt>
                <c:pt idx="60">
                  <c:v>165.355490267209</c:v>
                </c:pt>
                <c:pt idx="61">
                  <c:v>164.609947958653</c:v>
                </c:pt>
                <c:pt idx="62">
                  <c:v>163.506575752243</c:v>
                </c:pt>
                <c:pt idx="63">
                  <c:v>162.25771835332</c:v>
                </c:pt>
                <c:pt idx="64">
                  <c:v>161.42171835348</c:v>
                </c:pt>
                <c:pt idx="65">
                  <c:v>160.459398174454</c:v>
                </c:pt>
                <c:pt idx="66">
                  <c:v>159.674398211695</c:v>
                </c:pt>
                <c:pt idx="67">
                  <c:v>158.98140275489</c:v>
                </c:pt>
                <c:pt idx="68">
                  <c:v>158.336402785773</c:v>
                </c:pt>
                <c:pt idx="69">
                  <c:v>157.868402879605</c:v>
                </c:pt>
                <c:pt idx="70">
                  <c:v>157.491402472392</c:v>
                </c:pt>
                <c:pt idx="71">
                  <c:v>155.885402472392</c:v>
                </c:pt>
                <c:pt idx="72">
                  <c:v>154.103402483925</c:v>
                </c:pt>
                <c:pt idx="73">
                  <c:v>153.062098138684</c:v>
                </c:pt>
                <c:pt idx="74">
                  <c:v>151.319103037236</c:v>
                </c:pt>
                <c:pt idx="75">
                  <c:v>149.602105402473</c:v>
                </c:pt>
                <c:pt idx="76">
                  <c:v>148.13010064306</c:v>
                </c:pt>
                <c:pt idx="77">
                  <c:v>146.786101273588</c:v>
                </c:pt>
                <c:pt idx="78">
                  <c:v>145.475097522693</c:v>
                </c:pt>
                <c:pt idx="79">
                  <c:v>144.072092675671</c:v>
                </c:pt>
                <c:pt idx="80">
                  <c:v>142.410262341717</c:v>
                </c:pt>
                <c:pt idx="81">
                  <c:v>140.689265678288</c:v>
                </c:pt>
                <c:pt idx="82">
                  <c:v>139.417266793958</c:v>
                </c:pt>
                <c:pt idx="83">
                  <c:v>138.560269248042</c:v>
                </c:pt>
                <c:pt idx="84">
                  <c:v>138.163267138038</c:v>
                </c:pt>
                <c:pt idx="85">
                  <c:v>136.999265977436</c:v>
                </c:pt>
                <c:pt idx="86">
                  <c:v>135.768266141413</c:v>
                </c:pt>
                <c:pt idx="87">
                  <c:v>134.923264051757</c:v>
                </c:pt>
                <c:pt idx="88">
                  <c:v>134.244261208269</c:v>
                </c:pt>
                <c:pt idx="89">
                  <c:v>133.368265988027</c:v>
                </c:pt>
                <c:pt idx="90">
                  <c:v>132.332264971502</c:v>
                </c:pt>
                <c:pt idx="91">
                  <c:v>131.62526349759</c:v>
                </c:pt>
                <c:pt idx="92">
                  <c:v>130.986265515849</c:v>
                </c:pt>
                <c:pt idx="93">
                  <c:v>129.581269485557</c:v>
                </c:pt>
                <c:pt idx="94">
                  <c:v>128.407272825745</c:v>
                </c:pt>
                <c:pt idx="95">
                  <c:v>127.886275010615</c:v>
                </c:pt>
                <c:pt idx="96">
                  <c:v>126.567279803434</c:v>
                </c:pt>
                <c:pt idx="97">
                  <c:v>125.432275906121</c:v>
                </c:pt>
                <c:pt idx="98">
                  <c:v>124.321277892078</c:v>
                </c:pt>
                <c:pt idx="99">
                  <c:v>123.605280274631</c:v>
                </c:pt>
                <c:pt idx="100">
                  <c:v>122.344284166811</c:v>
                </c:pt>
                <c:pt idx="101">
                  <c:v>120.809280428325</c:v>
                </c:pt>
                <c:pt idx="102">
                  <c:v>119.294281831559</c:v>
                </c:pt>
                <c:pt idx="103">
                  <c:v>117.69528597852</c:v>
                </c:pt>
                <c:pt idx="104">
                  <c:v>116.327286574644</c:v>
                </c:pt>
                <c:pt idx="105">
                  <c:v>115.603289164662</c:v>
                </c:pt>
                <c:pt idx="106">
                  <c:v>114.34928517692</c:v>
                </c:pt>
                <c:pt idx="107">
                  <c:v>112.96628625523</c:v>
                </c:pt>
                <c:pt idx="108">
                  <c:v>111.909286897569</c:v>
                </c:pt>
                <c:pt idx="109">
                  <c:v>111.235283757029</c:v>
                </c:pt>
                <c:pt idx="110">
                  <c:v>110.548288605608</c:v>
                </c:pt>
                <c:pt idx="111">
                  <c:v>109.802287030477</c:v>
                </c:pt>
                <c:pt idx="112">
                  <c:v>109.196287144419</c:v>
                </c:pt>
                <c:pt idx="113">
                  <c:v>108.293291997337</c:v>
                </c:pt>
                <c:pt idx="114">
                  <c:v>107.888288748349</c:v>
                </c:pt>
                <c:pt idx="115">
                  <c:v>107.195287599471</c:v>
                </c:pt>
                <c:pt idx="116">
                  <c:v>106.608290123846</c:v>
                </c:pt>
                <c:pt idx="117">
                  <c:v>106.016292599506</c:v>
                </c:pt>
                <c:pt idx="118">
                  <c:v>105.501295285374</c:v>
                </c:pt>
                <c:pt idx="119">
                  <c:v>105.399290342515</c:v>
                </c:pt>
                <c:pt idx="120">
                  <c:v>104.747288550333</c:v>
                </c:pt>
                <c:pt idx="121">
                  <c:v>103.980288563537</c:v>
                </c:pt>
                <c:pt idx="122">
                  <c:v>103.085287310253</c:v>
                </c:pt>
                <c:pt idx="123">
                  <c:v>103.18928798397</c:v>
                </c:pt>
                <c:pt idx="124">
                  <c:v>103.082288617099</c:v>
                </c:pt>
                <c:pt idx="125">
                  <c:v>102.979287966733</c:v>
                </c:pt>
                <c:pt idx="126">
                  <c:v>102.567287987034</c:v>
                </c:pt>
                <c:pt idx="127">
                  <c:v>102.165288007804</c:v>
                </c:pt>
                <c:pt idx="128">
                  <c:v>101.627288034679</c:v>
                </c:pt>
                <c:pt idx="129">
                  <c:v>100.984288066571</c:v>
                </c:pt>
                <c:pt idx="130">
                  <c:v>100.499288832742</c:v>
                </c:pt>
                <c:pt idx="131">
                  <c:v>100.198289534476</c:v>
                </c:pt>
                <c:pt idx="132">
                  <c:v>99.8992895505673</c:v>
                </c:pt>
                <c:pt idx="133">
                  <c:v>99.3242895791939</c:v>
                </c:pt>
                <c:pt idx="134">
                  <c:v>98.873289602118</c:v>
                </c:pt>
                <c:pt idx="135">
                  <c:v>98.25528963252</c:v>
                </c:pt>
                <c:pt idx="136">
                  <c:v>97.5572896666263</c:v>
                </c:pt>
                <c:pt idx="137">
                  <c:v>97.3738314171597</c:v>
                </c:pt>
                <c:pt idx="138">
                  <c:v>97.3638334712589</c:v>
                </c:pt>
                <c:pt idx="139">
                  <c:v>97.366833473635</c:v>
                </c:pt>
                <c:pt idx="140">
                  <c:v>97.1968334829453</c:v>
                </c:pt>
                <c:pt idx="141">
                  <c:v>97.4188344327828</c:v>
                </c:pt>
                <c:pt idx="142">
                  <c:v>97.293855736279</c:v>
                </c:pt>
                <c:pt idx="143">
                  <c:v>97.4548552307234</c:v>
                </c:pt>
                <c:pt idx="144">
                  <c:v>97.7958553929982</c:v>
                </c:pt>
                <c:pt idx="145">
                  <c:v>97.9008506146846</c:v>
                </c:pt>
                <c:pt idx="146">
                  <c:v>98.0888506089427</c:v>
                </c:pt>
                <c:pt idx="147">
                  <c:v>98.1168505475016</c:v>
                </c:pt>
                <c:pt idx="148">
                  <c:v>97.7458505668988</c:v>
                </c:pt>
                <c:pt idx="149">
                  <c:v>98.5268505339058</c:v>
                </c:pt>
                <c:pt idx="150">
                  <c:v>98.7378505268354</c:v>
                </c:pt>
                <c:pt idx="151">
                  <c:v>99.4278477439118</c:v>
                </c:pt>
                <c:pt idx="152">
                  <c:v>100.144842979861</c:v>
                </c:pt>
                <c:pt idx="153">
                  <c:v>100.658653208701</c:v>
                </c:pt>
                <c:pt idx="154">
                  <c:v>100.980653196518</c:v>
                </c:pt>
                <c:pt idx="155">
                  <c:v>101.690653166573</c:v>
                </c:pt>
                <c:pt idx="156">
                  <c:v>101.65630199488</c:v>
                </c:pt>
                <c:pt idx="157">
                  <c:v>101.765301992158</c:v>
                </c:pt>
                <c:pt idx="158">
                  <c:v>102.195304039069</c:v>
                </c:pt>
                <c:pt idx="159">
                  <c:v>102.542410931972</c:v>
                </c:pt>
                <c:pt idx="160">
                  <c:v>102.741410925979</c:v>
                </c:pt>
                <c:pt idx="161">
                  <c:v>102.596943341136</c:v>
                </c:pt>
                <c:pt idx="162">
                  <c:v>102.609943344123</c:v>
                </c:pt>
                <c:pt idx="163">
                  <c:v>102.607943344738</c:v>
                </c:pt>
                <c:pt idx="164">
                  <c:v>102.573943352309</c:v>
                </c:pt>
                <c:pt idx="165">
                  <c:v>102.800943897481</c:v>
                </c:pt>
                <c:pt idx="166">
                  <c:v>103.144811036594</c:v>
                </c:pt>
                <c:pt idx="167">
                  <c:v>103.356811028555</c:v>
                </c:pt>
                <c:pt idx="168">
                  <c:v>103.929811004122</c:v>
                </c:pt>
                <c:pt idx="169">
                  <c:v>104.75681097518</c:v>
                </c:pt>
                <c:pt idx="170">
                  <c:v>105.31481095629</c:v>
                </c:pt>
                <c:pt idx="171">
                  <c:v>106.506261353104</c:v>
                </c:pt>
                <c:pt idx="172">
                  <c:v>107.498261102179</c:v>
                </c:pt>
                <c:pt idx="173">
                  <c:v>108.609260898451</c:v>
                </c:pt>
                <c:pt idx="174">
                  <c:v>109.512260864709</c:v>
                </c:pt>
                <c:pt idx="175">
                  <c:v>110.416260830957</c:v>
                </c:pt>
                <c:pt idx="176">
                  <c:v>110.819260819568</c:v>
                </c:pt>
                <c:pt idx="177">
                  <c:v>111.446026250206</c:v>
                </c:pt>
                <c:pt idx="178">
                  <c:v>112.208026222549</c:v>
                </c:pt>
                <c:pt idx="179">
                  <c:v>112.844023693429</c:v>
                </c:pt>
                <c:pt idx="180">
                  <c:v>113.660022233841</c:v>
                </c:pt>
                <c:pt idx="181">
                  <c:v>114.372022208418</c:v>
                </c:pt>
                <c:pt idx="182">
                  <c:v>115.435022168616</c:v>
                </c:pt>
                <c:pt idx="183">
                  <c:v>115.714022165131</c:v>
                </c:pt>
                <c:pt idx="184">
                  <c:v>116.466022141263</c:v>
                </c:pt>
                <c:pt idx="185">
                  <c:v>117.45602210357</c:v>
                </c:pt>
                <c:pt idx="186">
                  <c:v>118.668752295845</c:v>
                </c:pt>
                <c:pt idx="187">
                  <c:v>119.980418879416</c:v>
                </c:pt>
                <c:pt idx="188">
                  <c:v>121.059418840165</c:v>
                </c:pt>
                <c:pt idx="189">
                  <c:v>121.736418820698</c:v>
                </c:pt>
                <c:pt idx="190">
                  <c:v>122.449418799915</c:v>
                </c:pt>
                <c:pt idx="191">
                  <c:v>123.079418783079</c:v>
                </c:pt>
                <c:pt idx="192">
                  <c:v>123.263418786002</c:v>
                </c:pt>
                <c:pt idx="193">
                  <c:v>123.548415316805</c:v>
                </c:pt>
                <c:pt idx="194">
                  <c:v>123.88641951448</c:v>
                </c:pt>
                <c:pt idx="195">
                  <c:v>124.079419512983</c:v>
                </c:pt>
                <c:pt idx="196">
                  <c:v>124.439419507309</c:v>
                </c:pt>
                <c:pt idx="197">
                  <c:v>124.816904841615</c:v>
                </c:pt>
                <c:pt idx="198">
                  <c:v>125.288903609665</c:v>
                </c:pt>
                <c:pt idx="199">
                  <c:v>125.706904387076</c:v>
                </c:pt>
                <c:pt idx="200">
                  <c:v>126.949971101955</c:v>
                </c:pt>
                <c:pt idx="201">
                  <c:v>127.750914296583</c:v>
                </c:pt>
                <c:pt idx="202">
                  <c:v>128.42991876082</c:v>
                </c:pt>
                <c:pt idx="203">
                  <c:v>129.002918069892</c:v>
                </c:pt>
                <c:pt idx="204">
                  <c:v>129.469915988701</c:v>
                </c:pt>
                <c:pt idx="205">
                  <c:v>129.844920172172</c:v>
                </c:pt>
                <c:pt idx="206">
                  <c:v>130.467919461153</c:v>
                </c:pt>
                <c:pt idx="207">
                  <c:v>131.335106755077</c:v>
                </c:pt>
                <c:pt idx="208">
                  <c:v>132.180469688792</c:v>
                </c:pt>
                <c:pt idx="209">
                  <c:v>132.965471353196</c:v>
                </c:pt>
                <c:pt idx="210">
                  <c:v>133.453473981513</c:v>
                </c:pt>
                <c:pt idx="211">
                  <c:v>133.43247487983</c:v>
                </c:pt>
                <c:pt idx="212">
                  <c:v>132.862479311752</c:v>
                </c:pt>
                <c:pt idx="213">
                  <c:v>132.789480285891</c:v>
                </c:pt>
                <c:pt idx="214">
                  <c:v>133.097981111988</c:v>
                </c:pt>
                <c:pt idx="215">
                  <c:v>133.497131754404</c:v>
                </c:pt>
                <c:pt idx="216">
                  <c:v>133.822132616923</c:v>
                </c:pt>
                <c:pt idx="217">
                  <c:v>133.649136287591</c:v>
                </c:pt>
                <c:pt idx="218">
                  <c:v>133.303138879442</c:v>
                </c:pt>
                <c:pt idx="219">
                  <c:v>133.31314047877</c:v>
                </c:pt>
                <c:pt idx="220">
                  <c:v>133.085145419314</c:v>
                </c:pt>
                <c:pt idx="221">
                  <c:v>133.225142929985</c:v>
                </c:pt>
                <c:pt idx="222">
                  <c:v>133.484147321033</c:v>
                </c:pt>
                <c:pt idx="223">
                  <c:v>133.65214252529</c:v>
                </c:pt>
                <c:pt idx="224">
                  <c:v>133.868147504729</c:v>
                </c:pt>
                <c:pt idx="225">
                  <c:v>134.536151009219</c:v>
                </c:pt>
                <c:pt idx="226">
                  <c:v>135.073912782755</c:v>
                </c:pt>
                <c:pt idx="227">
                  <c:v>135.552847059837</c:v>
                </c:pt>
                <c:pt idx="228">
                  <c:v>136.26805295635</c:v>
                </c:pt>
                <c:pt idx="229">
                  <c:v>136.94505295635</c:v>
                </c:pt>
                <c:pt idx="230">
                  <c:v>137.497585155077</c:v>
                </c:pt>
                <c:pt idx="231">
                  <c:v>137.701583051856</c:v>
                </c:pt>
                <c:pt idx="232">
                  <c:v>138.817583051856</c:v>
                </c:pt>
                <c:pt idx="233">
                  <c:v>139.269587443814</c:v>
                </c:pt>
                <c:pt idx="234">
                  <c:v>139.430590281168</c:v>
                </c:pt>
                <c:pt idx="235">
                  <c:v>140.362590281168</c:v>
                </c:pt>
                <c:pt idx="236">
                  <c:v>141.354590281168</c:v>
                </c:pt>
                <c:pt idx="237">
                  <c:v>142.275590281168</c:v>
                </c:pt>
                <c:pt idx="238">
                  <c:v>142.987593438138</c:v>
                </c:pt>
                <c:pt idx="239">
                  <c:v>143.696592654478</c:v>
                </c:pt>
                <c:pt idx="240">
                  <c:v>143.850592654478</c:v>
                </c:pt>
                <c:pt idx="241">
                  <c:v>144.149613950708</c:v>
                </c:pt>
                <c:pt idx="242">
                  <c:v>144.695613950708</c:v>
                </c:pt>
                <c:pt idx="243">
                  <c:v>145.356926585808</c:v>
                </c:pt>
                <c:pt idx="244">
                  <c:v>146.030754163376</c:v>
                </c:pt>
                <c:pt idx="245">
                  <c:v>146.656754163376</c:v>
                </c:pt>
                <c:pt idx="246">
                  <c:v>147.321754163376</c:v>
                </c:pt>
                <c:pt idx="247">
                  <c:v>147.987754163376</c:v>
                </c:pt>
                <c:pt idx="248">
                  <c:v>148.525754163376</c:v>
                </c:pt>
                <c:pt idx="249">
                  <c:v>149.264754163376</c:v>
                </c:pt>
                <c:pt idx="250">
                  <c:v>149.984754163376</c:v>
                </c:pt>
                <c:pt idx="251">
                  <c:v>150.568754163376</c:v>
                </c:pt>
                <c:pt idx="252">
                  <c:v>150.853754163376</c:v>
                </c:pt>
                <c:pt idx="253">
                  <c:v>151.424754163376</c:v>
                </c:pt>
                <c:pt idx="254">
                  <c:v>151.877754163376</c:v>
                </c:pt>
                <c:pt idx="255">
                  <c:v>152.056754163376</c:v>
                </c:pt>
                <c:pt idx="256">
                  <c:v>152.257754163376</c:v>
                </c:pt>
                <c:pt idx="257">
                  <c:v>152.334754163376</c:v>
                </c:pt>
                <c:pt idx="258">
                  <c:v>152.606754163376</c:v>
                </c:pt>
                <c:pt idx="259">
                  <c:v>152.949754163376</c:v>
                </c:pt>
                <c:pt idx="260">
                  <c:v>153.566754163376</c:v>
                </c:pt>
                <c:pt idx="261">
                  <c:v>153.751754163376</c:v>
                </c:pt>
                <c:pt idx="262">
                  <c:v>153.909754163376</c:v>
                </c:pt>
                <c:pt idx="263">
                  <c:v>154.118754163376</c:v>
                </c:pt>
                <c:pt idx="264">
                  <c:v>154.564754163376</c:v>
                </c:pt>
                <c:pt idx="265">
                  <c:v>154.904754163376</c:v>
                </c:pt>
                <c:pt idx="266">
                  <c:v>155.357754163376</c:v>
                </c:pt>
                <c:pt idx="267">
                  <c:v>155.715754163376</c:v>
                </c:pt>
                <c:pt idx="268">
                  <c:v>156.223754163376</c:v>
                </c:pt>
                <c:pt idx="269">
                  <c:v>156.629754163376</c:v>
                </c:pt>
                <c:pt idx="270">
                  <c:v>157.310754163376</c:v>
                </c:pt>
                <c:pt idx="271">
                  <c:v>157.913754163376</c:v>
                </c:pt>
                <c:pt idx="272">
                  <c:v>158.535754163376</c:v>
                </c:pt>
                <c:pt idx="273">
                  <c:v>159.111754163376</c:v>
                </c:pt>
                <c:pt idx="274">
                  <c:v>159.699754163376</c:v>
                </c:pt>
                <c:pt idx="275">
                  <c:v>160.215754163376</c:v>
                </c:pt>
                <c:pt idx="276">
                  <c:v>160.593754163376</c:v>
                </c:pt>
                <c:pt idx="277">
                  <c:v>161.235754163376</c:v>
                </c:pt>
                <c:pt idx="278">
                  <c:v>161.985754163376</c:v>
                </c:pt>
                <c:pt idx="279">
                  <c:v>162.610754163376</c:v>
                </c:pt>
                <c:pt idx="280">
                  <c:v>163.271754163376</c:v>
                </c:pt>
                <c:pt idx="281">
                  <c:v>163.835754163376</c:v>
                </c:pt>
                <c:pt idx="282">
                  <c:v>164.418754163376</c:v>
                </c:pt>
                <c:pt idx="283">
                  <c:v>164.994754163376</c:v>
                </c:pt>
                <c:pt idx="284">
                  <c:v>165.551754163376</c:v>
                </c:pt>
                <c:pt idx="285">
                  <c:v>166.075754163376</c:v>
                </c:pt>
                <c:pt idx="286">
                  <c:v>166.514754163376</c:v>
                </c:pt>
                <c:pt idx="287">
                  <c:v>166.935754163376</c:v>
                </c:pt>
                <c:pt idx="288">
                  <c:v>167.156754163376</c:v>
                </c:pt>
                <c:pt idx="289">
                  <c:v>167.445754163376</c:v>
                </c:pt>
                <c:pt idx="290">
                  <c:v>167.628754163376</c:v>
                </c:pt>
                <c:pt idx="291">
                  <c:v>167.889754163376</c:v>
                </c:pt>
                <c:pt idx="292">
                  <c:v>168.212754163376</c:v>
                </c:pt>
                <c:pt idx="293">
                  <c:v>168.557754163376</c:v>
                </c:pt>
                <c:pt idx="294">
                  <c:v>168.935754163376</c:v>
                </c:pt>
                <c:pt idx="295">
                  <c:v>169.379754163376</c:v>
                </c:pt>
                <c:pt idx="296">
                  <c:v>169.783754163376</c:v>
                </c:pt>
                <c:pt idx="297">
                  <c:v>170.266754163376</c:v>
                </c:pt>
                <c:pt idx="298">
                  <c:v>170.834754163376</c:v>
                </c:pt>
                <c:pt idx="299">
                  <c:v>171.347754163376</c:v>
                </c:pt>
                <c:pt idx="300">
                  <c:v>171.726754163376</c:v>
                </c:pt>
                <c:pt idx="301">
                  <c:v>172.101754163376</c:v>
                </c:pt>
                <c:pt idx="302">
                  <c:v>172.352754163376</c:v>
                </c:pt>
                <c:pt idx="303">
                  <c:v>172.184754163376</c:v>
                </c:pt>
                <c:pt idx="304">
                  <c:v>172.111754163376</c:v>
                </c:pt>
                <c:pt idx="305">
                  <c:v>172.369754163376</c:v>
                </c:pt>
                <c:pt idx="306">
                  <c:v>172.590754163376</c:v>
                </c:pt>
                <c:pt idx="307">
                  <c:v>172.855754163376</c:v>
                </c:pt>
                <c:pt idx="308">
                  <c:v>173.112754163376</c:v>
                </c:pt>
                <c:pt idx="309">
                  <c:v>173.090754163376</c:v>
                </c:pt>
                <c:pt idx="310">
                  <c:v>172.638754163376</c:v>
                </c:pt>
                <c:pt idx="311">
                  <c:v>173.010754163376</c:v>
                </c:pt>
                <c:pt idx="312">
                  <c:v>173.046754163376</c:v>
                </c:pt>
                <c:pt idx="313">
                  <c:v>172.715754163376</c:v>
                </c:pt>
                <c:pt idx="314">
                  <c:v>172.489754163376</c:v>
                </c:pt>
                <c:pt idx="315">
                  <c:v>172.623754163376</c:v>
                </c:pt>
                <c:pt idx="316">
                  <c:v>172.711754163376</c:v>
                </c:pt>
                <c:pt idx="317">
                  <c:v>172.469754163376</c:v>
                </c:pt>
                <c:pt idx="318">
                  <c:v>172.400754163376</c:v>
                </c:pt>
                <c:pt idx="319">
                  <c:v>172.211754163376</c:v>
                </c:pt>
                <c:pt idx="320">
                  <c:v>171.856754163376</c:v>
                </c:pt>
                <c:pt idx="321">
                  <c:v>171.424754163376</c:v>
                </c:pt>
                <c:pt idx="322">
                  <c:v>171.217754163376</c:v>
                </c:pt>
                <c:pt idx="323">
                  <c:v>171.217754163376</c:v>
                </c:pt>
                <c:pt idx="324">
                  <c:v>171.222754163376</c:v>
                </c:pt>
                <c:pt idx="325">
                  <c:v>171.088754163376</c:v>
                </c:pt>
                <c:pt idx="326">
                  <c:v>170.950754163376</c:v>
                </c:pt>
                <c:pt idx="327">
                  <c:v>170.914754163376</c:v>
                </c:pt>
                <c:pt idx="328">
                  <c:v>170.746754163376</c:v>
                </c:pt>
                <c:pt idx="329">
                  <c:v>170.531754163376</c:v>
                </c:pt>
                <c:pt idx="330">
                  <c:v>170.608754163376</c:v>
                </c:pt>
                <c:pt idx="331">
                  <c:v>170.374754163376</c:v>
                </c:pt>
                <c:pt idx="332">
                  <c:v>169.913754163376</c:v>
                </c:pt>
                <c:pt idx="333">
                  <c:v>169.821754163376</c:v>
                </c:pt>
                <c:pt idx="334">
                  <c:v>169.763754163376</c:v>
                </c:pt>
                <c:pt idx="335">
                  <c:v>169.757754163376</c:v>
                </c:pt>
                <c:pt idx="336">
                  <c:v>169.803754163376</c:v>
                </c:pt>
                <c:pt idx="337">
                  <c:v>169.455754163376</c:v>
                </c:pt>
                <c:pt idx="338">
                  <c:v>168.750754163376</c:v>
                </c:pt>
                <c:pt idx="339">
                  <c:v>168.086754163376</c:v>
                </c:pt>
                <c:pt idx="340">
                  <c:v>167.868754163376</c:v>
                </c:pt>
                <c:pt idx="341">
                  <c:v>167.524754163376</c:v>
                </c:pt>
                <c:pt idx="342">
                  <c:v>167.116754163376</c:v>
                </c:pt>
                <c:pt idx="343">
                  <c:v>166.674754163376</c:v>
                </c:pt>
                <c:pt idx="344">
                  <c:v>166.240754163376</c:v>
                </c:pt>
                <c:pt idx="345">
                  <c:v>165.953754163376</c:v>
                </c:pt>
                <c:pt idx="346">
                  <c:v>165.651754163376</c:v>
                </c:pt>
                <c:pt idx="347">
                  <c:v>165.422754163376</c:v>
                </c:pt>
                <c:pt idx="348">
                  <c:v>165.263754163376</c:v>
                </c:pt>
                <c:pt idx="349">
                  <c:v>164.928754163376</c:v>
                </c:pt>
                <c:pt idx="350">
                  <c:v>164.436754163376</c:v>
                </c:pt>
                <c:pt idx="351">
                  <c:v>163.753754163376</c:v>
                </c:pt>
                <c:pt idx="352">
                  <c:v>163.019754163376</c:v>
                </c:pt>
                <c:pt idx="353">
                  <c:v>162.576754163376</c:v>
                </c:pt>
                <c:pt idx="354">
                  <c:v>162.144195275736</c:v>
                </c:pt>
                <c:pt idx="355">
                  <c:v>161.557195275736</c:v>
                </c:pt>
                <c:pt idx="356">
                  <c:v>160.979195275736</c:v>
                </c:pt>
                <c:pt idx="357">
                  <c:v>160.592195275736</c:v>
                </c:pt>
                <c:pt idx="358">
                  <c:v>160.236195275736</c:v>
                </c:pt>
                <c:pt idx="359">
                  <c:v>159.805235732214</c:v>
                </c:pt>
                <c:pt idx="360">
                  <c:v>159.553235732214</c:v>
                </c:pt>
                <c:pt idx="361">
                  <c:v>159.165235732214</c:v>
                </c:pt>
                <c:pt idx="362">
                  <c:v>158.632235732214</c:v>
                </c:pt>
                <c:pt idx="363">
                  <c:v>158.186235732214</c:v>
                </c:pt>
                <c:pt idx="364">
                  <c:v>157.716429239321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[5]StorageChartData!$AA$4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[5]StorageChartData!$X$5:$X$369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[5]StorageChartData!$AA$5:$AA$201</c:f>
              <c:numCache>
                <c:formatCode>General</c:formatCode>
                <c:ptCount val="197"/>
                <c:pt idx="0">
                  <c:v>201.275930679438</c:v>
                </c:pt>
                <c:pt idx="1">
                  <c:v>200.744026931302</c:v>
                </c:pt>
                <c:pt idx="2">
                  <c:v>200.552717332531</c:v>
                </c:pt>
                <c:pt idx="3">
                  <c:v>200.191091137533</c:v>
                </c:pt>
                <c:pt idx="4">
                  <c:v>199.213311779634</c:v>
                </c:pt>
                <c:pt idx="5">
                  <c:v>197.91381737991</c:v>
                </c:pt>
                <c:pt idx="6">
                  <c:v>196.86052514122</c:v>
                </c:pt>
                <c:pt idx="7">
                  <c:v>195.81792360979</c:v>
                </c:pt>
                <c:pt idx="8">
                  <c:v>194.621424875155</c:v>
                </c:pt>
                <c:pt idx="9">
                  <c:v>193.757747166081</c:v>
                </c:pt>
                <c:pt idx="10">
                  <c:v>192.899847833972</c:v>
                </c:pt>
                <c:pt idx="11">
                  <c:v>191.966325590552</c:v>
                </c:pt>
                <c:pt idx="12">
                  <c:v>190.787147789326</c:v>
                </c:pt>
                <c:pt idx="13">
                  <c:v>190.344059966737</c:v>
                </c:pt>
                <c:pt idx="14">
                  <c:v>189.606775380338</c:v>
                </c:pt>
                <c:pt idx="15">
                  <c:v>188.331906520776</c:v>
                </c:pt>
                <c:pt idx="16">
                  <c:v>187.246645092085</c:v>
                </c:pt>
                <c:pt idx="17">
                  <c:v>186.168070679489</c:v>
                </c:pt>
                <c:pt idx="18">
                  <c:v>185.063639094786</c:v>
                </c:pt>
                <c:pt idx="19">
                  <c:v>183.846500764297</c:v>
                </c:pt>
                <c:pt idx="20">
                  <c:v>182.992395710428</c:v>
                </c:pt>
                <c:pt idx="21">
                  <c:v>182.638024430981</c:v>
                </c:pt>
                <c:pt idx="22">
                  <c:v>181.888207013463</c:v>
                </c:pt>
                <c:pt idx="23">
                  <c:v>181.052661623691</c:v>
                </c:pt>
                <c:pt idx="24">
                  <c:v>180.15842382514</c:v>
                </c:pt>
                <c:pt idx="25">
                  <c:v>179.259962274386</c:v>
                </c:pt>
                <c:pt idx="26">
                  <c:v>178.053021288504</c:v>
                </c:pt>
                <c:pt idx="27">
                  <c:v>177.000712225748</c:v>
                </c:pt>
                <c:pt idx="28">
                  <c:v>175.623593069132</c:v>
                </c:pt>
                <c:pt idx="29">
                  <c:v>174.084107908675</c:v>
                </c:pt>
                <c:pt idx="30">
                  <c:v>172.413043993634</c:v>
                </c:pt>
                <c:pt idx="31">
                  <c:v>170.877321167072</c:v>
                </c:pt>
                <c:pt idx="32">
                  <c:v>169.337658538034</c:v>
                </c:pt>
                <c:pt idx="33">
                  <c:v>167.62073319255</c:v>
                </c:pt>
                <c:pt idx="34">
                  <c:v>165.894795992573</c:v>
                </c:pt>
                <c:pt idx="35">
                  <c:v>164.874871396295</c:v>
                </c:pt>
                <c:pt idx="36">
                  <c:v>163.63320690805</c:v>
                </c:pt>
                <c:pt idx="37">
                  <c:v>162.279648480115</c:v>
                </c:pt>
                <c:pt idx="38">
                  <c:v>160.627868300977</c:v>
                </c:pt>
                <c:pt idx="39">
                  <c:v>158.599712757375</c:v>
                </c:pt>
                <c:pt idx="40">
                  <c:v>156.110550632878</c:v>
                </c:pt>
                <c:pt idx="41">
                  <c:v>153.758607214437</c:v>
                </c:pt>
                <c:pt idx="42">
                  <c:v>151.871510796962</c:v>
                </c:pt>
                <c:pt idx="43">
                  <c:v>150.027127517321</c:v>
                </c:pt>
                <c:pt idx="44">
                  <c:v>147.933418629639</c:v>
                </c:pt>
                <c:pt idx="45">
                  <c:v>145.817749779867</c:v>
                </c:pt>
                <c:pt idx="46">
                  <c:v>144.080891163476</c:v>
                </c:pt>
                <c:pt idx="47">
                  <c:v>142.721078742782</c:v>
                </c:pt>
                <c:pt idx="48">
                  <c:v>141.171169077936</c:v>
                </c:pt>
                <c:pt idx="49">
                  <c:v>139.452919816844</c:v>
                </c:pt>
                <c:pt idx="50">
                  <c:v>137.699890263444</c:v>
                </c:pt>
                <c:pt idx="51">
                  <c:v>136.22758405926</c:v>
                </c:pt>
                <c:pt idx="52">
                  <c:v>134.781269903302</c:v>
                </c:pt>
                <c:pt idx="53">
                  <c:v>133.318955180172</c:v>
                </c:pt>
                <c:pt idx="54">
                  <c:v>132.044210548615</c:v>
                </c:pt>
                <c:pt idx="55">
                  <c:v>130.899106714749</c:v>
                </c:pt>
                <c:pt idx="56">
                  <c:v>129.448323899947</c:v>
                </c:pt>
                <c:pt idx="57">
                  <c:v>128.247576567507</c:v>
                </c:pt>
                <c:pt idx="58">
                  <c:v>127.318817580775</c:v>
                </c:pt>
                <c:pt idx="59">
                  <c:v>126.18682867497</c:v>
                </c:pt>
                <c:pt idx="60">
                  <c:v>124.844234255908</c:v>
                </c:pt>
                <c:pt idx="61">
                  <c:v>123.474146404432</c:v>
                </c:pt>
                <c:pt idx="62">
                  <c:v>122.305173046555</c:v>
                </c:pt>
                <c:pt idx="63">
                  <c:v>121.68848545901</c:v>
                </c:pt>
                <c:pt idx="64">
                  <c:v>121.038405383452</c:v>
                </c:pt>
                <c:pt idx="65">
                  <c:v>119.883434296537</c:v>
                </c:pt>
                <c:pt idx="66">
                  <c:v>118.811997670229</c:v>
                </c:pt>
                <c:pt idx="67">
                  <c:v>117.823094581735</c:v>
                </c:pt>
                <c:pt idx="68">
                  <c:v>116.903904700836</c:v>
                </c:pt>
                <c:pt idx="69">
                  <c:v>115.58612393863</c:v>
                </c:pt>
                <c:pt idx="70">
                  <c:v>114.492532134794</c:v>
                </c:pt>
                <c:pt idx="71">
                  <c:v>113.131573267073</c:v>
                </c:pt>
                <c:pt idx="72">
                  <c:v>111.798906440376</c:v>
                </c:pt>
                <c:pt idx="73">
                  <c:v>110.636676888539</c:v>
                </c:pt>
                <c:pt idx="74">
                  <c:v>109.478845008115</c:v>
                </c:pt>
                <c:pt idx="75">
                  <c:v>108.296753172805</c:v>
                </c:pt>
                <c:pt idx="76">
                  <c:v>106.949178985387</c:v>
                </c:pt>
                <c:pt idx="77">
                  <c:v>105.247352666689</c:v>
                </c:pt>
                <c:pt idx="78">
                  <c:v>103.756909173629</c:v>
                </c:pt>
                <c:pt idx="79">
                  <c:v>102.511539141434</c:v>
                </c:pt>
                <c:pt idx="80">
                  <c:v>101.32586953955</c:v>
                </c:pt>
                <c:pt idx="81">
                  <c:v>100.166837971525</c:v>
                </c:pt>
                <c:pt idx="82">
                  <c:v>98.9993021091466</c:v>
                </c:pt>
                <c:pt idx="83">
                  <c:v>97.7954206815839</c:v>
                </c:pt>
                <c:pt idx="84">
                  <c:v>96.3373226119144</c:v>
                </c:pt>
                <c:pt idx="85">
                  <c:v>94.6098236884332</c:v>
                </c:pt>
                <c:pt idx="86">
                  <c:v>93.2100559916381</c:v>
                </c:pt>
                <c:pt idx="87">
                  <c:v>91.961970690169</c:v>
                </c:pt>
                <c:pt idx="88">
                  <c:v>90.7748955371323</c:v>
                </c:pt>
                <c:pt idx="89">
                  <c:v>89.4217381881884</c:v>
                </c:pt>
                <c:pt idx="90">
                  <c:v>88.3348014561024</c:v>
                </c:pt>
                <c:pt idx="91">
                  <c:v>87.3650259311609</c:v>
                </c:pt>
                <c:pt idx="92">
                  <c:v>86.4716435311662</c:v>
                </c:pt>
                <c:pt idx="93">
                  <c:v>85.2674284626731</c:v>
                </c:pt>
                <c:pt idx="94">
                  <c:v>84.1961444593432</c:v>
                </c:pt>
                <c:pt idx="95">
                  <c:v>83.1498728776784</c:v>
                </c:pt>
                <c:pt idx="96">
                  <c:v>82.1275985974013</c:v>
                </c:pt>
                <c:pt idx="97">
                  <c:v>80.739501234427</c:v>
                </c:pt>
                <c:pt idx="98">
                  <c:v>79.3524296398451</c:v>
                </c:pt>
                <c:pt idx="99">
                  <c:v>77.9574464959667</c:v>
                </c:pt>
                <c:pt idx="100">
                  <c:v>76.4362760929652</c:v>
                </c:pt>
                <c:pt idx="101">
                  <c:v>74.7055330438417</c:v>
                </c:pt>
                <c:pt idx="102">
                  <c:v>73.2435803566146</c:v>
                </c:pt>
                <c:pt idx="103">
                  <c:v>71.9958925847647</c:v>
                </c:pt>
                <c:pt idx="104">
                  <c:v>70.9246263282927</c:v>
                </c:pt>
                <c:pt idx="105">
                  <c:v>69.441036671792</c:v>
                </c:pt>
                <c:pt idx="106">
                  <c:v>67.8194226018821</c:v>
                </c:pt>
                <c:pt idx="107">
                  <c:v>66.5381755215542</c:v>
                </c:pt>
                <c:pt idx="108">
                  <c:v>65.3632711637338</c:v>
                </c:pt>
                <c:pt idx="109">
                  <c:v>64.1698710305059</c:v>
                </c:pt>
                <c:pt idx="110">
                  <c:v>63.1139948492916</c:v>
                </c:pt>
                <c:pt idx="111">
                  <c:v>61.6985708743689</c:v>
                </c:pt>
                <c:pt idx="112">
                  <c:v>60.1500987050201</c:v>
                </c:pt>
                <c:pt idx="113">
                  <c:v>58.7329106924122</c:v>
                </c:pt>
                <c:pt idx="114">
                  <c:v>57.6309778653163</c:v>
                </c:pt>
                <c:pt idx="115">
                  <c:v>56.4350718757388</c:v>
                </c:pt>
                <c:pt idx="116">
                  <c:v>55.2502328268101</c:v>
                </c:pt>
                <c:pt idx="117">
                  <c:v>53.8722795678685</c:v>
                </c:pt>
                <c:pt idx="118">
                  <c:v>52.5128646767938</c:v>
                </c:pt>
                <c:pt idx="119">
                  <c:v>51.3217467895047</c:v>
                </c:pt>
                <c:pt idx="120">
                  <c:v>50.5473570724</c:v>
                </c:pt>
                <c:pt idx="121">
                  <c:v>49.802473281406</c:v>
                </c:pt>
                <c:pt idx="122">
                  <c:v>48.7986415359625</c:v>
                </c:pt>
                <c:pt idx="123">
                  <c:v>47.7580986400602</c:v>
                </c:pt>
                <c:pt idx="124">
                  <c:v>46.7178077495415</c:v>
                </c:pt>
                <c:pt idx="125">
                  <c:v>45.6882111156535</c:v>
                </c:pt>
                <c:pt idx="126">
                  <c:v>44.8152730960748</c:v>
                </c:pt>
                <c:pt idx="127">
                  <c:v>43.9988694673409</c:v>
                </c:pt>
                <c:pt idx="128">
                  <c:v>43.2427554646046</c:v>
                </c:pt>
                <c:pt idx="129">
                  <c:v>42.6433178230354</c:v>
                </c:pt>
                <c:pt idx="130">
                  <c:v>41.9766018427883</c:v>
                </c:pt>
                <c:pt idx="131">
                  <c:v>41.2933315933988</c:v>
                </c:pt>
                <c:pt idx="132">
                  <c:v>40.1612752495337</c:v>
                </c:pt>
                <c:pt idx="133">
                  <c:v>39.2823565388089</c:v>
                </c:pt>
                <c:pt idx="134">
                  <c:v>38.357413126547</c:v>
                </c:pt>
                <c:pt idx="135">
                  <c:v>37.9509725657279</c:v>
                </c:pt>
                <c:pt idx="136">
                  <c:v>37.498450513426</c:v>
                </c:pt>
                <c:pt idx="137">
                  <c:v>36.7612085194869</c:v>
                </c:pt>
                <c:pt idx="138">
                  <c:v>35.8877842359989</c:v>
                </c:pt>
                <c:pt idx="139">
                  <c:v>35.2283728625046</c:v>
                </c:pt>
                <c:pt idx="140">
                  <c:v>34.4498481274859</c:v>
                </c:pt>
                <c:pt idx="141">
                  <c:v>33.6779749148456</c:v>
                </c:pt>
                <c:pt idx="142">
                  <c:v>32.7636618705256</c:v>
                </c:pt>
                <c:pt idx="143">
                  <c:v>31.8023515968501</c:v>
                </c:pt>
                <c:pt idx="144">
                  <c:v>30.8949314321774</c:v>
                </c:pt>
                <c:pt idx="145">
                  <c:v>30.5134819967939</c:v>
                </c:pt>
                <c:pt idx="146">
                  <c:v>29.7866716059871</c:v>
                </c:pt>
                <c:pt idx="147">
                  <c:v>29.13832362377</c:v>
                </c:pt>
                <c:pt idx="148">
                  <c:v>28.8178133493869</c:v>
                </c:pt>
                <c:pt idx="149">
                  <c:v>28.2741221381674</c:v>
                </c:pt>
                <c:pt idx="150">
                  <c:v>28.1632980897974</c:v>
                </c:pt>
                <c:pt idx="151">
                  <c:v>34.600897353699</c:v>
                </c:pt>
                <c:pt idx="152">
                  <c:v>35.1661000759921</c:v>
                </c:pt>
                <c:pt idx="153">
                  <c:v>35.650174811624</c:v>
                </c:pt>
                <c:pt idx="154">
                  <c:v>36.4282688424852</c:v>
                </c:pt>
                <c:pt idx="155">
                  <c:v>37.2460448478343</c:v>
                </c:pt>
                <c:pt idx="156">
                  <c:v>37.849868282507</c:v>
                </c:pt>
                <c:pt idx="157">
                  <c:v>38.4894729322794</c:v>
                </c:pt>
                <c:pt idx="158">
                  <c:v>39.3397292371401</c:v>
                </c:pt>
                <c:pt idx="159">
                  <c:v>39.7546835102336</c:v>
                </c:pt>
                <c:pt idx="160">
                  <c:v>40.06291882743</c:v>
                </c:pt>
                <c:pt idx="161">
                  <c:v>40.3706501338591</c:v>
                </c:pt>
                <c:pt idx="162">
                  <c:v>40.8524426235522</c:v>
                </c:pt>
                <c:pt idx="163">
                  <c:v>41.4641882556362</c:v>
                </c:pt>
                <c:pt idx="164">
                  <c:v>42.0197118415761</c:v>
                </c:pt>
                <c:pt idx="165">
                  <c:v>42.5618862409284</c:v>
                </c:pt>
                <c:pt idx="166">
                  <c:v>43.0315753734656</c:v>
                </c:pt>
                <c:pt idx="167">
                  <c:v>43.6422703915559</c:v>
                </c:pt>
                <c:pt idx="168">
                  <c:v>44.175138338573</c:v>
                </c:pt>
                <c:pt idx="169">
                  <c:v>44.7874092776538</c:v>
                </c:pt>
                <c:pt idx="170">
                  <c:v>45.5840949169557</c:v>
                </c:pt>
                <c:pt idx="171">
                  <c:v>46.2338543188756</c:v>
                </c:pt>
                <c:pt idx="172">
                  <c:v>46.7512257094872</c:v>
                </c:pt>
                <c:pt idx="173">
                  <c:v>47.5743612659523</c:v>
                </c:pt>
                <c:pt idx="174">
                  <c:v>48.6029167037674</c:v>
                </c:pt>
                <c:pt idx="175">
                  <c:v>49.5748880595354</c:v>
                </c:pt>
                <c:pt idx="176">
                  <c:v>50.1876594600117</c:v>
                </c:pt>
                <c:pt idx="177">
                  <c:v>50.7086725058848</c:v>
                </c:pt>
                <c:pt idx="178">
                  <c:v>51.5142670679028</c:v>
                </c:pt>
                <c:pt idx="179">
                  <c:v>53.0111940326823</c:v>
                </c:pt>
                <c:pt idx="180">
                  <c:v>53.9435189076782</c:v>
                </c:pt>
                <c:pt idx="181">
                  <c:v>55.0493086715094</c:v>
                </c:pt>
                <c:pt idx="182">
                  <c:v>55.7306965237569</c:v>
                </c:pt>
                <c:pt idx="183">
                  <c:v>56.4554186538688</c:v>
                </c:pt>
                <c:pt idx="184">
                  <c:v>57.3499640175544</c:v>
                </c:pt>
                <c:pt idx="185">
                  <c:v>58.2424471963403</c:v>
                </c:pt>
                <c:pt idx="186">
                  <c:v>59.1158915458638</c:v>
                </c:pt>
                <c:pt idx="187">
                  <c:v>59.7717345707062</c:v>
                </c:pt>
                <c:pt idx="188">
                  <c:v>60.4814606058081</c:v>
                </c:pt>
                <c:pt idx="189">
                  <c:v>61.163164352128</c:v>
                </c:pt>
                <c:pt idx="190">
                  <c:v>62.1515976933768</c:v>
                </c:pt>
                <c:pt idx="191">
                  <c:v>63.3061238786475</c:v>
                </c:pt>
                <c:pt idx="192">
                  <c:v>64.4381151036298</c:v>
                </c:pt>
                <c:pt idx="193">
                  <c:v>65.4588299795805</c:v>
                </c:pt>
                <c:pt idx="194">
                  <c:v>66.4157555491361</c:v>
                </c:pt>
                <c:pt idx="195">
                  <c:v>67.3641129356492</c:v>
                </c:pt>
                <c:pt idx="196">
                  <c:v>68.1820735083215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83881"/>
        <c:axId val="53406019"/>
      </c:lineChart>
      <c:catAx>
        <c:axId val="9783881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06019"/>
        <c:crossesAt val="-40"/>
        <c:auto val="1"/>
        <c:lblAlgn val="ctr"/>
        <c:lblOffset val="100"/>
        <c:noMultiLvlLbl val="0"/>
      </c:catAx>
      <c:valAx>
        <c:axId val="53406019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3881"/>
        <c:crossesAt val="1"/>
        <c:crossBetween val="midCat"/>
        <c:majorUnit val="3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2739541160594"/>
          <c:y val="0.55961038961039"/>
          <c:w val="0.261808367071525"/>
          <c:h val="0.33909090909090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solidFill>
                  <a:srgbClr val="000000"/>
                </a:solidFill>
                <a:uFillTx/>
                <a:latin typeface="Arial"/>
              </a:rPr>
              <a:t>Alberta Hub Storage</a:t>
            </a:r>
          </a:p>
        </c:rich>
      </c:tx>
      <c:layout>
        <c:manualLayout>
          <c:xMode val="edge"/>
          <c:yMode val="edge"/>
          <c:x val="0.277344967279526"/>
          <c:y val="0.040573814366770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59686298950867"/>
          <c:y val="0.0956000428219677"/>
          <c:w val="0.974031370104913"/>
          <c:h val="0.904399957178032"/>
        </c:manualLayout>
      </c:layout>
      <c:lineChart>
        <c:grouping val="standard"/>
        <c:varyColors val="0"/>
        <c:ser>
          <c:idx val="0"/>
          <c:order val="0"/>
          <c:tx>
            <c:strRef>
              <c:f>[5]StorageChartData!$J$4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993300"/>
            </a:solidFill>
            <a:ln w="378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[5]StorageChartData!$I$5:$I$369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[5]StorageChartData!$J$5:$J$369</c:f>
              <c:numCache>
                <c:formatCode>General</c:formatCode>
                <c:ptCount val="365"/>
                <c:pt idx="0">
                  <c:v>40.1796845122931</c:v>
                </c:pt>
                <c:pt idx="1">
                  <c:v>40.2974075081611</c:v>
                </c:pt>
                <c:pt idx="2">
                  <c:v>40.4152642685123</c:v>
                </c:pt>
                <c:pt idx="3">
                  <c:v>40.5277711219559</c:v>
                </c:pt>
                <c:pt idx="4">
                  <c:v>40.6417806941323</c:v>
                </c:pt>
                <c:pt idx="5">
                  <c:v>40.7548885189095</c:v>
                </c:pt>
                <c:pt idx="6">
                  <c:v>40.8674674873183</c:v>
                </c:pt>
                <c:pt idx="7">
                  <c:v>40.9793476685263</c:v>
                </c:pt>
                <c:pt idx="8">
                  <c:v>41.0898122176387</c:v>
                </c:pt>
                <c:pt idx="9">
                  <c:v>41.1892652451691</c:v>
                </c:pt>
                <c:pt idx="10">
                  <c:v>41.2877801672003</c:v>
                </c:pt>
                <c:pt idx="11">
                  <c:v>41.3927020651295</c:v>
                </c:pt>
                <c:pt idx="12">
                  <c:v>41.4997333657275</c:v>
                </c:pt>
                <c:pt idx="13">
                  <c:v>41.6049722336675</c:v>
                </c:pt>
                <c:pt idx="14">
                  <c:v>41.7087201358147</c:v>
                </c:pt>
                <c:pt idx="15">
                  <c:v>41.7858070624923</c:v>
                </c:pt>
                <c:pt idx="16">
                  <c:v>41.7925689392175</c:v>
                </c:pt>
                <c:pt idx="17">
                  <c:v>41.8023721952119</c:v>
                </c:pt>
                <c:pt idx="18">
                  <c:v>41.8646636667919</c:v>
                </c:pt>
                <c:pt idx="19">
                  <c:v>41.9288717990359</c:v>
                </c:pt>
                <c:pt idx="20">
                  <c:v>42.0460010618359</c:v>
                </c:pt>
                <c:pt idx="21">
                  <c:v>42.1567379063843</c:v>
                </c:pt>
                <c:pt idx="22">
                  <c:v>42.2471758947523</c:v>
                </c:pt>
                <c:pt idx="23">
                  <c:v>42.3451350015407</c:v>
                </c:pt>
                <c:pt idx="24">
                  <c:v>42.4112846400499</c:v>
                </c:pt>
                <c:pt idx="25">
                  <c:v>42.4967144650903</c:v>
                </c:pt>
                <c:pt idx="26">
                  <c:v>42.5778389023799</c:v>
                </c:pt>
                <c:pt idx="27">
                  <c:v>42.6549560991331</c:v>
                </c:pt>
                <c:pt idx="28">
                  <c:v>42.7295603407935</c:v>
                </c:pt>
                <c:pt idx="29">
                  <c:v>42.7799436706555</c:v>
                </c:pt>
                <c:pt idx="30">
                  <c:v>42.8488156771819</c:v>
                </c:pt>
                <c:pt idx="31">
                  <c:v>42.9168748776119</c:v>
                </c:pt>
                <c:pt idx="32">
                  <c:v>42.9893707925419</c:v>
                </c:pt>
                <c:pt idx="33">
                  <c:v>43.0920896066459</c:v>
                </c:pt>
                <c:pt idx="34">
                  <c:v>43.1877416218943</c:v>
                </c:pt>
                <c:pt idx="35">
                  <c:v>43.2878658453587</c:v>
                </c:pt>
                <c:pt idx="36">
                  <c:v>43.3618312001311</c:v>
                </c:pt>
                <c:pt idx="37">
                  <c:v>43.4393033340443</c:v>
                </c:pt>
                <c:pt idx="38">
                  <c:v>43.5028583819139</c:v>
                </c:pt>
                <c:pt idx="39">
                  <c:v>43.5654409019651</c:v>
                </c:pt>
                <c:pt idx="40">
                  <c:v>43.6288078331399</c:v>
                </c:pt>
                <c:pt idx="41">
                  <c:v>43.6745130912331</c:v>
                </c:pt>
                <c:pt idx="42">
                  <c:v>43.6778920929963</c:v>
                </c:pt>
                <c:pt idx="43">
                  <c:v>43.6778920929963</c:v>
                </c:pt>
                <c:pt idx="44">
                  <c:v>43.6778920929963</c:v>
                </c:pt>
                <c:pt idx="45">
                  <c:v>43.6778920929963</c:v>
                </c:pt>
                <c:pt idx="46">
                  <c:v>43.6778920929963</c:v>
                </c:pt>
                <c:pt idx="47">
                  <c:v>43.6778920929963</c:v>
                </c:pt>
                <c:pt idx="48">
                  <c:v>43.6776329888695</c:v>
                </c:pt>
                <c:pt idx="49">
                  <c:v>43.5677479935051</c:v>
                </c:pt>
                <c:pt idx="50">
                  <c:v>43.4349518044627</c:v>
                </c:pt>
                <c:pt idx="51">
                  <c:v>43.3347518090134</c:v>
                </c:pt>
                <c:pt idx="52">
                  <c:v>43.3054118103459</c:v>
                </c:pt>
                <c:pt idx="53">
                  <c:v>43.1669934166891</c:v>
                </c:pt>
                <c:pt idx="54">
                  <c:v>43.0675400244571</c:v>
                </c:pt>
                <c:pt idx="55">
                  <c:v>42.9888824004295</c:v>
                </c:pt>
                <c:pt idx="56">
                  <c:v>42.9221724034592</c:v>
                </c:pt>
                <c:pt idx="57">
                  <c:v>42.8556465315604</c:v>
                </c:pt>
                <c:pt idx="58">
                  <c:v>42.7314788648776</c:v>
                </c:pt>
                <c:pt idx="59">
                  <c:v>42.5939833078368</c:v>
                </c:pt>
                <c:pt idx="60">
                  <c:v>42.5752816688764</c:v>
                </c:pt>
                <c:pt idx="61">
                  <c:v>42.6667134812924</c:v>
                </c:pt>
                <c:pt idx="62">
                  <c:v>42.7839669720984</c:v>
                </c:pt>
                <c:pt idx="63">
                  <c:v>42.8959673929364</c:v>
                </c:pt>
                <c:pt idx="64">
                  <c:v>42.7187082258608</c:v>
                </c:pt>
                <c:pt idx="65">
                  <c:v>42.6612509984</c:v>
                </c:pt>
                <c:pt idx="66">
                  <c:v>42.4679273754628</c:v>
                </c:pt>
                <c:pt idx="67">
                  <c:v>42.4065622898704</c:v>
                </c:pt>
                <c:pt idx="68">
                  <c:v>42.3241068382308</c:v>
                </c:pt>
                <c:pt idx="69">
                  <c:v>42.1164118096852</c:v>
                </c:pt>
                <c:pt idx="70">
                  <c:v>41.93877640922</c:v>
                </c:pt>
                <c:pt idx="71">
                  <c:v>41.676176151394</c:v>
                </c:pt>
                <c:pt idx="72">
                  <c:v>41.4053094071116</c:v>
                </c:pt>
                <c:pt idx="73">
                  <c:v>41.2228468612704</c:v>
                </c:pt>
                <c:pt idx="74">
                  <c:v>41.3719346659568</c:v>
                </c:pt>
                <c:pt idx="75">
                  <c:v>41.4361605450588</c:v>
                </c:pt>
                <c:pt idx="76">
                  <c:v>41.5027467562748</c:v>
                </c:pt>
                <c:pt idx="77">
                  <c:v>41.5694784917264</c:v>
                </c:pt>
                <c:pt idx="78">
                  <c:v>41.5697375958532</c:v>
                </c:pt>
                <c:pt idx="79">
                  <c:v>41.3256295640632</c:v>
                </c:pt>
                <c:pt idx="80">
                  <c:v>41.072658751388</c:v>
                </c:pt>
                <c:pt idx="81">
                  <c:v>40.8496730299896</c:v>
                </c:pt>
                <c:pt idx="82">
                  <c:v>40.6541629941468</c:v>
                </c:pt>
                <c:pt idx="83">
                  <c:v>40.4037690252532</c:v>
                </c:pt>
                <c:pt idx="84">
                  <c:v>40.1429115088828</c:v>
                </c:pt>
                <c:pt idx="85">
                  <c:v>39.9582306057916</c:v>
                </c:pt>
                <c:pt idx="86">
                  <c:v>39.6717111327532</c:v>
                </c:pt>
                <c:pt idx="87">
                  <c:v>39.4545925226096</c:v>
                </c:pt>
                <c:pt idx="88">
                  <c:v>39.3356530802936</c:v>
                </c:pt>
                <c:pt idx="89">
                  <c:v>39.2063423741624</c:v>
                </c:pt>
                <c:pt idx="90">
                  <c:v>39.107140987314</c:v>
                </c:pt>
                <c:pt idx="91">
                  <c:v>39.107140987314</c:v>
                </c:pt>
                <c:pt idx="92">
                  <c:v>38.9389966065072</c:v>
                </c:pt>
                <c:pt idx="93">
                  <c:v>38.7706215165464</c:v>
                </c:pt>
                <c:pt idx="94">
                  <c:v>38.5990235971728</c:v>
                </c:pt>
                <c:pt idx="95">
                  <c:v>38.4397952378252</c:v>
                </c:pt>
                <c:pt idx="96">
                  <c:v>38.3020689716304</c:v>
                </c:pt>
                <c:pt idx="97">
                  <c:v>38.1099343881792</c:v>
                </c:pt>
                <c:pt idx="98">
                  <c:v>38.1709125922672</c:v>
                </c:pt>
                <c:pt idx="99">
                  <c:v>38.2459321104048</c:v>
                </c:pt>
                <c:pt idx="100">
                  <c:v>38.2301821111201</c:v>
                </c:pt>
                <c:pt idx="101">
                  <c:v>38.2301821111201</c:v>
                </c:pt>
                <c:pt idx="102">
                  <c:v>38.2301821111201</c:v>
                </c:pt>
                <c:pt idx="103">
                  <c:v>38.2301821111201</c:v>
                </c:pt>
                <c:pt idx="104">
                  <c:v>38.3589426646533</c:v>
                </c:pt>
                <c:pt idx="105">
                  <c:v>38.5195978713841</c:v>
                </c:pt>
                <c:pt idx="106">
                  <c:v>38.6760293259109</c:v>
                </c:pt>
                <c:pt idx="107">
                  <c:v>38.8252593191335</c:v>
                </c:pt>
                <c:pt idx="108">
                  <c:v>38.8228018596811</c:v>
                </c:pt>
                <c:pt idx="109">
                  <c:v>38.7254603435511</c:v>
                </c:pt>
                <c:pt idx="110">
                  <c:v>38.7056974424823</c:v>
                </c:pt>
                <c:pt idx="111">
                  <c:v>38.6032767755927</c:v>
                </c:pt>
                <c:pt idx="112">
                  <c:v>38.4742464698179</c:v>
                </c:pt>
                <c:pt idx="113">
                  <c:v>38.4630659492779</c:v>
                </c:pt>
                <c:pt idx="114">
                  <c:v>38.4630659492779</c:v>
                </c:pt>
                <c:pt idx="115">
                  <c:v>38.3535571873031</c:v>
                </c:pt>
                <c:pt idx="116">
                  <c:v>38.1782111315199</c:v>
                </c:pt>
                <c:pt idx="117">
                  <c:v>38.1706687168699</c:v>
                </c:pt>
                <c:pt idx="118">
                  <c:v>38.0205480450479</c:v>
                </c:pt>
                <c:pt idx="119">
                  <c:v>37.9089948450315</c:v>
                </c:pt>
                <c:pt idx="120">
                  <c:v>37.8162748492424</c:v>
                </c:pt>
                <c:pt idx="121">
                  <c:v>37.6713005162847</c:v>
                </c:pt>
                <c:pt idx="122">
                  <c:v>37.5234798372595</c:v>
                </c:pt>
                <c:pt idx="123">
                  <c:v>37.3817818242443</c:v>
                </c:pt>
                <c:pt idx="124">
                  <c:v>37.2568155489515</c:v>
                </c:pt>
                <c:pt idx="125">
                  <c:v>37.2261312314695</c:v>
                </c:pt>
                <c:pt idx="126">
                  <c:v>37.2261312314695</c:v>
                </c:pt>
                <c:pt idx="127">
                  <c:v>37.1699659752711</c:v>
                </c:pt>
                <c:pt idx="128">
                  <c:v>37.1683474618215</c:v>
                </c:pt>
                <c:pt idx="129">
                  <c:v>37.1254604047787</c:v>
                </c:pt>
                <c:pt idx="130">
                  <c:v>37.0556265185487</c:v>
                </c:pt>
                <c:pt idx="131">
                  <c:v>36.9974771636259</c:v>
                </c:pt>
                <c:pt idx="132">
                  <c:v>36.9318315358839</c:v>
                </c:pt>
                <c:pt idx="133">
                  <c:v>36.8966324177267</c:v>
                </c:pt>
                <c:pt idx="134">
                  <c:v>36.9836275156427</c:v>
                </c:pt>
                <c:pt idx="135">
                  <c:v>37.0919756331043</c:v>
                </c:pt>
                <c:pt idx="136">
                  <c:v>37.2399494350198</c:v>
                </c:pt>
                <c:pt idx="137">
                  <c:v>37.3775869669246</c:v>
                </c:pt>
                <c:pt idx="138">
                  <c:v>37.5174180104782</c:v>
                </c:pt>
                <c:pt idx="139">
                  <c:v>37.657575596219</c:v>
                </c:pt>
                <c:pt idx="140">
                  <c:v>37.7980668228902</c:v>
                </c:pt>
                <c:pt idx="141">
                  <c:v>37.9450463008462</c:v>
                </c:pt>
                <c:pt idx="142">
                  <c:v>38.0719327861746</c:v>
                </c:pt>
                <c:pt idx="143">
                  <c:v>38.216459648355</c:v>
                </c:pt>
                <c:pt idx="144">
                  <c:v>38.1069224914074</c:v>
                </c:pt>
                <c:pt idx="145">
                  <c:v>38.279744943983</c:v>
                </c:pt>
                <c:pt idx="146">
                  <c:v>38.417283093483</c:v>
                </c:pt>
                <c:pt idx="147">
                  <c:v>38.5702006701258</c:v>
                </c:pt>
                <c:pt idx="148">
                  <c:v>38.7418660275598</c:v>
                </c:pt>
                <c:pt idx="149">
                  <c:v>38.9200657781094</c:v>
                </c:pt>
                <c:pt idx="150">
                  <c:v>39.1080937386194</c:v>
                </c:pt>
                <c:pt idx="151">
                  <c:v>39.2879729250042</c:v>
                </c:pt>
                <c:pt idx="152">
                  <c:v>39.3140821024938</c:v>
                </c:pt>
                <c:pt idx="153">
                  <c:v>39.4723414833946</c:v>
                </c:pt>
                <c:pt idx="154">
                  <c:v>39.6536769767198</c:v>
                </c:pt>
                <c:pt idx="155">
                  <c:v>39.5181172542162</c:v>
                </c:pt>
                <c:pt idx="156">
                  <c:v>39.4700606219594</c:v>
                </c:pt>
                <c:pt idx="157">
                  <c:v>39.5930029114934</c:v>
                </c:pt>
                <c:pt idx="158">
                  <c:v>39.3773373454564</c:v>
                </c:pt>
                <c:pt idx="159">
                  <c:v>39.4736069513632</c:v>
                </c:pt>
                <c:pt idx="160">
                  <c:v>39.6124370721256</c:v>
                </c:pt>
                <c:pt idx="161">
                  <c:v>39.7429315016332</c:v>
                </c:pt>
                <c:pt idx="162">
                  <c:v>39.8192415844552</c:v>
                </c:pt>
                <c:pt idx="163">
                  <c:v>39.7889415984708</c:v>
                </c:pt>
                <c:pt idx="164">
                  <c:v>39.7128167358016</c:v>
                </c:pt>
                <c:pt idx="165">
                  <c:v>39.8549766849736</c:v>
                </c:pt>
                <c:pt idx="166">
                  <c:v>40.054714022392</c:v>
                </c:pt>
                <c:pt idx="167">
                  <c:v>40.1758931181876</c:v>
                </c:pt>
                <c:pt idx="168">
                  <c:v>40.3372384224932</c:v>
                </c:pt>
                <c:pt idx="169">
                  <c:v>40.4717393183516</c:v>
                </c:pt>
                <c:pt idx="170">
                  <c:v>40.5835111682876</c:v>
                </c:pt>
                <c:pt idx="171">
                  <c:v>40.693423221808</c:v>
                </c:pt>
                <c:pt idx="172">
                  <c:v>40.7140079589556</c:v>
                </c:pt>
                <c:pt idx="173">
                  <c:v>40.793599067714</c:v>
                </c:pt>
                <c:pt idx="174">
                  <c:v>40.9296606786284</c:v>
                </c:pt>
                <c:pt idx="175">
                  <c:v>41.030359418776</c:v>
                </c:pt>
                <c:pt idx="176">
                  <c:v>41.0557125801148</c:v>
                </c:pt>
                <c:pt idx="177">
                  <c:v>41.0902479657828</c:v>
                </c:pt>
                <c:pt idx="178">
                  <c:v>41.0902479657828</c:v>
                </c:pt>
                <c:pt idx="179">
                  <c:v>41.1761893416088</c:v>
                </c:pt>
                <c:pt idx="180">
                  <c:v>41.275667579442</c:v>
                </c:pt>
                <c:pt idx="181">
                  <c:v>41.3836962534596</c:v>
                </c:pt>
                <c:pt idx="182">
                  <c:v>41.4981153901444</c:v>
                </c:pt>
                <c:pt idx="183">
                  <c:v>41.57856544683</c:v>
                </c:pt>
                <c:pt idx="184">
                  <c:v>41.5855470607672</c:v>
                </c:pt>
                <c:pt idx="185">
                  <c:v>41.5851459704224</c:v>
                </c:pt>
                <c:pt idx="186">
                  <c:v>41.4387663362668</c:v>
                </c:pt>
                <c:pt idx="187">
                  <c:v>41.3051289461552</c:v>
                </c:pt>
                <c:pt idx="188">
                  <c:v>41.2908853179244</c:v>
                </c:pt>
                <c:pt idx="189">
                  <c:v>41.268474585642</c:v>
                </c:pt>
                <c:pt idx="190">
                  <c:v>41.1796906044396</c:v>
                </c:pt>
                <c:pt idx="191">
                  <c:v>41.1795770245484</c:v>
                </c:pt>
                <c:pt idx="192">
                  <c:v>41.1795770245484</c:v>
                </c:pt>
                <c:pt idx="193">
                  <c:v>41.1795770245484</c:v>
                </c:pt>
                <c:pt idx="194">
                  <c:v>41.2721552839912</c:v>
                </c:pt>
                <c:pt idx="195">
                  <c:v>41.3825655863524</c:v>
                </c:pt>
                <c:pt idx="196">
                  <c:v>41.471551881736</c:v>
                </c:pt>
                <c:pt idx="197">
                  <c:v>41.5279847837152</c:v>
                </c:pt>
                <c:pt idx="198">
                  <c:v>41.5279260268312</c:v>
                </c:pt>
                <c:pt idx="199">
                  <c:v>41.4490802861088</c:v>
                </c:pt>
                <c:pt idx="200">
                  <c:v>41.3504184037436</c:v>
                </c:pt>
                <c:pt idx="201">
                  <c:v>41.4675938083744</c:v>
                </c:pt>
                <c:pt idx="202">
                  <c:v>41.575356279522</c:v>
                </c:pt>
                <c:pt idx="203">
                  <c:v>41.6759241744364</c:v>
                </c:pt>
                <c:pt idx="204">
                  <c:v>41.7600975219304</c:v>
                </c:pt>
                <c:pt idx="205">
                  <c:v>41.7606050820692</c:v>
                </c:pt>
                <c:pt idx="206">
                  <c:v>41.7606050820692</c:v>
                </c:pt>
                <c:pt idx="207">
                  <c:v>41.7606050820692</c:v>
                </c:pt>
                <c:pt idx="208">
                  <c:v>41.9417472616752</c:v>
                </c:pt>
                <c:pt idx="209">
                  <c:v>42.1356991233856</c:v>
                </c:pt>
                <c:pt idx="210">
                  <c:v>42.319109351444</c:v>
                </c:pt>
                <c:pt idx="211">
                  <c:v>42.4241281583448</c:v>
                </c:pt>
                <c:pt idx="212">
                  <c:v>42.4241636520608</c:v>
                </c:pt>
                <c:pt idx="213">
                  <c:v>42.4283563152212</c:v>
                </c:pt>
                <c:pt idx="214">
                  <c:v>42.5845428631076</c:v>
                </c:pt>
                <c:pt idx="215">
                  <c:v>42.4759533883772</c:v>
                </c:pt>
                <c:pt idx="216">
                  <c:v>42.3588312243204</c:v>
                </c:pt>
                <c:pt idx="217">
                  <c:v>42.2229541807292</c:v>
                </c:pt>
                <c:pt idx="218">
                  <c:v>42.1082100956444</c:v>
                </c:pt>
                <c:pt idx="219">
                  <c:v>41.9393203468016</c:v>
                </c:pt>
                <c:pt idx="220">
                  <c:v>41.8188440265828</c:v>
                </c:pt>
                <c:pt idx="221">
                  <c:v>41.7076954549288</c:v>
                </c:pt>
                <c:pt idx="222">
                  <c:v>41.6877124928208</c:v>
                </c:pt>
                <c:pt idx="223">
                  <c:v>41.6877124928208</c:v>
                </c:pt>
                <c:pt idx="224">
                  <c:v>41.7394445838908</c:v>
                </c:pt>
                <c:pt idx="225">
                  <c:v>41.92077133082</c:v>
                </c:pt>
                <c:pt idx="226">
                  <c:v>41.920895558826</c:v>
                </c:pt>
                <c:pt idx="227">
                  <c:v>41.920895558826</c:v>
                </c:pt>
                <c:pt idx="228">
                  <c:v>41.920895558826</c:v>
                </c:pt>
                <c:pt idx="229">
                  <c:v>41.920895558826</c:v>
                </c:pt>
                <c:pt idx="230">
                  <c:v>41.920895558826</c:v>
                </c:pt>
                <c:pt idx="231">
                  <c:v>41.8111170446096</c:v>
                </c:pt>
                <c:pt idx="232">
                  <c:v>41.791538710864</c:v>
                </c:pt>
                <c:pt idx="233">
                  <c:v>41.791538710864</c:v>
                </c:pt>
                <c:pt idx="234">
                  <c:v>41.7781611293036</c:v>
                </c:pt>
                <c:pt idx="235">
                  <c:v>41.7781433824456</c:v>
                </c:pt>
                <c:pt idx="236">
                  <c:v>41.8696745772664</c:v>
                </c:pt>
                <c:pt idx="237">
                  <c:v>41.9694403141992</c:v>
                </c:pt>
                <c:pt idx="238">
                  <c:v>42.0641801409464</c:v>
                </c:pt>
                <c:pt idx="239">
                  <c:v>42.1439416195416</c:v>
                </c:pt>
                <c:pt idx="240">
                  <c:v>42.2015230750084</c:v>
                </c:pt>
                <c:pt idx="241">
                  <c:v>42.2530351050392</c:v>
                </c:pt>
                <c:pt idx="242">
                  <c:v>42.3031770776324</c:v>
                </c:pt>
                <c:pt idx="243">
                  <c:v>42.3542099424972</c:v>
                </c:pt>
                <c:pt idx="244">
                  <c:v>42.4063395631864</c:v>
                </c:pt>
                <c:pt idx="245">
                  <c:v>42.4552818481788</c:v>
                </c:pt>
                <c:pt idx="246">
                  <c:v>42.5021335532988</c:v>
                </c:pt>
                <c:pt idx="247">
                  <c:v>42.446486505354</c:v>
                </c:pt>
                <c:pt idx="248">
                  <c:v>42.3487936014356</c:v>
                </c:pt>
                <c:pt idx="249">
                  <c:v>42.2550901911956</c:v>
                </c:pt>
                <c:pt idx="250">
                  <c:v>42.1920072097488</c:v>
                </c:pt>
                <c:pt idx="251">
                  <c:v>42.1113654869968</c:v>
                </c:pt>
                <c:pt idx="252">
                  <c:v>42.1062188981768</c:v>
                </c:pt>
                <c:pt idx="253">
                  <c:v>42.1062188981768</c:v>
                </c:pt>
                <c:pt idx="254">
                  <c:v>42.1062188981768</c:v>
                </c:pt>
                <c:pt idx="255">
                  <c:v>42.1062188981768</c:v>
                </c:pt>
                <c:pt idx="256">
                  <c:v>42.1062188981768</c:v>
                </c:pt>
                <c:pt idx="257">
                  <c:v>42.1062188981768</c:v>
                </c:pt>
                <c:pt idx="258">
                  <c:v>42.1062188981768</c:v>
                </c:pt>
                <c:pt idx="259">
                  <c:v>42.1828072385616</c:v>
                </c:pt>
                <c:pt idx="260">
                  <c:v>42.2664694765452</c:v>
                </c:pt>
                <c:pt idx="261">
                  <c:v>42.34483250273</c:v>
                </c:pt>
                <c:pt idx="262">
                  <c:v>42.3536242961832</c:v>
                </c:pt>
                <c:pt idx="263">
                  <c:v>42.3909459385572</c:v>
                </c:pt>
                <c:pt idx="264">
                  <c:v>42.42815400104</c:v>
                </c:pt>
                <c:pt idx="265">
                  <c:v>42.4689824225548</c:v>
                </c:pt>
                <c:pt idx="266">
                  <c:v>42.6003908073016</c:v>
                </c:pt>
                <c:pt idx="267">
                  <c:v>42.6483321695028</c:v>
                </c:pt>
                <c:pt idx="268">
                  <c:v>42.683584528234</c:v>
                </c:pt>
                <c:pt idx="269">
                  <c:v>42.7020519086688</c:v>
                </c:pt>
                <c:pt idx="270">
                  <c:v>42.7020519086688</c:v>
                </c:pt>
                <c:pt idx="271">
                  <c:v>42.7020519086688</c:v>
                </c:pt>
                <c:pt idx="272">
                  <c:v>42.6810183325672</c:v>
                </c:pt>
                <c:pt idx="273">
                  <c:v>42.6633211657696</c:v>
                </c:pt>
                <c:pt idx="274">
                  <c:v>42.659369389716</c:v>
                </c:pt>
                <c:pt idx="275">
                  <c:v>42.6582442389188</c:v>
                </c:pt>
                <c:pt idx="276">
                  <c:v>42.6582442389188</c:v>
                </c:pt>
                <c:pt idx="277">
                  <c:v>42.6582442389188</c:v>
                </c:pt>
                <c:pt idx="278">
                  <c:v>42.6582442389188</c:v>
                </c:pt>
                <c:pt idx="279">
                  <c:v>42.6582442389188</c:v>
                </c:pt>
                <c:pt idx="280">
                  <c:v>42.704819093054</c:v>
                </c:pt>
                <c:pt idx="281">
                  <c:v>42.7316969380804</c:v>
                </c:pt>
                <c:pt idx="282">
                  <c:v>42.8678863263724</c:v>
                </c:pt>
                <c:pt idx="283">
                  <c:v>42.872965477132</c:v>
                </c:pt>
                <c:pt idx="284">
                  <c:v>42.8729796746184</c:v>
                </c:pt>
                <c:pt idx="285">
                  <c:v>43.027966534904</c:v>
                </c:pt>
                <c:pt idx="286">
                  <c:v>43.1956140036868</c:v>
                </c:pt>
                <c:pt idx="287">
                  <c:v>43.3687488009632</c:v>
                </c:pt>
                <c:pt idx="288">
                  <c:v>43.5326836270524</c:v>
                </c:pt>
                <c:pt idx="289">
                  <c:v>43.682719113956</c:v>
                </c:pt>
                <c:pt idx="290">
                  <c:v>43.8250737607172</c:v>
                </c:pt>
                <c:pt idx="291">
                  <c:v>43.9881638363656</c:v>
                </c:pt>
                <c:pt idx="292">
                  <c:v>44.1221029230632</c:v>
                </c:pt>
                <c:pt idx="293">
                  <c:v>44.2642410581568</c:v>
                </c:pt>
                <c:pt idx="294">
                  <c:v>44.4083561932316</c:v>
                </c:pt>
                <c:pt idx="295">
                  <c:v>44.5560526442508</c:v>
                </c:pt>
                <c:pt idx="296">
                  <c:v>44.6724223415284</c:v>
                </c:pt>
                <c:pt idx="297">
                  <c:v>44.5055770307272</c:v>
                </c:pt>
                <c:pt idx="298">
                  <c:v>44.3471188850168</c:v>
                </c:pt>
                <c:pt idx="299">
                  <c:v>44.3437789263412</c:v>
                </c:pt>
                <c:pt idx="300">
                  <c:v>44.3424514613628</c:v>
                </c:pt>
                <c:pt idx="301">
                  <c:v>44.4034225667076</c:v>
                </c:pt>
                <c:pt idx="302">
                  <c:v>44.4383057907924</c:v>
                </c:pt>
                <c:pt idx="303">
                  <c:v>44.4392463742664</c:v>
                </c:pt>
                <c:pt idx="304">
                  <c:v>44.269607708016</c:v>
                </c:pt>
                <c:pt idx="305">
                  <c:v>44.14099622809</c:v>
                </c:pt>
                <c:pt idx="306">
                  <c:v>44.1408861975704</c:v>
                </c:pt>
                <c:pt idx="307">
                  <c:v>44.1408861975704</c:v>
                </c:pt>
                <c:pt idx="308">
                  <c:v>44.1408861975704</c:v>
                </c:pt>
                <c:pt idx="309">
                  <c:v>44.2361761769156</c:v>
                </c:pt>
                <c:pt idx="310">
                  <c:v>44.3763302132848</c:v>
                </c:pt>
                <c:pt idx="311">
                  <c:v>44.5039620666492</c:v>
                </c:pt>
                <c:pt idx="312">
                  <c:v>44.6280197028124</c:v>
                </c:pt>
                <c:pt idx="313">
                  <c:v>44.7571813353364</c:v>
                </c:pt>
                <c:pt idx="314">
                  <c:v>44.8701152409052</c:v>
                </c:pt>
                <c:pt idx="315">
                  <c:v>44.9725678521392</c:v>
                </c:pt>
                <c:pt idx="316">
                  <c:v>45.080230940882</c:v>
                </c:pt>
                <c:pt idx="317">
                  <c:v>45.1876597710992</c:v>
                </c:pt>
                <c:pt idx="318">
                  <c:v>45.2861619317424</c:v>
                </c:pt>
                <c:pt idx="319">
                  <c:v>45.3938818104308</c:v>
                </c:pt>
                <c:pt idx="320">
                  <c:v>45.4945597358648</c:v>
                </c:pt>
                <c:pt idx="321">
                  <c:v>45.589636752914</c:v>
                </c:pt>
                <c:pt idx="322">
                  <c:v>45.685469786114</c:v>
                </c:pt>
                <c:pt idx="323">
                  <c:v>45.7259539185836</c:v>
                </c:pt>
                <c:pt idx="324">
                  <c:v>45.7259539185836</c:v>
                </c:pt>
                <c:pt idx="325">
                  <c:v>45.7259539185836</c:v>
                </c:pt>
                <c:pt idx="326">
                  <c:v>45.7259574679552</c:v>
                </c:pt>
                <c:pt idx="327">
                  <c:v>45.58204109769</c:v>
                </c:pt>
                <c:pt idx="328">
                  <c:v>45.4830810681104</c:v>
                </c:pt>
                <c:pt idx="329">
                  <c:v>45.3779238357172</c:v>
                </c:pt>
                <c:pt idx="330">
                  <c:v>45.4781793859308</c:v>
                </c:pt>
                <c:pt idx="331">
                  <c:v>45.4792619442688</c:v>
                </c:pt>
                <c:pt idx="332">
                  <c:v>45.3015271613988</c:v>
                </c:pt>
                <c:pt idx="333">
                  <c:v>45.3013425940756</c:v>
                </c:pt>
                <c:pt idx="334">
                  <c:v>45.2701152227388</c:v>
                </c:pt>
                <c:pt idx="335">
                  <c:v>45.2701152227388</c:v>
                </c:pt>
                <c:pt idx="336">
                  <c:v>45.2701152227388</c:v>
                </c:pt>
                <c:pt idx="337">
                  <c:v>45.1431932436944</c:v>
                </c:pt>
                <c:pt idx="338">
                  <c:v>45.2291235301304</c:v>
                </c:pt>
                <c:pt idx="339">
                  <c:v>45.2661257290604</c:v>
                </c:pt>
                <c:pt idx="340">
                  <c:v>45.2661257290604</c:v>
                </c:pt>
                <c:pt idx="341">
                  <c:v>45.3860199523368</c:v>
                </c:pt>
                <c:pt idx="342">
                  <c:v>45.5015200535724</c:v>
                </c:pt>
                <c:pt idx="343">
                  <c:v>45.6074262033732</c:v>
                </c:pt>
                <c:pt idx="344">
                  <c:v>45.7011438110996</c:v>
                </c:pt>
                <c:pt idx="345">
                  <c:v>45.752109237904</c:v>
                </c:pt>
                <c:pt idx="346">
                  <c:v>45.7642977799784</c:v>
                </c:pt>
                <c:pt idx="347">
                  <c:v>45.7714781587252</c:v>
                </c:pt>
                <c:pt idx="348">
                  <c:v>45.8434132729424</c:v>
                </c:pt>
                <c:pt idx="349">
                  <c:v>45.9455961319348</c:v>
                </c:pt>
                <c:pt idx="350">
                  <c:v>46.0525741919588</c:v>
                </c:pt>
                <c:pt idx="351">
                  <c:v>45.8746441936508</c:v>
                </c:pt>
                <c:pt idx="352">
                  <c:v>45.626035558672</c:v>
                </c:pt>
                <c:pt idx="353">
                  <c:v>45.4929767161312</c:v>
                </c:pt>
                <c:pt idx="354">
                  <c:v>45.404430542826</c:v>
                </c:pt>
                <c:pt idx="355">
                  <c:v>45.464663378878</c:v>
                </c:pt>
                <c:pt idx="356">
                  <c:v>45.56944082851</c:v>
                </c:pt>
                <c:pt idx="357">
                  <c:v>45.6731960591212</c:v>
                </c:pt>
                <c:pt idx="358">
                  <c:v>45.7791235051516</c:v>
                </c:pt>
                <c:pt idx="359">
                  <c:v>45.8713042349752</c:v>
                </c:pt>
                <c:pt idx="360">
                  <c:v>45.9499263652868</c:v>
                </c:pt>
                <c:pt idx="361">
                  <c:v>45.79908517103</c:v>
                </c:pt>
                <c:pt idx="362">
                  <c:v>45.7990461279424</c:v>
                </c:pt>
                <c:pt idx="363">
                  <c:v>45.6305823036916</c:v>
                </c:pt>
                <c:pt idx="364">
                  <c:v>45.7162499366292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[5]StorageChartData!$K$4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333300"/>
            </a:solidFill>
            <a:ln w="126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[5]StorageChartData!$I$5:$I$369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[5]StorageChartData!$K$5:$K$369</c:f>
              <c:numCache>
                <c:formatCode>General</c:formatCode>
                <c:ptCount val="365"/>
                <c:pt idx="0">
                  <c:v>45.76509993796</c:v>
                </c:pt>
                <c:pt idx="1">
                  <c:v>45.55240384483</c:v>
                </c:pt>
                <c:pt idx="2">
                  <c:v>45.4300499070348</c:v>
                </c:pt>
                <c:pt idx="3">
                  <c:v>45.0923626930108</c:v>
                </c:pt>
                <c:pt idx="4">
                  <c:v>45.0319275427776</c:v>
                </c:pt>
                <c:pt idx="5">
                  <c:v>45.031906246548</c:v>
                </c:pt>
                <c:pt idx="6">
                  <c:v>45.1144220375048</c:v>
                </c:pt>
                <c:pt idx="7">
                  <c:v>45.2091725123668</c:v>
                </c:pt>
                <c:pt idx="8">
                  <c:v>45.3969271712636</c:v>
                </c:pt>
                <c:pt idx="9">
                  <c:v>45.5662073509824</c:v>
                </c:pt>
                <c:pt idx="10">
                  <c:v>45.658210612226</c:v>
                </c:pt>
                <c:pt idx="11">
                  <c:v>45.8054811386532</c:v>
                </c:pt>
                <c:pt idx="12">
                  <c:v>45.9447655789804</c:v>
                </c:pt>
                <c:pt idx="13">
                  <c:v>46.0936936619448</c:v>
                </c:pt>
                <c:pt idx="14">
                  <c:v>46.1886677472176</c:v>
                </c:pt>
                <c:pt idx="15">
                  <c:v>46.0115044131752</c:v>
                </c:pt>
                <c:pt idx="16">
                  <c:v>45.9762023632416</c:v>
                </c:pt>
                <c:pt idx="17">
                  <c:v>45.7380146832804</c:v>
                </c:pt>
                <c:pt idx="18">
                  <c:v>45.741017451654</c:v>
                </c:pt>
                <c:pt idx="19">
                  <c:v>45.7849657708052</c:v>
                </c:pt>
                <c:pt idx="20">
                  <c:v>45.8314944831096</c:v>
                </c:pt>
                <c:pt idx="21">
                  <c:v>45.8793861541084</c:v>
                </c:pt>
                <c:pt idx="22">
                  <c:v>45.8850545005536</c:v>
                </c:pt>
                <c:pt idx="23">
                  <c:v>45.6320765891352</c:v>
                </c:pt>
                <c:pt idx="24">
                  <c:v>45.4863819836984</c:v>
                </c:pt>
                <c:pt idx="25">
                  <c:v>45.526457938434</c:v>
                </c:pt>
                <c:pt idx="26">
                  <c:v>45.5764614855348</c:v>
                </c:pt>
                <c:pt idx="27">
                  <c:v>45.6247116430652</c:v>
                </c:pt>
                <c:pt idx="28">
                  <c:v>45.4668604398984</c:v>
                </c:pt>
                <c:pt idx="29">
                  <c:v>45.1698596725252</c:v>
                </c:pt>
                <c:pt idx="30">
                  <c:v>45.0357608641056</c:v>
                </c:pt>
                <c:pt idx="31">
                  <c:v>44.9942154695276</c:v>
                </c:pt>
                <c:pt idx="32">
                  <c:v>44.9745413027488</c:v>
                </c:pt>
                <c:pt idx="33">
                  <c:v>44.9403963479568</c:v>
                </c:pt>
                <c:pt idx="34">
                  <c:v>44.8999335117168</c:v>
                </c:pt>
                <c:pt idx="35">
                  <c:v>44.8601450560808</c:v>
                </c:pt>
                <c:pt idx="36">
                  <c:v>44.7891611734524</c:v>
                </c:pt>
                <c:pt idx="37">
                  <c:v>44.6753221781256</c:v>
                </c:pt>
                <c:pt idx="38">
                  <c:v>44.6088885898884</c:v>
                </c:pt>
                <c:pt idx="39">
                  <c:v>44.566761098368</c:v>
                </c:pt>
                <c:pt idx="40">
                  <c:v>44.528427885088</c:v>
                </c:pt>
                <c:pt idx="41">
                  <c:v>44.4822044187412</c:v>
                </c:pt>
                <c:pt idx="42">
                  <c:v>44.4392570223812</c:v>
                </c:pt>
                <c:pt idx="43">
                  <c:v>44.3854166045808</c:v>
                </c:pt>
                <c:pt idx="44">
                  <c:v>44.2069222561884</c:v>
                </c:pt>
                <c:pt idx="45">
                  <c:v>44.1058077580476</c:v>
                </c:pt>
                <c:pt idx="46">
                  <c:v>44.0277286815908</c:v>
                </c:pt>
                <c:pt idx="47">
                  <c:v>43.978541489958</c:v>
                </c:pt>
                <c:pt idx="48">
                  <c:v>43.9247898064476</c:v>
                </c:pt>
                <c:pt idx="49">
                  <c:v>43.7384335999612</c:v>
                </c:pt>
                <c:pt idx="50">
                  <c:v>43.707280765428</c:v>
                </c:pt>
                <c:pt idx="51">
                  <c:v>43.614304976366</c:v>
                </c:pt>
                <c:pt idx="52">
                  <c:v>43.6836171049708</c:v>
                </c:pt>
                <c:pt idx="53">
                  <c:v>43.8403892991712</c:v>
                </c:pt>
                <c:pt idx="54">
                  <c:v>44.0052079187888</c:v>
                </c:pt>
                <c:pt idx="55">
                  <c:v>44.1690078687572</c:v>
                </c:pt>
                <c:pt idx="56">
                  <c:v>44.3321511849796</c:v>
                </c:pt>
                <c:pt idx="57">
                  <c:v>44.4824954672124</c:v>
                </c:pt>
                <c:pt idx="58">
                  <c:v>44.602343548658</c:v>
                </c:pt>
                <c:pt idx="59">
                  <c:v>44.448833226958</c:v>
                </c:pt>
                <c:pt idx="60">
                  <c:v>44.4306178519068</c:v>
                </c:pt>
                <c:pt idx="61">
                  <c:v>44.4762414744532</c:v>
                </c:pt>
                <c:pt idx="62">
                  <c:v>44.4808237131888</c:v>
                </c:pt>
                <c:pt idx="63">
                  <c:v>44.3908577912436</c:v>
                </c:pt>
                <c:pt idx="64">
                  <c:v>44.1977826243184</c:v>
                </c:pt>
                <c:pt idx="65">
                  <c:v>43.8641558914048</c:v>
                </c:pt>
                <c:pt idx="66">
                  <c:v>43.651839581036</c:v>
                </c:pt>
                <c:pt idx="67">
                  <c:v>43.4849161840596</c:v>
                </c:pt>
                <c:pt idx="68">
                  <c:v>43.3873333106608</c:v>
                </c:pt>
                <c:pt idx="69">
                  <c:v>43.3053712216736</c:v>
                </c:pt>
                <c:pt idx="70">
                  <c:v>43.2236185456108</c:v>
                </c:pt>
                <c:pt idx="71">
                  <c:v>42.8684848888588</c:v>
                </c:pt>
                <c:pt idx="72">
                  <c:v>42.4126213474128</c:v>
                </c:pt>
                <c:pt idx="73">
                  <c:v>42.1712037392956</c:v>
                </c:pt>
                <c:pt idx="74">
                  <c:v>41.7677005276928</c:v>
                </c:pt>
                <c:pt idx="75">
                  <c:v>41.3879035690064</c:v>
                </c:pt>
                <c:pt idx="76">
                  <c:v>41.0131218723908</c:v>
                </c:pt>
                <c:pt idx="77">
                  <c:v>40.7339034567336</c:v>
                </c:pt>
                <c:pt idx="78">
                  <c:v>40.4582237645616</c:v>
                </c:pt>
                <c:pt idx="79">
                  <c:v>40.1839283273136</c:v>
                </c:pt>
                <c:pt idx="80">
                  <c:v>39.8912116514616</c:v>
                </c:pt>
                <c:pt idx="81">
                  <c:v>39.5856533491608</c:v>
                </c:pt>
                <c:pt idx="82">
                  <c:v>39.3218817987068</c:v>
                </c:pt>
                <c:pt idx="83">
                  <c:v>39.20555824326</c:v>
                </c:pt>
                <c:pt idx="84">
                  <c:v>39.3367465669676</c:v>
                </c:pt>
                <c:pt idx="85">
                  <c:v>39.1587029887684</c:v>
                </c:pt>
                <c:pt idx="86">
                  <c:v>38.946418622744</c:v>
                </c:pt>
                <c:pt idx="87">
                  <c:v>38.8905266681588</c:v>
                </c:pt>
                <c:pt idx="88">
                  <c:v>38.53037903065</c:v>
                </c:pt>
                <c:pt idx="89">
                  <c:v>38.2404699077336</c:v>
                </c:pt>
                <c:pt idx="90">
                  <c:v>37.8137715527248</c:v>
                </c:pt>
                <c:pt idx="91">
                  <c:v>37.6</c:v>
                </c:pt>
                <c:pt idx="92">
                  <c:v>37.5874955638532</c:v>
                </c:pt>
                <c:pt idx="93">
                  <c:v>37.4374174844904</c:v>
                </c:pt>
                <c:pt idx="94">
                  <c:v>37.3429261137552</c:v>
                </c:pt>
                <c:pt idx="95">
                  <c:v>37.139149591456</c:v>
                </c:pt>
                <c:pt idx="96">
                  <c:v>36.8196103144228</c:v>
                </c:pt>
                <c:pt idx="97">
                  <c:v>36.5955597815444</c:v>
                </c:pt>
                <c:pt idx="98">
                  <c:v>36.4789558257412</c:v>
                </c:pt>
                <c:pt idx="99">
                  <c:v>36.3774828410688</c:v>
                </c:pt>
                <c:pt idx="100">
                  <c:v>36.0641230199912</c:v>
                </c:pt>
                <c:pt idx="101">
                  <c:v>35.8186129864192</c:v>
                </c:pt>
                <c:pt idx="102">
                  <c:v>35.8438383703804</c:v>
                </c:pt>
                <c:pt idx="103">
                  <c:v>35.8471641315696</c:v>
                </c:pt>
                <c:pt idx="104">
                  <c:v>35.8480337276116</c:v>
                </c:pt>
                <c:pt idx="105">
                  <c:v>35.5931569023872</c:v>
                </c:pt>
                <c:pt idx="106">
                  <c:v>35.403861816216</c:v>
                </c:pt>
                <c:pt idx="107">
                  <c:v>35.1155179661752</c:v>
                </c:pt>
                <c:pt idx="108">
                  <c:v>34.9706219693484</c:v>
                </c:pt>
                <c:pt idx="109">
                  <c:v>34.698530691864</c:v>
                </c:pt>
                <c:pt idx="110">
                  <c:v>34.4304005130852</c:v>
                </c:pt>
                <c:pt idx="111">
                  <c:v>34.1626252714664</c:v>
                </c:pt>
                <c:pt idx="112">
                  <c:v>33.977120914164</c:v>
                </c:pt>
                <c:pt idx="113">
                  <c:v>33.9518529377436</c:v>
                </c:pt>
                <c:pt idx="114">
                  <c:v>34.1812594723664</c:v>
                </c:pt>
                <c:pt idx="115">
                  <c:v>34.2274616424836</c:v>
                </c:pt>
                <c:pt idx="116">
                  <c:v>34.2274793893416</c:v>
                </c:pt>
                <c:pt idx="117">
                  <c:v>34.2274793893416</c:v>
                </c:pt>
                <c:pt idx="118">
                  <c:v>34.2274793893416</c:v>
                </c:pt>
                <c:pt idx="119">
                  <c:v>34.2274793893416</c:v>
                </c:pt>
                <c:pt idx="120">
                  <c:v>34.1687834311924</c:v>
                </c:pt>
                <c:pt idx="121">
                  <c:v>34.092369010016</c:v>
                </c:pt>
                <c:pt idx="122">
                  <c:v>34.0066623339908</c:v>
                </c:pt>
                <c:pt idx="123">
                  <c:v>34.231184933292</c:v>
                </c:pt>
                <c:pt idx="124">
                  <c:v>34.4109499567172</c:v>
                </c:pt>
                <c:pt idx="125">
                  <c:v>34.5871975528868</c:v>
                </c:pt>
                <c:pt idx="126">
                  <c:v>34.6031661757152</c:v>
                </c:pt>
                <c:pt idx="127">
                  <c:v>34.6031661757152</c:v>
                </c:pt>
                <c:pt idx="128">
                  <c:v>34.6031661757152</c:v>
                </c:pt>
                <c:pt idx="129">
                  <c:v>34.6926635806092</c:v>
                </c:pt>
                <c:pt idx="130">
                  <c:v>34.7910344145032</c:v>
                </c:pt>
                <c:pt idx="131">
                  <c:v>34.9085505588076</c:v>
                </c:pt>
                <c:pt idx="132">
                  <c:v>35.0301200854792</c:v>
                </c:pt>
                <c:pt idx="133">
                  <c:v>35.1036950093756</c:v>
                </c:pt>
                <c:pt idx="134">
                  <c:v>35.1475829892096</c:v>
                </c:pt>
                <c:pt idx="135">
                  <c:v>35.1961667876704</c:v>
                </c:pt>
                <c:pt idx="136">
                  <c:v>35.2134948198216</c:v>
                </c:pt>
                <c:pt idx="137">
                  <c:v>35.3147512928264</c:v>
                </c:pt>
                <c:pt idx="138">
                  <c:v>35.4425215716832</c:v>
                </c:pt>
                <c:pt idx="139">
                  <c:v>35.5434692493588</c:v>
                </c:pt>
                <c:pt idx="140">
                  <c:v>35.5890218844732</c:v>
                </c:pt>
                <c:pt idx="141">
                  <c:v>35.5891780568236</c:v>
                </c:pt>
                <c:pt idx="142">
                  <c:v>35.6226592791264</c:v>
                </c:pt>
                <c:pt idx="143">
                  <c:v>35.709391723544</c:v>
                </c:pt>
                <c:pt idx="144">
                  <c:v>35.7962590440824</c:v>
                </c:pt>
                <c:pt idx="145">
                  <c:v>35.8093846202592</c:v>
                </c:pt>
                <c:pt idx="146">
                  <c:v>35.8290445895516</c:v>
                </c:pt>
                <c:pt idx="147">
                  <c:v>35.856122745488</c:v>
                </c:pt>
                <c:pt idx="148">
                  <c:v>35.9191524863608</c:v>
                </c:pt>
                <c:pt idx="149">
                  <c:v>36.0291830059608</c:v>
                </c:pt>
                <c:pt idx="150">
                  <c:v>36.1148648363848</c:v>
                </c:pt>
                <c:pt idx="151">
                  <c:v>36.1930716902192</c:v>
                </c:pt>
                <c:pt idx="152">
                  <c:v>36.304692328296</c:v>
                </c:pt>
                <c:pt idx="153">
                  <c:v>36.4230354761832</c:v>
                </c:pt>
                <c:pt idx="154">
                  <c:v>36.5189927373892</c:v>
                </c:pt>
                <c:pt idx="155">
                  <c:v>36.6298218655992</c:v>
                </c:pt>
                <c:pt idx="156">
                  <c:v>36.5217080066632</c:v>
                </c:pt>
                <c:pt idx="157">
                  <c:v>36.4819550447432</c:v>
                </c:pt>
                <c:pt idx="158">
                  <c:v>36.5949279933996</c:v>
                </c:pt>
                <c:pt idx="159">
                  <c:v>36.6877085670236</c:v>
                </c:pt>
                <c:pt idx="160">
                  <c:v>36.7229822219844</c:v>
                </c:pt>
                <c:pt idx="161">
                  <c:v>36.8444843105956</c:v>
                </c:pt>
                <c:pt idx="162">
                  <c:v>36.9355434389936</c:v>
                </c:pt>
                <c:pt idx="163">
                  <c:v>37.0628097070832</c:v>
                </c:pt>
                <c:pt idx="164">
                  <c:v>37.1555973794504</c:v>
                </c:pt>
                <c:pt idx="165">
                  <c:v>37.230616897588</c:v>
                </c:pt>
                <c:pt idx="166">
                  <c:v>37.3184851409176</c:v>
                </c:pt>
                <c:pt idx="167">
                  <c:v>37.3771988459248</c:v>
                </c:pt>
                <c:pt idx="168">
                  <c:v>37.479836024482</c:v>
                </c:pt>
                <c:pt idx="169">
                  <c:v>37.5867040539864</c:v>
                </c:pt>
                <c:pt idx="170">
                  <c:v>37.5859906302948</c:v>
                </c:pt>
                <c:pt idx="171">
                  <c:v>37.71943635434</c:v>
                </c:pt>
                <c:pt idx="172">
                  <c:v>37.8901114370976</c:v>
                </c:pt>
                <c:pt idx="173">
                  <c:v>38.0691133456288</c:v>
                </c:pt>
                <c:pt idx="174">
                  <c:v>38.2498473475008</c:v>
                </c:pt>
                <c:pt idx="175">
                  <c:v>38.4192233602528</c:v>
                </c:pt>
                <c:pt idx="176">
                  <c:v>38.4358628143136</c:v>
                </c:pt>
                <c:pt idx="177">
                  <c:v>38.5819017087956</c:v>
                </c:pt>
                <c:pt idx="178">
                  <c:v>38.721761147322</c:v>
                </c:pt>
                <c:pt idx="179">
                  <c:v>38.9054837200812</c:v>
                </c:pt>
                <c:pt idx="180">
                  <c:v>39.1083551526224</c:v>
                </c:pt>
                <c:pt idx="181">
                  <c:v>39.3135585223048</c:v>
                </c:pt>
                <c:pt idx="182">
                  <c:v>39.5008908059812</c:v>
                </c:pt>
                <c:pt idx="183">
                  <c:v>39.6818803626084</c:v>
                </c:pt>
                <c:pt idx="184">
                  <c:v>39.8492119373188</c:v>
                </c:pt>
                <c:pt idx="185">
                  <c:v>39.9869453022568</c:v>
                </c:pt>
                <c:pt idx="186">
                  <c:v>40.1401929704584</c:v>
                </c:pt>
                <c:pt idx="187">
                  <c:v>40.3086958377968</c:v>
                </c:pt>
                <c:pt idx="188">
                  <c:v>40.4893943459528</c:v>
                </c:pt>
                <c:pt idx="189">
                  <c:v>40.65130603023</c:v>
                </c:pt>
                <c:pt idx="190">
                  <c:v>40.8303398831056</c:v>
                </c:pt>
                <c:pt idx="191">
                  <c:v>40.9584544510076</c:v>
                </c:pt>
                <c:pt idx="192">
                  <c:v>40.8939552702924</c:v>
                </c:pt>
                <c:pt idx="193">
                  <c:v>40.9866968008288</c:v>
                </c:pt>
                <c:pt idx="194">
                  <c:v>41.0907963204852</c:v>
                </c:pt>
                <c:pt idx="195">
                  <c:v>41.2046424145552</c:v>
                </c:pt>
                <c:pt idx="196">
                  <c:v>41.3302724223372</c:v>
                </c:pt>
                <c:pt idx="197">
                  <c:v>41.4445408916276</c:v>
                </c:pt>
                <c:pt idx="198">
                  <c:v>41.5848191560028</c:v>
                </c:pt>
                <c:pt idx="199">
                  <c:v>41.704014153074</c:v>
                </c:pt>
                <c:pt idx="200">
                  <c:v>41.8662275339372</c:v>
                </c:pt>
                <c:pt idx="201">
                  <c:v>41.9205222713024</c:v>
                </c:pt>
                <c:pt idx="202">
                  <c:v>41.99527558657</c:v>
                </c:pt>
                <c:pt idx="203">
                  <c:v>42.045463700994</c:v>
                </c:pt>
                <c:pt idx="204">
                  <c:v>42.1653685723852</c:v>
                </c:pt>
                <c:pt idx="205">
                  <c:v>42.1087028547912</c:v>
                </c:pt>
                <c:pt idx="206">
                  <c:v>42.1734682383764</c:v>
                </c:pt>
                <c:pt idx="207">
                  <c:v>42.2906968835812</c:v>
                </c:pt>
                <c:pt idx="208">
                  <c:v>42.4425567474872</c:v>
                </c:pt>
                <c:pt idx="209">
                  <c:v>42.5712463135884</c:v>
                </c:pt>
                <c:pt idx="210">
                  <c:v>42.6789661922768</c:v>
                </c:pt>
                <c:pt idx="211">
                  <c:v>42.5816530711196</c:v>
                </c:pt>
                <c:pt idx="212">
                  <c:v>42.3431565958292</c:v>
                </c:pt>
                <c:pt idx="213">
                  <c:v>42.2704299717452</c:v>
                </c:pt>
                <c:pt idx="214">
                  <c:v>42.143603825734</c:v>
                </c:pt>
                <c:pt idx="215">
                  <c:v>41.9877544681496</c:v>
                </c:pt>
                <c:pt idx="216">
                  <c:v>41.8951265175044</c:v>
                </c:pt>
                <c:pt idx="217">
                  <c:v>41.8261586779448</c:v>
                </c:pt>
                <c:pt idx="218">
                  <c:v>41.6704299989948</c:v>
                </c:pt>
                <c:pt idx="219">
                  <c:v>41.522889720326</c:v>
                </c:pt>
                <c:pt idx="220">
                  <c:v>41.4044152456896</c:v>
                </c:pt>
                <c:pt idx="221">
                  <c:v>41.3771489730584</c:v>
                </c:pt>
                <c:pt idx="222">
                  <c:v>41.3771028312276</c:v>
                </c:pt>
                <c:pt idx="223">
                  <c:v>41.3771028312276</c:v>
                </c:pt>
                <c:pt idx="224">
                  <c:v>41.3771028312276</c:v>
                </c:pt>
                <c:pt idx="225">
                  <c:v>41.3771028312276</c:v>
                </c:pt>
                <c:pt idx="226">
                  <c:v>41.3771028312276</c:v>
                </c:pt>
                <c:pt idx="227">
                  <c:v>41.3548198763228</c:v>
                </c:pt>
                <c:pt idx="228">
                  <c:v>41.4717184299688</c:v>
                </c:pt>
                <c:pt idx="229">
                  <c:v>41.5943847124648</c:v>
                </c:pt>
                <c:pt idx="230">
                  <c:v>41.7178283073412</c:v>
                </c:pt>
                <c:pt idx="231">
                  <c:v>41.6480370135704</c:v>
                </c:pt>
                <c:pt idx="232">
                  <c:v>41.7710830788276</c:v>
                </c:pt>
                <c:pt idx="233">
                  <c:v>41.8868316360752</c:v>
                </c:pt>
                <c:pt idx="234">
                  <c:v>41.9627881883152</c:v>
                </c:pt>
                <c:pt idx="235">
                  <c:v>42.1533858938636</c:v>
                </c:pt>
                <c:pt idx="236">
                  <c:v>42.344214308566</c:v>
                </c:pt>
                <c:pt idx="237">
                  <c:v>42.5374101541256</c:v>
                </c:pt>
                <c:pt idx="238">
                  <c:v>42.67542391942</c:v>
                </c:pt>
                <c:pt idx="239">
                  <c:v>42.8210936792556</c:v>
                </c:pt>
                <c:pt idx="240">
                  <c:v>42.7863879237508</c:v>
                </c:pt>
                <c:pt idx="241">
                  <c:v>42.7863666275212</c:v>
                </c:pt>
                <c:pt idx="242">
                  <c:v>42.8938415995692</c:v>
                </c:pt>
                <c:pt idx="243">
                  <c:v>43.0277735875236</c:v>
                </c:pt>
                <c:pt idx="244">
                  <c:v>43.1504505181344</c:v>
                </c:pt>
                <c:pt idx="245">
                  <c:v>43.2488000557988</c:v>
                </c:pt>
                <c:pt idx="246">
                  <c:v>43.3342973188996</c:v>
                </c:pt>
                <c:pt idx="247">
                  <c:v>43.3343008682712</c:v>
                </c:pt>
                <c:pt idx="248">
                  <c:v>43.3766413220876</c:v>
                </c:pt>
                <c:pt idx="249">
                  <c:v>43.4349468493608</c:v>
                </c:pt>
                <c:pt idx="250">
                  <c:v>43.4979765902336</c:v>
                </c:pt>
                <c:pt idx="251">
                  <c:v>43.5605094190824</c:v>
                </c:pt>
                <c:pt idx="252">
                  <c:v>43.5606094190824</c:v>
                </c:pt>
                <c:pt idx="253">
                  <c:v>43.5974696431484</c:v>
                </c:pt>
                <c:pt idx="254">
                  <c:v>43.6179637147668</c:v>
                </c:pt>
                <c:pt idx="255">
                  <c:v>43.6179637147668</c:v>
                </c:pt>
                <c:pt idx="256">
                  <c:v>43.6179637147668</c:v>
                </c:pt>
                <c:pt idx="257">
                  <c:v>43.6179637147668</c:v>
                </c:pt>
                <c:pt idx="258">
                  <c:v>43.6717650894796</c:v>
                </c:pt>
                <c:pt idx="259">
                  <c:v>43.717761396044</c:v>
                </c:pt>
                <c:pt idx="260">
                  <c:v>43.7177649454156</c:v>
                </c:pt>
                <c:pt idx="261">
                  <c:v>43.7177649454156</c:v>
                </c:pt>
                <c:pt idx="262">
                  <c:v>43.7177649454156</c:v>
                </c:pt>
                <c:pt idx="263">
                  <c:v>43.7840707562752</c:v>
                </c:pt>
                <c:pt idx="264">
                  <c:v>43.843923809566</c:v>
                </c:pt>
                <c:pt idx="265">
                  <c:v>43.904334114198</c:v>
                </c:pt>
                <c:pt idx="266">
                  <c:v>43.9462237978212</c:v>
                </c:pt>
                <c:pt idx="267">
                  <c:v>43.947760675724</c:v>
                </c:pt>
                <c:pt idx="268">
                  <c:v>43.947760675724</c:v>
                </c:pt>
                <c:pt idx="269">
                  <c:v>43.947760675724</c:v>
                </c:pt>
                <c:pt idx="270">
                  <c:v>44.0147692621604</c:v>
                </c:pt>
                <c:pt idx="271">
                  <c:v>44.0661215704692</c:v>
                </c:pt>
                <c:pt idx="272">
                  <c:v>44.1089411894516</c:v>
                </c:pt>
                <c:pt idx="273">
                  <c:v>44.1154081445068</c:v>
                </c:pt>
                <c:pt idx="274">
                  <c:v>44.1154081445068</c:v>
                </c:pt>
                <c:pt idx="275">
                  <c:v>44.1154081445068</c:v>
                </c:pt>
                <c:pt idx="276">
                  <c:v>44.1154081445068</c:v>
                </c:pt>
                <c:pt idx="277">
                  <c:v>44.2673354464732</c:v>
                </c:pt>
                <c:pt idx="278">
                  <c:v>44.4518495290992</c:v>
                </c:pt>
                <c:pt idx="279">
                  <c:v>44.6118090589964</c:v>
                </c:pt>
                <c:pt idx="280">
                  <c:v>44.7782745870364</c:v>
                </c:pt>
                <c:pt idx="281">
                  <c:v>44.8658020906924</c:v>
                </c:pt>
                <c:pt idx="282">
                  <c:v>45.0025309834676</c:v>
                </c:pt>
                <c:pt idx="283">
                  <c:v>45.1372899750048</c:v>
                </c:pt>
                <c:pt idx="284">
                  <c:v>45.277089074214</c:v>
                </c:pt>
                <c:pt idx="285">
                  <c:v>45.4248600620368</c:v>
                </c:pt>
                <c:pt idx="286">
                  <c:v>45.5699867680176</c:v>
                </c:pt>
                <c:pt idx="287">
                  <c:v>45.6706008047628</c:v>
                </c:pt>
                <c:pt idx="288">
                  <c:v>45.6706011597</c:v>
                </c:pt>
                <c:pt idx="289">
                  <c:v>45.7696747691708</c:v>
                </c:pt>
                <c:pt idx="290">
                  <c:v>45.769681867914</c:v>
                </c:pt>
                <c:pt idx="291">
                  <c:v>45.809984982432</c:v>
                </c:pt>
                <c:pt idx="292">
                  <c:v>45.893643671044</c:v>
                </c:pt>
                <c:pt idx="293">
                  <c:v>45.9763333812091</c:v>
                </c:pt>
                <c:pt idx="294">
                  <c:v>46.0940056978639</c:v>
                </c:pt>
                <c:pt idx="295">
                  <c:v>46.2156426625959</c:v>
                </c:pt>
                <c:pt idx="296">
                  <c:v>46.2792438522963</c:v>
                </c:pt>
                <c:pt idx="297">
                  <c:v>46.3665299986835</c:v>
                </c:pt>
                <c:pt idx="298">
                  <c:v>46.4697634716695</c:v>
                </c:pt>
                <c:pt idx="299">
                  <c:v>46.5641341637703</c:v>
                </c:pt>
                <c:pt idx="300">
                  <c:v>46.6550797122771</c:v>
                </c:pt>
                <c:pt idx="301">
                  <c:v>46.6581179743667</c:v>
                </c:pt>
                <c:pt idx="302">
                  <c:v>46.6581179743667</c:v>
                </c:pt>
                <c:pt idx="303">
                  <c:v>46.6543698379572</c:v>
                </c:pt>
                <c:pt idx="304">
                  <c:v>46.5161644065963</c:v>
                </c:pt>
                <c:pt idx="305">
                  <c:v>46.5632610183568</c:v>
                </c:pt>
                <c:pt idx="306">
                  <c:v>46.6178397054499</c:v>
                </c:pt>
                <c:pt idx="307">
                  <c:v>46.7003093545759</c:v>
                </c:pt>
                <c:pt idx="308">
                  <c:v>46.7534257005699</c:v>
                </c:pt>
                <c:pt idx="309">
                  <c:v>46.6328996891487</c:v>
                </c:pt>
                <c:pt idx="310">
                  <c:v>46.5794355047379</c:v>
                </c:pt>
                <c:pt idx="311">
                  <c:v>46.5794355047379</c:v>
                </c:pt>
                <c:pt idx="312">
                  <c:v>46.6248213193871</c:v>
                </c:pt>
                <c:pt idx="313">
                  <c:v>46.6063397414659</c:v>
                </c:pt>
                <c:pt idx="314">
                  <c:v>46.6063397414659</c:v>
                </c:pt>
                <c:pt idx="315">
                  <c:v>46.6063397414659</c:v>
                </c:pt>
                <c:pt idx="316">
                  <c:v>46.6063397414659</c:v>
                </c:pt>
                <c:pt idx="317">
                  <c:v>46.6063397414659</c:v>
                </c:pt>
                <c:pt idx="318">
                  <c:v>46.6063397414659</c:v>
                </c:pt>
                <c:pt idx="319">
                  <c:v>46.6063397414659</c:v>
                </c:pt>
                <c:pt idx="320">
                  <c:v>46.6063397414659</c:v>
                </c:pt>
                <c:pt idx="321">
                  <c:v>46.6063397414659</c:v>
                </c:pt>
                <c:pt idx="322">
                  <c:v>46.5517929987172</c:v>
                </c:pt>
                <c:pt idx="323">
                  <c:v>46.5517929987172</c:v>
                </c:pt>
                <c:pt idx="324">
                  <c:v>46.5517929987172</c:v>
                </c:pt>
                <c:pt idx="325">
                  <c:v>46.4926995109487</c:v>
                </c:pt>
                <c:pt idx="326">
                  <c:v>46.3195292199563</c:v>
                </c:pt>
                <c:pt idx="327">
                  <c:v>46.2721202634952</c:v>
                </c:pt>
                <c:pt idx="328">
                  <c:v>46.1915459788035</c:v>
                </c:pt>
                <c:pt idx="329">
                  <c:v>46.101530365656</c:v>
                </c:pt>
                <c:pt idx="330">
                  <c:v>46.0739481989523</c:v>
                </c:pt>
                <c:pt idx="331">
                  <c:v>46.0377801023483</c:v>
                </c:pt>
                <c:pt idx="332">
                  <c:v>45.9686560904383</c:v>
                </c:pt>
                <c:pt idx="333">
                  <c:v>45.9520840744379</c:v>
                </c:pt>
                <c:pt idx="334">
                  <c:v>45.9520840744379</c:v>
                </c:pt>
                <c:pt idx="335">
                  <c:v>45.9184892722439</c:v>
                </c:pt>
                <c:pt idx="336">
                  <c:v>45.9184892722439</c:v>
                </c:pt>
                <c:pt idx="337">
                  <c:v>45.8083629196107</c:v>
                </c:pt>
                <c:pt idx="338">
                  <c:v>45.6996492168743</c:v>
                </c:pt>
                <c:pt idx="339">
                  <c:v>45.6057896342839</c:v>
                </c:pt>
                <c:pt idx="340">
                  <c:v>45.6057363937099</c:v>
                </c:pt>
                <c:pt idx="341">
                  <c:v>45.6057328443383</c:v>
                </c:pt>
                <c:pt idx="342">
                  <c:v>45.6057328443383</c:v>
                </c:pt>
                <c:pt idx="343">
                  <c:v>45.6052891728883</c:v>
                </c:pt>
                <c:pt idx="344">
                  <c:v>45.5661750978563</c:v>
                </c:pt>
                <c:pt idx="345">
                  <c:v>45.5661750978563</c:v>
                </c:pt>
                <c:pt idx="346">
                  <c:v>45.4588172550711</c:v>
                </c:pt>
                <c:pt idx="347">
                  <c:v>45.3341988181951</c:v>
                </c:pt>
                <c:pt idx="348">
                  <c:v>45.3302412688611</c:v>
                </c:pt>
                <c:pt idx="349">
                  <c:v>45.2764682891211</c:v>
                </c:pt>
                <c:pt idx="350">
                  <c:v>45.1448895345375</c:v>
                </c:pt>
                <c:pt idx="351">
                  <c:v>44.9988932325147</c:v>
                </c:pt>
                <c:pt idx="352">
                  <c:v>44.8336025464743</c:v>
                </c:pt>
                <c:pt idx="353">
                  <c:v>44.7106097217911</c:v>
                </c:pt>
                <c:pt idx="354">
                  <c:v>44.5059458565919</c:v>
                </c:pt>
                <c:pt idx="355">
                  <c:v>44.3439596355111</c:v>
                </c:pt>
                <c:pt idx="356">
                  <c:v>44.1943855669155</c:v>
                </c:pt>
                <c:pt idx="357">
                  <c:v>44.1379967003063</c:v>
                </c:pt>
                <c:pt idx="358">
                  <c:v>44.0006360193863</c:v>
                </c:pt>
                <c:pt idx="359">
                  <c:v>43.9020273775951</c:v>
                </c:pt>
                <c:pt idx="360">
                  <c:v>43.8066664108179</c:v>
                </c:pt>
                <c:pt idx="361">
                  <c:v>43.7396613737531</c:v>
                </c:pt>
                <c:pt idx="362">
                  <c:v>43.6741790171047</c:v>
                </c:pt>
                <c:pt idx="363">
                  <c:v>43.6048207466691</c:v>
                </c:pt>
                <c:pt idx="364">
                  <c:v>43.5168957133939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[5]StorageChartData!$L$4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800080"/>
            </a:solidFill>
            <a:ln w="378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[5]StorageChartData!$I$5:$I$369</c:f>
              <c:strCache>
                <c:ptCount val="365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  <c:pt idx="50">
                  <c:v>36881</c:v>
                </c:pt>
                <c:pt idx="51">
                  <c:v>36882</c:v>
                </c:pt>
                <c:pt idx="52">
                  <c:v>36883</c:v>
                </c:pt>
                <c:pt idx="53">
                  <c:v>36884</c:v>
                </c:pt>
                <c:pt idx="54">
                  <c:v>36885</c:v>
                </c:pt>
                <c:pt idx="55">
                  <c:v>36886</c:v>
                </c:pt>
                <c:pt idx="56">
                  <c:v>36887</c:v>
                </c:pt>
                <c:pt idx="57">
                  <c:v>36888</c:v>
                </c:pt>
                <c:pt idx="58">
                  <c:v>36889</c:v>
                </c:pt>
                <c:pt idx="59">
                  <c:v>36890</c:v>
                </c:pt>
                <c:pt idx="60">
                  <c:v>36891</c:v>
                </c:pt>
                <c:pt idx="61">
                  <c:v>36892</c:v>
                </c:pt>
                <c:pt idx="62">
                  <c:v>36893</c:v>
                </c:pt>
                <c:pt idx="63">
                  <c:v>36894</c:v>
                </c:pt>
                <c:pt idx="64">
                  <c:v>36895</c:v>
                </c:pt>
                <c:pt idx="65">
                  <c:v>36896</c:v>
                </c:pt>
                <c:pt idx="66">
                  <c:v>36897</c:v>
                </c:pt>
                <c:pt idx="67">
                  <c:v>36898</c:v>
                </c:pt>
                <c:pt idx="68">
                  <c:v>36899</c:v>
                </c:pt>
                <c:pt idx="69">
                  <c:v>36900</c:v>
                </c:pt>
                <c:pt idx="70">
                  <c:v>36901</c:v>
                </c:pt>
                <c:pt idx="71">
                  <c:v>36902</c:v>
                </c:pt>
                <c:pt idx="72">
                  <c:v>36903</c:v>
                </c:pt>
                <c:pt idx="73">
                  <c:v>36904</c:v>
                </c:pt>
                <c:pt idx="74">
                  <c:v>36905</c:v>
                </c:pt>
                <c:pt idx="75">
                  <c:v>36906</c:v>
                </c:pt>
                <c:pt idx="76">
                  <c:v>36907</c:v>
                </c:pt>
                <c:pt idx="77">
                  <c:v>36908</c:v>
                </c:pt>
                <c:pt idx="78">
                  <c:v>36909</c:v>
                </c:pt>
                <c:pt idx="79">
                  <c:v>36910</c:v>
                </c:pt>
                <c:pt idx="80">
                  <c:v>36911</c:v>
                </c:pt>
                <c:pt idx="81">
                  <c:v>36912</c:v>
                </c:pt>
                <c:pt idx="82">
                  <c:v>36913</c:v>
                </c:pt>
                <c:pt idx="83">
                  <c:v>36914</c:v>
                </c:pt>
                <c:pt idx="84">
                  <c:v>36915</c:v>
                </c:pt>
                <c:pt idx="85">
                  <c:v>36916</c:v>
                </c:pt>
                <c:pt idx="86">
                  <c:v>36917</c:v>
                </c:pt>
                <c:pt idx="87">
                  <c:v>36918</c:v>
                </c:pt>
                <c:pt idx="88">
                  <c:v>36919</c:v>
                </c:pt>
                <c:pt idx="89">
                  <c:v>36920</c:v>
                </c:pt>
                <c:pt idx="90">
                  <c:v>36921</c:v>
                </c:pt>
                <c:pt idx="91">
                  <c:v>36922</c:v>
                </c:pt>
                <c:pt idx="92">
                  <c:v>36923</c:v>
                </c:pt>
                <c:pt idx="93">
                  <c:v>36924</c:v>
                </c:pt>
                <c:pt idx="94">
                  <c:v>36925</c:v>
                </c:pt>
                <c:pt idx="95">
                  <c:v>36926</c:v>
                </c:pt>
                <c:pt idx="96">
                  <c:v>36927</c:v>
                </c:pt>
                <c:pt idx="97">
                  <c:v>36928</c:v>
                </c:pt>
                <c:pt idx="98">
                  <c:v>36929</c:v>
                </c:pt>
                <c:pt idx="99">
                  <c:v>36930</c:v>
                </c:pt>
                <c:pt idx="100">
                  <c:v>36931</c:v>
                </c:pt>
                <c:pt idx="101">
                  <c:v>36932</c:v>
                </c:pt>
                <c:pt idx="102">
                  <c:v>36933</c:v>
                </c:pt>
                <c:pt idx="103">
                  <c:v>36934</c:v>
                </c:pt>
                <c:pt idx="104">
                  <c:v>36935</c:v>
                </c:pt>
                <c:pt idx="105">
                  <c:v>36936</c:v>
                </c:pt>
                <c:pt idx="106">
                  <c:v>36937</c:v>
                </c:pt>
                <c:pt idx="107">
                  <c:v>36938</c:v>
                </c:pt>
                <c:pt idx="108">
                  <c:v>36939</c:v>
                </c:pt>
                <c:pt idx="109">
                  <c:v>36940</c:v>
                </c:pt>
                <c:pt idx="110">
                  <c:v>36941</c:v>
                </c:pt>
                <c:pt idx="111">
                  <c:v>36942</c:v>
                </c:pt>
                <c:pt idx="112">
                  <c:v>36943</c:v>
                </c:pt>
                <c:pt idx="113">
                  <c:v>36944</c:v>
                </c:pt>
                <c:pt idx="114">
                  <c:v>36945</c:v>
                </c:pt>
                <c:pt idx="115">
                  <c:v>36946</c:v>
                </c:pt>
                <c:pt idx="116">
                  <c:v>36947</c:v>
                </c:pt>
                <c:pt idx="117">
                  <c:v>36948</c:v>
                </c:pt>
                <c:pt idx="118">
                  <c:v>36949</c:v>
                </c:pt>
                <c:pt idx="119">
                  <c:v>36950</c:v>
                </c:pt>
                <c:pt idx="120">
                  <c:v>36951</c:v>
                </c:pt>
                <c:pt idx="121">
                  <c:v>36952</c:v>
                </c:pt>
                <c:pt idx="122">
                  <c:v>36953</c:v>
                </c:pt>
                <c:pt idx="123">
                  <c:v>36954</c:v>
                </c:pt>
                <c:pt idx="124">
                  <c:v>36955</c:v>
                </c:pt>
                <c:pt idx="125">
                  <c:v>36956</c:v>
                </c:pt>
                <c:pt idx="126">
                  <c:v>36957</c:v>
                </c:pt>
                <c:pt idx="127">
                  <c:v>36958</c:v>
                </c:pt>
                <c:pt idx="128">
                  <c:v>36959</c:v>
                </c:pt>
                <c:pt idx="129">
                  <c:v>36960</c:v>
                </c:pt>
                <c:pt idx="130">
                  <c:v>36961</c:v>
                </c:pt>
                <c:pt idx="131">
                  <c:v>36962</c:v>
                </c:pt>
                <c:pt idx="132">
                  <c:v>36963</c:v>
                </c:pt>
                <c:pt idx="133">
                  <c:v>36964</c:v>
                </c:pt>
                <c:pt idx="134">
                  <c:v>36965</c:v>
                </c:pt>
                <c:pt idx="135">
                  <c:v>36966</c:v>
                </c:pt>
                <c:pt idx="136">
                  <c:v>36967</c:v>
                </c:pt>
                <c:pt idx="137">
                  <c:v>36968</c:v>
                </c:pt>
                <c:pt idx="138">
                  <c:v>36969</c:v>
                </c:pt>
                <c:pt idx="139">
                  <c:v>36970</c:v>
                </c:pt>
                <c:pt idx="140">
                  <c:v>36971</c:v>
                </c:pt>
                <c:pt idx="141">
                  <c:v>36972</c:v>
                </c:pt>
                <c:pt idx="142">
                  <c:v>36973</c:v>
                </c:pt>
                <c:pt idx="143">
                  <c:v>36974</c:v>
                </c:pt>
                <c:pt idx="144">
                  <c:v>36975</c:v>
                </c:pt>
                <c:pt idx="145">
                  <c:v>36976</c:v>
                </c:pt>
                <c:pt idx="146">
                  <c:v>36977</c:v>
                </c:pt>
                <c:pt idx="147">
                  <c:v>36978</c:v>
                </c:pt>
                <c:pt idx="148">
                  <c:v>36979</c:v>
                </c:pt>
                <c:pt idx="149">
                  <c:v>36980</c:v>
                </c:pt>
                <c:pt idx="150">
                  <c:v>36981</c:v>
                </c:pt>
                <c:pt idx="151">
                  <c:v>36982</c:v>
                </c:pt>
                <c:pt idx="152">
                  <c:v>36983</c:v>
                </c:pt>
                <c:pt idx="153">
                  <c:v>36984</c:v>
                </c:pt>
                <c:pt idx="154">
                  <c:v>36985</c:v>
                </c:pt>
                <c:pt idx="155">
                  <c:v>36986</c:v>
                </c:pt>
                <c:pt idx="156">
                  <c:v>36987</c:v>
                </c:pt>
                <c:pt idx="157">
                  <c:v>36988</c:v>
                </c:pt>
                <c:pt idx="158">
                  <c:v>36989</c:v>
                </c:pt>
                <c:pt idx="159">
                  <c:v>36990</c:v>
                </c:pt>
                <c:pt idx="160">
                  <c:v>36991</c:v>
                </c:pt>
                <c:pt idx="161">
                  <c:v>36992</c:v>
                </c:pt>
                <c:pt idx="162">
                  <c:v>36993</c:v>
                </c:pt>
                <c:pt idx="163">
                  <c:v>36994</c:v>
                </c:pt>
                <c:pt idx="164">
                  <c:v>36995</c:v>
                </c:pt>
                <c:pt idx="165">
                  <c:v>36996</c:v>
                </c:pt>
                <c:pt idx="166">
                  <c:v>36997</c:v>
                </c:pt>
                <c:pt idx="167">
                  <c:v>36998</c:v>
                </c:pt>
                <c:pt idx="168">
                  <c:v>36999</c:v>
                </c:pt>
                <c:pt idx="169">
                  <c:v>37000</c:v>
                </c:pt>
                <c:pt idx="170">
                  <c:v>37001</c:v>
                </c:pt>
                <c:pt idx="171">
                  <c:v>37002</c:v>
                </c:pt>
                <c:pt idx="172">
                  <c:v>37003</c:v>
                </c:pt>
                <c:pt idx="173">
                  <c:v>37004</c:v>
                </c:pt>
                <c:pt idx="174">
                  <c:v>37005</c:v>
                </c:pt>
                <c:pt idx="175">
                  <c:v>37006</c:v>
                </c:pt>
                <c:pt idx="176">
                  <c:v>37007</c:v>
                </c:pt>
                <c:pt idx="177">
                  <c:v>37008</c:v>
                </c:pt>
                <c:pt idx="178">
                  <c:v>37009</c:v>
                </c:pt>
                <c:pt idx="179">
                  <c:v>37010</c:v>
                </c:pt>
                <c:pt idx="180">
                  <c:v>37011</c:v>
                </c:pt>
                <c:pt idx="181">
                  <c:v>37012</c:v>
                </c:pt>
                <c:pt idx="182">
                  <c:v>37013</c:v>
                </c:pt>
                <c:pt idx="183">
                  <c:v>37014</c:v>
                </c:pt>
                <c:pt idx="184">
                  <c:v>37015</c:v>
                </c:pt>
                <c:pt idx="185">
                  <c:v>37016</c:v>
                </c:pt>
                <c:pt idx="186">
                  <c:v>37017</c:v>
                </c:pt>
                <c:pt idx="187">
                  <c:v>37018</c:v>
                </c:pt>
                <c:pt idx="188">
                  <c:v>37019</c:v>
                </c:pt>
                <c:pt idx="189">
                  <c:v>37020</c:v>
                </c:pt>
                <c:pt idx="190">
                  <c:v>37021</c:v>
                </c:pt>
                <c:pt idx="191">
                  <c:v>37022</c:v>
                </c:pt>
                <c:pt idx="192">
                  <c:v>37023</c:v>
                </c:pt>
                <c:pt idx="193">
                  <c:v>37024</c:v>
                </c:pt>
                <c:pt idx="194">
                  <c:v>37025</c:v>
                </c:pt>
                <c:pt idx="195">
                  <c:v>37026</c:v>
                </c:pt>
                <c:pt idx="196">
                  <c:v>37027</c:v>
                </c:pt>
                <c:pt idx="197">
                  <c:v>37028</c:v>
                </c:pt>
                <c:pt idx="198">
                  <c:v>37029</c:v>
                </c:pt>
                <c:pt idx="199">
                  <c:v>37030</c:v>
                </c:pt>
                <c:pt idx="200">
                  <c:v>37031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37037</c:v>
                </c:pt>
                <c:pt idx="207">
                  <c:v>37038</c:v>
                </c:pt>
                <c:pt idx="208">
                  <c:v>37039</c:v>
                </c:pt>
                <c:pt idx="209">
                  <c:v>37040</c:v>
                </c:pt>
                <c:pt idx="210">
                  <c:v>37041</c:v>
                </c:pt>
                <c:pt idx="211">
                  <c:v>37042</c:v>
                </c:pt>
                <c:pt idx="212">
                  <c:v>37043</c:v>
                </c:pt>
                <c:pt idx="213">
                  <c:v>37044</c:v>
                </c:pt>
                <c:pt idx="214">
                  <c:v>37045</c:v>
                </c:pt>
                <c:pt idx="215">
                  <c:v>37046</c:v>
                </c:pt>
                <c:pt idx="216">
                  <c:v>37047</c:v>
                </c:pt>
                <c:pt idx="217">
                  <c:v>37048</c:v>
                </c:pt>
                <c:pt idx="218">
                  <c:v>37049</c:v>
                </c:pt>
                <c:pt idx="219">
                  <c:v>37050</c:v>
                </c:pt>
                <c:pt idx="220">
                  <c:v>37051</c:v>
                </c:pt>
                <c:pt idx="221">
                  <c:v>37052</c:v>
                </c:pt>
                <c:pt idx="222">
                  <c:v>37053</c:v>
                </c:pt>
                <c:pt idx="223">
                  <c:v>37054</c:v>
                </c:pt>
                <c:pt idx="224">
                  <c:v>37055</c:v>
                </c:pt>
                <c:pt idx="225">
                  <c:v>37056</c:v>
                </c:pt>
                <c:pt idx="226">
                  <c:v>37057</c:v>
                </c:pt>
                <c:pt idx="227">
                  <c:v>37058</c:v>
                </c:pt>
                <c:pt idx="228">
                  <c:v>37059</c:v>
                </c:pt>
                <c:pt idx="229">
                  <c:v>37060</c:v>
                </c:pt>
                <c:pt idx="230">
                  <c:v>37061</c:v>
                </c:pt>
                <c:pt idx="231">
                  <c:v>37062</c:v>
                </c:pt>
                <c:pt idx="232">
                  <c:v>37063</c:v>
                </c:pt>
                <c:pt idx="233">
                  <c:v>37064</c:v>
                </c:pt>
                <c:pt idx="234">
                  <c:v>37065</c:v>
                </c:pt>
                <c:pt idx="235">
                  <c:v>37066</c:v>
                </c:pt>
                <c:pt idx="236">
                  <c:v>37067</c:v>
                </c:pt>
                <c:pt idx="237">
                  <c:v>37068</c:v>
                </c:pt>
                <c:pt idx="238">
                  <c:v>37069</c:v>
                </c:pt>
                <c:pt idx="239">
                  <c:v>37070</c:v>
                </c:pt>
                <c:pt idx="240">
                  <c:v>37071</c:v>
                </c:pt>
                <c:pt idx="241">
                  <c:v>37072</c:v>
                </c:pt>
                <c:pt idx="242">
                  <c:v>37073</c:v>
                </c:pt>
                <c:pt idx="243">
                  <c:v>37074</c:v>
                </c:pt>
                <c:pt idx="244">
                  <c:v>37075</c:v>
                </c:pt>
                <c:pt idx="245">
                  <c:v>37076</c:v>
                </c:pt>
                <c:pt idx="246">
                  <c:v>37077</c:v>
                </c:pt>
                <c:pt idx="247">
                  <c:v>37078</c:v>
                </c:pt>
                <c:pt idx="248">
                  <c:v>37079</c:v>
                </c:pt>
                <c:pt idx="249">
                  <c:v>37080</c:v>
                </c:pt>
                <c:pt idx="250">
                  <c:v>37081</c:v>
                </c:pt>
                <c:pt idx="251">
                  <c:v>37082</c:v>
                </c:pt>
                <c:pt idx="252">
                  <c:v>37083</c:v>
                </c:pt>
                <c:pt idx="253">
                  <c:v>37084</c:v>
                </c:pt>
                <c:pt idx="254">
                  <c:v>37085</c:v>
                </c:pt>
                <c:pt idx="255">
                  <c:v>37086</c:v>
                </c:pt>
                <c:pt idx="256">
                  <c:v>37087</c:v>
                </c:pt>
                <c:pt idx="257">
                  <c:v>37088</c:v>
                </c:pt>
                <c:pt idx="258">
                  <c:v>37089</c:v>
                </c:pt>
                <c:pt idx="259">
                  <c:v>37090</c:v>
                </c:pt>
                <c:pt idx="260">
                  <c:v>37091</c:v>
                </c:pt>
                <c:pt idx="261">
                  <c:v>37092</c:v>
                </c:pt>
                <c:pt idx="262">
                  <c:v>37093</c:v>
                </c:pt>
                <c:pt idx="263">
                  <c:v>37094</c:v>
                </c:pt>
                <c:pt idx="264">
                  <c:v>37095</c:v>
                </c:pt>
                <c:pt idx="265">
                  <c:v>37096</c:v>
                </c:pt>
                <c:pt idx="266">
                  <c:v>37097</c:v>
                </c:pt>
                <c:pt idx="267">
                  <c:v>37098</c:v>
                </c:pt>
                <c:pt idx="268">
                  <c:v>37099</c:v>
                </c:pt>
                <c:pt idx="269">
                  <c:v>37100</c:v>
                </c:pt>
                <c:pt idx="270">
                  <c:v>37101</c:v>
                </c:pt>
                <c:pt idx="271">
                  <c:v>37102</c:v>
                </c:pt>
                <c:pt idx="272">
                  <c:v>37103</c:v>
                </c:pt>
                <c:pt idx="273">
                  <c:v>37104</c:v>
                </c:pt>
                <c:pt idx="274">
                  <c:v>37105</c:v>
                </c:pt>
                <c:pt idx="275">
                  <c:v>37106</c:v>
                </c:pt>
                <c:pt idx="276">
                  <c:v>37107</c:v>
                </c:pt>
                <c:pt idx="277">
                  <c:v>37108</c:v>
                </c:pt>
                <c:pt idx="278">
                  <c:v>37109</c:v>
                </c:pt>
                <c:pt idx="279">
                  <c:v>37110</c:v>
                </c:pt>
                <c:pt idx="280">
                  <c:v>37111</c:v>
                </c:pt>
                <c:pt idx="281">
                  <c:v>37112</c:v>
                </c:pt>
                <c:pt idx="282">
                  <c:v>37113</c:v>
                </c:pt>
                <c:pt idx="283">
                  <c:v>37114</c:v>
                </c:pt>
                <c:pt idx="284">
                  <c:v>37115</c:v>
                </c:pt>
                <c:pt idx="285">
                  <c:v>37116</c:v>
                </c:pt>
                <c:pt idx="286">
                  <c:v>37117</c:v>
                </c:pt>
                <c:pt idx="287">
                  <c:v>37118</c:v>
                </c:pt>
                <c:pt idx="288">
                  <c:v>37119</c:v>
                </c:pt>
                <c:pt idx="289">
                  <c:v>37120</c:v>
                </c:pt>
                <c:pt idx="290">
                  <c:v>37121</c:v>
                </c:pt>
                <c:pt idx="291">
                  <c:v>37122</c:v>
                </c:pt>
                <c:pt idx="292">
                  <c:v>37123</c:v>
                </c:pt>
                <c:pt idx="293">
                  <c:v>37124</c:v>
                </c:pt>
                <c:pt idx="294">
                  <c:v>37125</c:v>
                </c:pt>
                <c:pt idx="295">
                  <c:v>37126</c:v>
                </c:pt>
                <c:pt idx="296">
                  <c:v>37127</c:v>
                </c:pt>
                <c:pt idx="297">
                  <c:v>37128</c:v>
                </c:pt>
                <c:pt idx="298">
                  <c:v>37129</c:v>
                </c:pt>
                <c:pt idx="299">
                  <c:v>37130</c:v>
                </c:pt>
                <c:pt idx="300">
                  <c:v>37131</c:v>
                </c:pt>
                <c:pt idx="301">
                  <c:v>37132</c:v>
                </c:pt>
                <c:pt idx="302">
                  <c:v>37133</c:v>
                </c:pt>
                <c:pt idx="303">
                  <c:v>37134</c:v>
                </c:pt>
                <c:pt idx="304">
                  <c:v>37135</c:v>
                </c:pt>
                <c:pt idx="305">
                  <c:v>37136</c:v>
                </c:pt>
                <c:pt idx="306">
                  <c:v>37137</c:v>
                </c:pt>
                <c:pt idx="307">
                  <c:v>37138</c:v>
                </c:pt>
                <c:pt idx="308">
                  <c:v>37139</c:v>
                </c:pt>
                <c:pt idx="309">
                  <c:v>37140</c:v>
                </c:pt>
                <c:pt idx="310">
                  <c:v>37141</c:v>
                </c:pt>
                <c:pt idx="311">
                  <c:v>37142</c:v>
                </c:pt>
                <c:pt idx="312">
                  <c:v>37143</c:v>
                </c:pt>
                <c:pt idx="313">
                  <c:v>37144</c:v>
                </c:pt>
                <c:pt idx="314">
                  <c:v>37145</c:v>
                </c:pt>
                <c:pt idx="315">
                  <c:v>37146</c:v>
                </c:pt>
                <c:pt idx="316">
                  <c:v>37147</c:v>
                </c:pt>
                <c:pt idx="317">
                  <c:v>37148</c:v>
                </c:pt>
                <c:pt idx="318">
                  <c:v>37149</c:v>
                </c:pt>
                <c:pt idx="319">
                  <c:v>37150</c:v>
                </c:pt>
                <c:pt idx="320">
                  <c:v>37151</c:v>
                </c:pt>
                <c:pt idx="321">
                  <c:v>37152</c:v>
                </c:pt>
                <c:pt idx="322">
                  <c:v>37153</c:v>
                </c:pt>
                <c:pt idx="323">
                  <c:v>37154</c:v>
                </c:pt>
                <c:pt idx="324">
                  <c:v>37155</c:v>
                </c:pt>
                <c:pt idx="325">
                  <c:v>37156</c:v>
                </c:pt>
                <c:pt idx="326">
                  <c:v>37157</c:v>
                </c:pt>
                <c:pt idx="327">
                  <c:v>37158</c:v>
                </c:pt>
                <c:pt idx="328">
                  <c:v>37159</c:v>
                </c:pt>
                <c:pt idx="329">
                  <c:v>37160</c:v>
                </c:pt>
                <c:pt idx="330">
                  <c:v>37161</c:v>
                </c:pt>
                <c:pt idx="331">
                  <c:v>37162</c:v>
                </c:pt>
                <c:pt idx="332">
                  <c:v>37163</c:v>
                </c:pt>
                <c:pt idx="333">
                  <c:v>37164</c:v>
                </c:pt>
                <c:pt idx="334">
                  <c:v>37165</c:v>
                </c:pt>
                <c:pt idx="335">
                  <c:v>37166</c:v>
                </c:pt>
                <c:pt idx="336">
                  <c:v>37167</c:v>
                </c:pt>
                <c:pt idx="337">
                  <c:v>37168</c:v>
                </c:pt>
                <c:pt idx="338">
                  <c:v>37169</c:v>
                </c:pt>
                <c:pt idx="339">
                  <c:v>37170</c:v>
                </c:pt>
                <c:pt idx="340">
                  <c:v>37171</c:v>
                </c:pt>
                <c:pt idx="341">
                  <c:v>37172</c:v>
                </c:pt>
                <c:pt idx="342">
                  <c:v>37173</c:v>
                </c:pt>
                <c:pt idx="343">
                  <c:v>37174</c:v>
                </c:pt>
                <c:pt idx="344">
                  <c:v>37175</c:v>
                </c:pt>
                <c:pt idx="345">
                  <c:v>37176</c:v>
                </c:pt>
                <c:pt idx="346">
                  <c:v>37177</c:v>
                </c:pt>
                <c:pt idx="347">
                  <c:v>37178</c:v>
                </c:pt>
                <c:pt idx="348">
                  <c:v>37179</c:v>
                </c:pt>
                <c:pt idx="349">
                  <c:v>37180</c:v>
                </c:pt>
                <c:pt idx="350">
                  <c:v>37181</c:v>
                </c:pt>
                <c:pt idx="351">
                  <c:v>37182</c:v>
                </c:pt>
                <c:pt idx="352">
                  <c:v>37183</c:v>
                </c:pt>
                <c:pt idx="353">
                  <c:v>37184</c:v>
                </c:pt>
                <c:pt idx="354">
                  <c:v>37185</c:v>
                </c:pt>
                <c:pt idx="355">
                  <c:v>37186</c:v>
                </c:pt>
                <c:pt idx="356">
                  <c:v>37187</c:v>
                </c:pt>
                <c:pt idx="357">
                  <c:v>37188</c:v>
                </c:pt>
                <c:pt idx="358">
                  <c:v>37189</c:v>
                </c:pt>
                <c:pt idx="359">
                  <c:v>37190</c:v>
                </c:pt>
                <c:pt idx="360">
                  <c:v>37191</c:v>
                </c:pt>
                <c:pt idx="361">
                  <c:v>37192</c:v>
                </c:pt>
                <c:pt idx="362">
                  <c:v>37193</c:v>
                </c:pt>
                <c:pt idx="363">
                  <c:v>37194</c:v>
                </c:pt>
                <c:pt idx="364">
                  <c:v>37195</c:v>
                </c:pt>
              </c:strCache>
            </c:strRef>
          </c:cat>
          <c:val>
            <c:numRef>
              <c:f>[5]StorageChartData!$L$5:$L$201</c:f>
              <c:numCache>
                <c:formatCode>General</c:formatCode>
                <c:ptCount val="197"/>
                <c:pt idx="0">
                  <c:v>43.1970689372611</c:v>
                </c:pt>
                <c:pt idx="1">
                  <c:v>43.1683758172467</c:v>
                </c:pt>
                <c:pt idx="2">
                  <c:v>43.1131866382383</c:v>
                </c:pt>
                <c:pt idx="3">
                  <c:v>43.0844935182239</c:v>
                </c:pt>
                <c:pt idx="4">
                  <c:v>42.9954078404355</c:v>
                </c:pt>
                <c:pt idx="5">
                  <c:v>42.6238525226043</c:v>
                </c:pt>
                <c:pt idx="6">
                  <c:v>42.2501498349551</c:v>
                </c:pt>
                <c:pt idx="7">
                  <c:v>41.8839824632127</c:v>
                </c:pt>
                <c:pt idx="8">
                  <c:v>41.5142089299247</c:v>
                </c:pt>
                <c:pt idx="9">
                  <c:v>41.4625194313139</c:v>
                </c:pt>
                <c:pt idx="10">
                  <c:v>41.3970974139827</c:v>
                </c:pt>
                <c:pt idx="11">
                  <c:v>41.3227451777059</c:v>
                </c:pt>
                <c:pt idx="12">
                  <c:v>41.1824527158443</c:v>
                </c:pt>
                <c:pt idx="13">
                  <c:v>41.1566345868259</c:v>
                </c:pt>
                <c:pt idx="14">
                  <c:v>41.1062122138763</c:v>
                </c:pt>
                <c:pt idx="15">
                  <c:v>40.9062015748447</c:v>
                </c:pt>
                <c:pt idx="16">
                  <c:v>40.8359133690499</c:v>
                </c:pt>
                <c:pt idx="17">
                  <c:v>40.7798865383439</c:v>
                </c:pt>
                <c:pt idx="18">
                  <c:v>40.7402861994027</c:v>
                </c:pt>
                <c:pt idx="19">
                  <c:v>40.5107163936863</c:v>
                </c:pt>
                <c:pt idx="20">
                  <c:v>40.2893456363659</c:v>
                </c:pt>
                <c:pt idx="21">
                  <c:v>40.4491596420275</c:v>
                </c:pt>
                <c:pt idx="22">
                  <c:v>40.4560880153907</c:v>
                </c:pt>
                <c:pt idx="23">
                  <c:v>40.3671585099527</c:v>
                </c:pt>
                <c:pt idx="24">
                  <c:v>40.2594847730951</c:v>
                </c:pt>
                <c:pt idx="25">
                  <c:v>40.2227558757783</c:v>
                </c:pt>
                <c:pt idx="26">
                  <c:v>40.0680707120787</c:v>
                </c:pt>
                <c:pt idx="27">
                  <c:v>39.9508917580763</c:v>
                </c:pt>
                <c:pt idx="28">
                  <c:v>39.7454399323819</c:v>
                </c:pt>
                <c:pt idx="29">
                  <c:v>39.5221383169111</c:v>
                </c:pt>
                <c:pt idx="30">
                  <c:v>39.2341103609427</c:v>
                </c:pt>
                <c:pt idx="31">
                  <c:v>39.0013354726715</c:v>
                </c:pt>
                <c:pt idx="32">
                  <c:v>38.8867546586803</c:v>
                </c:pt>
                <c:pt idx="33">
                  <c:v>38.6591902479179</c:v>
                </c:pt>
                <c:pt idx="34">
                  <c:v>38.4136873130891</c:v>
                </c:pt>
                <c:pt idx="35">
                  <c:v>38.4063365645055</c:v>
                </c:pt>
                <c:pt idx="36">
                  <c:v>38.2408009718247</c:v>
                </c:pt>
                <c:pt idx="37">
                  <c:v>37.9936511285735</c:v>
                </c:pt>
                <c:pt idx="38">
                  <c:v>37.7427460501695</c:v>
                </c:pt>
                <c:pt idx="39">
                  <c:v>37.5339862101439</c:v>
                </c:pt>
                <c:pt idx="40">
                  <c:v>37.1267490596179</c:v>
                </c:pt>
                <c:pt idx="41">
                  <c:v>36.7521803252983</c:v>
                </c:pt>
                <c:pt idx="42">
                  <c:v>36.4983718609255</c:v>
                </c:pt>
                <c:pt idx="43">
                  <c:v>36.2243461759191</c:v>
                </c:pt>
                <c:pt idx="44">
                  <c:v>35.9465901013611</c:v>
                </c:pt>
                <c:pt idx="45">
                  <c:v>35.6557297468559</c:v>
                </c:pt>
                <c:pt idx="46">
                  <c:v>35.4207010076187</c:v>
                </c:pt>
                <c:pt idx="47">
                  <c:v>35.4206939088755</c:v>
                </c:pt>
                <c:pt idx="48">
                  <c:v>35.2295176557563</c:v>
                </c:pt>
                <c:pt idx="49">
                  <c:v>34.9379900193903</c:v>
                </c:pt>
                <c:pt idx="50">
                  <c:v>34.6866909607387</c:v>
                </c:pt>
                <c:pt idx="51">
                  <c:v>34.5167896409899</c:v>
                </c:pt>
                <c:pt idx="52">
                  <c:v>34.3163459786231</c:v>
                </c:pt>
                <c:pt idx="53">
                  <c:v>34.0973497509031</c:v>
                </c:pt>
                <c:pt idx="54">
                  <c:v>34.0116537229927</c:v>
                </c:pt>
                <c:pt idx="55">
                  <c:v>33.9901303336103</c:v>
                </c:pt>
                <c:pt idx="56">
                  <c:v>33.7365028871891</c:v>
                </c:pt>
                <c:pt idx="57">
                  <c:v>33.5421321996299</c:v>
                </c:pt>
                <c:pt idx="58">
                  <c:v>33.5420931565423</c:v>
                </c:pt>
                <c:pt idx="59">
                  <c:v>33.4664879920907</c:v>
                </c:pt>
                <c:pt idx="60">
                  <c:v>33.3266321029359</c:v>
                </c:pt>
                <c:pt idx="61">
                  <c:v>33.2555062454435</c:v>
                </c:pt>
                <c:pt idx="62">
                  <c:v>33.1695830577507</c:v>
                </c:pt>
                <c:pt idx="63">
                  <c:v>33.1486027222231</c:v>
                </c:pt>
                <c:pt idx="64">
                  <c:v>33.1217375285827</c:v>
                </c:pt>
                <c:pt idx="65">
                  <c:v>33.0708253423523</c:v>
                </c:pt>
                <c:pt idx="66">
                  <c:v>33.0221457108584</c:v>
                </c:pt>
                <c:pt idx="67">
                  <c:v>32.9768450811276</c:v>
                </c:pt>
                <c:pt idx="68">
                  <c:v>32.9336669756136</c:v>
                </c:pt>
                <c:pt idx="69">
                  <c:v>32.8329571058352</c:v>
                </c:pt>
                <c:pt idx="70">
                  <c:v>32.792043499402</c:v>
                </c:pt>
                <c:pt idx="71">
                  <c:v>32.6273029659596</c:v>
                </c:pt>
                <c:pt idx="72">
                  <c:v>32.6008672462828</c:v>
                </c:pt>
                <c:pt idx="73">
                  <c:v>32.5727917169268</c:v>
                </c:pt>
                <c:pt idx="74">
                  <c:v>32.545628376072</c:v>
                </c:pt>
                <c:pt idx="75">
                  <c:v>32.5009985775736</c:v>
                </c:pt>
                <c:pt idx="76">
                  <c:v>32.460212748518</c:v>
                </c:pt>
                <c:pt idx="77">
                  <c:v>32.25637233753</c:v>
                </c:pt>
                <c:pt idx="78">
                  <c:v>32.2447339480536</c:v>
                </c:pt>
                <c:pt idx="79">
                  <c:v>32.2052507383752</c:v>
                </c:pt>
                <c:pt idx="80">
                  <c:v>32.1699273922119</c:v>
                </c:pt>
                <c:pt idx="81">
                  <c:v>32.1317964931131</c:v>
                </c:pt>
                <c:pt idx="82">
                  <c:v>32.0927072636823</c:v>
                </c:pt>
                <c:pt idx="83">
                  <c:v>32.0531317703423</c:v>
                </c:pt>
                <c:pt idx="84">
                  <c:v>32.0137337455823</c:v>
                </c:pt>
                <c:pt idx="85">
                  <c:v>31.8878481830451</c:v>
                </c:pt>
                <c:pt idx="86">
                  <c:v>31.8568160271463</c:v>
                </c:pt>
                <c:pt idx="87">
                  <c:v>31.8237145876047</c:v>
                </c:pt>
                <c:pt idx="88">
                  <c:v>31.8071070778883</c:v>
                </c:pt>
                <c:pt idx="89">
                  <c:v>31.7104186461327</c:v>
                </c:pt>
                <c:pt idx="90">
                  <c:v>31.6472824241119</c:v>
                </c:pt>
                <c:pt idx="91">
                  <c:v>31.5855872469607</c:v>
                </c:pt>
                <c:pt idx="92">
                  <c:v>31.4016375144191</c:v>
                </c:pt>
                <c:pt idx="93">
                  <c:v>31.2300502431603</c:v>
                </c:pt>
                <c:pt idx="94">
                  <c:v>31.0952912516231</c:v>
                </c:pt>
                <c:pt idx="95">
                  <c:v>30.9305507181807</c:v>
                </c:pt>
                <c:pt idx="96">
                  <c:v>30.7072562014531</c:v>
                </c:pt>
                <c:pt idx="97">
                  <c:v>30.4544522092431</c:v>
                </c:pt>
                <c:pt idx="98">
                  <c:v>30.2326661754455</c:v>
                </c:pt>
                <c:pt idx="99">
                  <c:v>30.0188626783763</c:v>
                </c:pt>
                <c:pt idx="100">
                  <c:v>29.9530821745135</c:v>
                </c:pt>
                <c:pt idx="101">
                  <c:v>29.6933533583119</c:v>
                </c:pt>
                <c:pt idx="102">
                  <c:v>29.4844763890235</c:v>
                </c:pt>
                <c:pt idx="103">
                  <c:v>29.2565250967567</c:v>
                </c:pt>
                <c:pt idx="104">
                  <c:v>29.0824568147495</c:v>
                </c:pt>
                <c:pt idx="105">
                  <c:v>28.8774060680459</c:v>
                </c:pt>
                <c:pt idx="106">
                  <c:v>28.6329856915551</c:v>
                </c:pt>
                <c:pt idx="107">
                  <c:v>28.3731149004895</c:v>
                </c:pt>
                <c:pt idx="108">
                  <c:v>28.1141953410127</c:v>
                </c:pt>
                <c:pt idx="109">
                  <c:v>27.8733527310947</c:v>
                </c:pt>
                <c:pt idx="110">
                  <c:v>27.8214396220731</c:v>
                </c:pt>
                <c:pt idx="111">
                  <c:v>27.5903116422243</c:v>
                </c:pt>
                <c:pt idx="112">
                  <c:v>27.3072989483267</c:v>
                </c:pt>
                <c:pt idx="113">
                  <c:v>27.0603478698851</c:v>
                </c:pt>
                <c:pt idx="114">
                  <c:v>26.8291808469487</c:v>
                </c:pt>
                <c:pt idx="115">
                  <c:v>26.5974494739279</c:v>
                </c:pt>
                <c:pt idx="116">
                  <c:v>26.3561418963303</c:v>
                </c:pt>
                <c:pt idx="117">
                  <c:v>26.1229126884943</c:v>
                </c:pt>
                <c:pt idx="118">
                  <c:v>25.8801534179123</c:v>
                </c:pt>
                <c:pt idx="119">
                  <c:v>25.6659701380819</c:v>
                </c:pt>
                <c:pt idx="120">
                  <c:v>25.5936623398467</c:v>
                </c:pt>
                <c:pt idx="121">
                  <c:v>25.4583567450831</c:v>
                </c:pt>
                <c:pt idx="122">
                  <c:v>25.3767424945127</c:v>
                </c:pt>
                <c:pt idx="123">
                  <c:v>25.2569157092967</c:v>
                </c:pt>
                <c:pt idx="124">
                  <c:v>25.0948301058111</c:v>
                </c:pt>
                <c:pt idx="125">
                  <c:v>24.9316832402171</c:v>
                </c:pt>
                <c:pt idx="126">
                  <c:v>24.8186783472163</c:v>
                </c:pt>
                <c:pt idx="127">
                  <c:v>24.7208221722043</c:v>
                </c:pt>
                <c:pt idx="128">
                  <c:v>24.5970236401679</c:v>
                </c:pt>
                <c:pt idx="129">
                  <c:v>24.4721567472799</c:v>
                </c:pt>
                <c:pt idx="130">
                  <c:v>24.3623995292931</c:v>
                </c:pt>
                <c:pt idx="131">
                  <c:v>24.2281374497799</c:v>
                </c:pt>
                <c:pt idx="132">
                  <c:v>24.0416641140307</c:v>
                </c:pt>
                <c:pt idx="133">
                  <c:v>23.8989793757107</c:v>
                </c:pt>
                <c:pt idx="134">
                  <c:v>23.7768454989547</c:v>
                </c:pt>
                <c:pt idx="135">
                  <c:v>23.7167404402803</c:v>
                </c:pt>
                <c:pt idx="136">
                  <c:v>23.6640393707635</c:v>
                </c:pt>
                <c:pt idx="137">
                  <c:v>23.5692711490435</c:v>
                </c:pt>
                <c:pt idx="138">
                  <c:v>23.4448266313759</c:v>
                </c:pt>
                <c:pt idx="139">
                  <c:v>23.3100285967511</c:v>
                </c:pt>
                <c:pt idx="140">
                  <c:v>23.1724585029067</c:v>
                </c:pt>
                <c:pt idx="141">
                  <c:v>23.0475845112755</c:v>
                </c:pt>
                <c:pt idx="142">
                  <c:v>22.8754541861619</c:v>
                </c:pt>
                <c:pt idx="143">
                  <c:v>22.7069193744791</c:v>
                </c:pt>
                <c:pt idx="144">
                  <c:v>22.5513042754203</c:v>
                </c:pt>
                <c:pt idx="145">
                  <c:v>22.5305546490467</c:v>
                </c:pt>
                <c:pt idx="146">
                  <c:v>22.3751560616555</c:v>
                </c:pt>
                <c:pt idx="147">
                  <c:v>22.2611892889511</c:v>
                </c:pt>
                <c:pt idx="148">
                  <c:v>22.1061846818075</c:v>
                </c:pt>
                <c:pt idx="149">
                  <c:v>22.0648061076947</c:v>
                </c:pt>
                <c:pt idx="150">
                  <c:v>22.0090241836291</c:v>
                </c:pt>
                <c:pt idx="151">
                  <c:v>21.9410679149755</c:v>
                </c:pt>
                <c:pt idx="152">
                  <c:v>21.8957104952991</c:v>
                </c:pt>
                <c:pt idx="153">
                  <c:v>21.7700769381455</c:v>
                </c:pt>
                <c:pt idx="154">
                  <c:v>21.7710885090515</c:v>
                </c:pt>
                <c:pt idx="155">
                  <c:v>21.7094039800151</c:v>
                </c:pt>
                <c:pt idx="156">
                  <c:v>21.6021703652359</c:v>
                </c:pt>
                <c:pt idx="157">
                  <c:v>21.4887040539271</c:v>
                </c:pt>
                <c:pt idx="158">
                  <c:v>21.4813036141411</c:v>
                </c:pt>
                <c:pt idx="159">
                  <c:v>21.3693990263363</c:v>
                </c:pt>
                <c:pt idx="160">
                  <c:v>21.2702686269199</c:v>
                </c:pt>
                <c:pt idx="161">
                  <c:v>21.1132728223087</c:v>
                </c:pt>
                <c:pt idx="162">
                  <c:v>21.0390625608959</c:v>
                </c:pt>
                <c:pt idx="163">
                  <c:v>21.0823010057271</c:v>
                </c:pt>
                <c:pt idx="164">
                  <c:v>21.0235305107743</c:v>
                </c:pt>
                <c:pt idx="165">
                  <c:v>20.9419127108323</c:v>
                </c:pt>
                <c:pt idx="166">
                  <c:v>20.8889099447295</c:v>
                </c:pt>
                <c:pt idx="167">
                  <c:v>20.8077500137239</c:v>
                </c:pt>
                <c:pt idx="168">
                  <c:v>20.7508997288067</c:v>
                </c:pt>
                <c:pt idx="169">
                  <c:v>20.6185294643563</c:v>
                </c:pt>
                <c:pt idx="170">
                  <c:v>20.5437690503455</c:v>
                </c:pt>
                <c:pt idx="171">
                  <c:v>20.4434709076727</c:v>
                </c:pt>
                <c:pt idx="172">
                  <c:v>20.3277223504251</c:v>
                </c:pt>
                <c:pt idx="173">
                  <c:v>20.2582788950711</c:v>
                </c:pt>
                <c:pt idx="174">
                  <c:v>20.1913341973235</c:v>
                </c:pt>
                <c:pt idx="175">
                  <c:v>20.1008926595839</c:v>
                </c:pt>
                <c:pt idx="176">
                  <c:v>19.9854599964087</c:v>
                </c:pt>
                <c:pt idx="177">
                  <c:v>19.9675143735991</c:v>
                </c:pt>
                <c:pt idx="178">
                  <c:v>19.9685791850791</c:v>
                </c:pt>
                <c:pt idx="179">
                  <c:v>20.2687069488319</c:v>
                </c:pt>
                <c:pt idx="180">
                  <c:v>20.2671132809835</c:v>
                </c:pt>
                <c:pt idx="181">
                  <c:v>20.2416820334695</c:v>
                </c:pt>
                <c:pt idx="182">
                  <c:v>20.1716813267743</c:v>
                </c:pt>
                <c:pt idx="183">
                  <c:v>20.0805796059171</c:v>
                </c:pt>
                <c:pt idx="184">
                  <c:v>20.0342745040235</c:v>
                </c:pt>
                <c:pt idx="185">
                  <c:v>19.9750035476751</c:v>
                </c:pt>
                <c:pt idx="186">
                  <c:v>19.9110048283555</c:v>
                </c:pt>
                <c:pt idx="187">
                  <c:v>19.9111822969355</c:v>
                </c:pt>
                <c:pt idx="188">
                  <c:v>19.8896305125803</c:v>
                </c:pt>
                <c:pt idx="189">
                  <c:v>19.8640395433443</c:v>
                </c:pt>
                <c:pt idx="190">
                  <c:v>19.8925480960355</c:v>
                </c:pt>
                <c:pt idx="191">
                  <c:v>19.8952278715935</c:v>
                </c:pt>
                <c:pt idx="192">
                  <c:v>19.8952349703367</c:v>
                </c:pt>
                <c:pt idx="193">
                  <c:v>19.9175250239847</c:v>
                </c:pt>
                <c:pt idx="194">
                  <c:v>19.9178515661719</c:v>
                </c:pt>
                <c:pt idx="195">
                  <c:v>19.9183413794527</c:v>
                </c:pt>
                <c:pt idx="196">
                  <c:v>19.8967824963543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2596397"/>
        <c:axId val="55883706"/>
      </c:lineChart>
      <c:catAx>
        <c:axId val="32596397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83706"/>
        <c:crossesAt val="0"/>
        <c:auto val="1"/>
        <c:lblAlgn val="ctr"/>
        <c:lblOffset val="100"/>
        <c:noMultiLvlLbl val="0"/>
      </c:catAx>
      <c:valAx>
        <c:axId val="55883706"/>
        <c:scaling>
          <c:orientation val="minMax"/>
          <c:min val="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963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63031058481355"/>
          <c:y val="0.580451771758912"/>
          <c:w val="0.260205671548769"/>
          <c:h val="0.2568247510973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Arial"/>
              </a:rPr>
              <a:t>WEST CGA Storage</a:t>
            </a:r>
          </a:p>
        </c:rich>
      </c:tx>
      <c:layout>
        <c:manualLayout>
          <c:xMode val="edge"/>
          <c:yMode val="edge"/>
          <c:x val="0.320072099909875"/>
          <c:y val="0.034496976360637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3149221063474"/>
          <c:y val="0.0995052226498076"/>
          <c:w val="0.840607699240376"/>
          <c:h val="0.897471137987906"/>
        </c:manualLayout>
      </c:layout>
      <c:lineChart>
        <c:grouping val="standard"/>
        <c:varyColors val="0"/>
        <c:ser>
          <c:idx val="0"/>
          <c:order val="0"/>
          <c:tx>
            <c:strRef>
              <c:f>'[6]Graph-West'!$O$3</c:f>
              <c:strCache>
                <c:ptCount val="1"/>
                <c:pt idx="0">
                  <c:v>97-98</c:v>
                </c:pt>
              </c:strCache>
            </c:strRef>
          </c:tx>
          <c:spPr>
            <a:solidFill>
              <a:srgbClr val="000080">
                <a:alpha val="50000"/>
              </a:srgbClr>
            </a:solidFill>
            <a:ln w="25200">
              <a:solidFill>
                <a:srgbClr val="00008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'[6]Graph-West'!$A$5:$A$56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'[6]Graph-West'!$O$5:$O$56</c:f>
              <c:numCache>
                <c:formatCode>General</c:formatCode>
                <c:ptCount val="52"/>
                <c:pt idx="0">
                  <c:v>232.158399652074</c:v>
                </c:pt>
                <c:pt idx="1">
                  <c:v>230.013054295703</c:v>
                </c:pt>
                <c:pt idx="2">
                  <c:v>226.05662839101</c:v>
                </c:pt>
                <c:pt idx="3">
                  <c:v>218.013480731323</c:v>
                </c:pt>
                <c:pt idx="4">
                  <c:v>215.060484668086</c:v>
                </c:pt>
                <c:pt idx="5">
                  <c:v>208.019213607532</c:v>
                </c:pt>
                <c:pt idx="6">
                  <c:v>201.10693226169</c:v>
                </c:pt>
                <c:pt idx="7">
                  <c:v>192.473128907816</c:v>
                </c:pt>
                <c:pt idx="8">
                  <c:v>187.678587566154</c:v>
                </c:pt>
                <c:pt idx="9">
                  <c:v>179.128094482318</c:v>
                </c:pt>
                <c:pt idx="10">
                  <c:v>161.923570593452</c:v>
                </c:pt>
                <c:pt idx="11">
                  <c:v>142.700749510023</c:v>
                </c:pt>
                <c:pt idx="12">
                  <c:v>132.134606803766</c:v>
                </c:pt>
                <c:pt idx="13">
                  <c:v>122.671019039927</c:v>
                </c:pt>
                <c:pt idx="14">
                  <c:v>117.075781280888</c:v>
                </c:pt>
                <c:pt idx="15">
                  <c:v>107.888670650498</c:v>
                </c:pt>
                <c:pt idx="16">
                  <c:v>103.083080107767</c:v>
                </c:pt>
                <c:pt idx="17">
                  <c:v>96.9957822410745</c:v>
                </c:pt>
                <c:pt idx="18">
                  <c:v>92.8280094776023</c:v>
                </c:pt>
                <c:pt idx="19">
                  <c:v>84.7642107552147</c:v>
                </c:pt>
                <c:pt idx="20">
                  <c:v>84.2533352348785</c:v>
                </c:pt>
                <c:pt idx="21">
                  <c:v>75.1210822992505</c:v>
                </c:pt>
                <c:pt idx="22">
                  <c:v>78.4436088314535</c:v>
                </c:pt>
                <c:pt idx="23">
                  <c:v>72.662970420618</c:v>
                </c:pt>
                <c:pt idx="24">
                  <c:v>80.3883741224181</c:v>
                </c:pt>
                <c:pt idx="25">
                  <c:v>83.0813079994804</c:v>
                </c:pt>
                <c:pt idx="26">
                  <c:v>87.8110014741682</c:v>
                </c:pt>
                <c:pt idx="27">
                  <c:v>92.658670763461</c:v>
                </c:pt>
                <c:pt idx="28">
                  <c:v>99.487606538303</c:v>
                </c:pt>
                <c:pt idx="29">
                  <c:v>108.268155990714</c:v>
                </c:pt>
                <c:pt idx="30">
                  <c:v>111.961095515931</c:v>
                </c:pt>
                <c:pt idx="31">
                  <c:v>119.5293746364</c:v>
                </c:pt>
                <c:pt idx="32">
                  <c:v>128.145915819914</c:v>
                </c:pt>
                <c:pt idx="33">
                  <c:v>133.452321108846</c:v>
                </c:pt>
                <c:pt idx="34">
                  <c:v>139.746941524663</c:v>
                </c:pt>
                <c:pt idx="35">
                  <c:v>146.578842580303</c:v>
                </c:pt>
                <c:pt idx="36">
                  <c:v>157.947552654915</c:v>
                </c:pt>
                <c:pt idx="37">
                  <c:v>164.611809442584</c:v>
                </c:pt>
                <c:pt idx="38">
                  <c:v>173.949090364814</c:v>
                </c:pt>
                <c:pt idx="39">
                  <c:v>181.99389716971</c:v>
                </c:pt>
                <c:pt idx="40">
                  <c:v>191.508106512886</c:v>
                </c:pt>
                <c:pt idx="41">
                  <c:v>198.657151410062</c:v>
                </c:pt>
                <c:pt idx="42">
                  <c:v>203.630492123649</c:v>
                </c:pt>
                <c:pt idx="43">
                  <c:v>211.565301131325</c:v>
                </c:pt>
                <c:pt idx="44">
                  <c:v>218.678833260849</c:v>
                </c:pt>
                <c:pt idx="45">
                  <c:v>228.610158769606</c:v>
                </c:pt>
                <c:pt idx="46">
                  <c:v>237.165593988105</c:v>
                </c:pt>
                <c:pt idx="47">
                  <c:v>245.195433185163</c:v>
                </c:pt>
                <c:pt idx="48">
                  <c:v>248.893491349852</c:v>
                </c:pt>
                <c:pt idx="49">
                  <c:v>253.304028828178</c:v>
                </c:pt>
                <c:pt idx="50">
                  <c:v>255.139572943084</c:v>
                </c:pt>
                <c:pt idx="51">
                  <c:v>259.296826019915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'[6]Graph-West'!$S$3</c:f>
              <c:strCache>
                <c:ptCount val="1"/>
                <c:pt idx="0">
                  <c:v>98-99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'[6]Graph-West'!$A$5:$A$56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'[6]Graph-West'!$S$5:$S$56</c:f>
              <c:numCache>
                <c:formatCode>General</c:formatCode>
                <c:ptCount val="52"/>
                <c:pt idx="0">
                  <c:v>264.017658953171</c:v>
                </c:pt>
                <c:pt idx="1">
                  <c:v>265.081594643291</c:v>
                </c:pt>
                <c:pt idx="2">
                  <c:v>261.944715869618</c:v>
                </c:pt>
                <c:pt idx="3">
                  <c:v>254.468572259657</c:v>
                </c:pt>
                <c:pt idx="4">
                  <c:v>252.411761715683</c:v>
                </c:pt>
                <c:pt idx="5">
                  <c:v>252.485858434671</c:v>
                </c:pt>
                <c:pt idx="6">
                  <c:v>251.13114872154</c:v>
                </c:pt>
                <c:pt idx="7">
                  <c:v>248.02604081356</c:v>
                </c:pt>
                <c:pt idx="8">
                  <c:v>235.468147236076</c:v>
                </c:pt>
                <c:pt idx="9">
                  <c:v>218.248655739372</c:v>
                </c:pt>
                <c:pt idx="10">
                  <c:v>205.497630599439</c:v>
                </c:pt>
                <c:pt idx="11">
                  <c:v>195.256150839598</c:v>
                </c:pt>
                <c:pt idx="12">
                  <c:v>180.635163146925</c:v>
                </c:pt>
                <c:pt idx="13">
                  <c:v>169.925169021005</c:v>
                </c:pt>
                <c:pt idx="14">
                  <c:v>162.650770408192</c:v>
                </c:pt>
                <c:pt idx="15">
                  <c:v>149.006560330756</c:v>
                </c:pt>
                <c:pt idx="16">
                  <c:v>141.094591045417</c:v>
                </c:pt>
                <c:pt idx="17">
                  <c:v>134.583575733272</c:v>
                </c:pt>
                <c:pt idx="18">
                  <c:v>130.004370259081</c:v>
                </c:pt>
                <c:pt idx="19">
                  <c:v>123.625662952064</c:v>
                </c:pt>
                <c:pt idx="20">
                  <c:v>122.354651819553</c:v>
                </c:pt>
                <c:pt idx="21">
                  <c:v>122.415369473987</c:v>
                </c:pt>
                <c:pt idx="22">
                  <c:v>123.387699168027</c:v>
                </c:pt>
                <c:pt idx="23">
                  <c:v>122.844240859875</c:v>
                </c:pt>
                <c:pt idx="24">
                  <c:v>123.699265457585</c:v>
                </c:pt>
                <c:pt idx="25">
                  <c:v>125.010449084717</c:v>
                </c:pt>
                <c:pt idx="26">
                  <c:v>128.65996842682</c:v>
                </c:pt>
                <c:pt idx="27">
                  <c:v>130.896037255223</c:v>
                </c:pt>
                <c:pt idx="28">
                  <c:v>132.987230936069</c:v>
                </c:pt>
                <c:pt idx="29">
                  <c:v>138.106647029918</c:v>
                </c:pt>
                <c:pt idx="30">
                  <c:v>146.086888375534</c:v>
                </c:pt>
                <c:pt idx="31">
                  <c:v>153.512375105197</c:v>
                </c:pt>
                <c:pt idx="32">
                  <c:v>157.839108100018</c:v>
                </c:pt>
                <c:pt idx="33">
                  <c:v>163.453231873662</c:v>
                </c:pt>
                <c:pt idx="34">
                  <c:v>166.888403775226</c:v>
                </c:pt>
                <c:pt idx="35">
                  <c:v>174.9515670803</c:v>
                </c:pt>
                <c:pt idx="36">
                  <c:v>183.423797931646</c:v>
                </c:pt>
                <c:pt idx="37">
                  <c:v>191.084106659738</c:v>
                </c:pt>
                <c:pt idx="38">
                  <c:v>196.343949979949</c:v>
                </c:pt>
                <c:pt idx="39">
                  <c:v>204.816180831295</c:v>
                </c:pt>
                <c:pt idx="40">
                  <c:v>213.359013606403</c:v>
                </c:pt>
                <c:pt idx="41">
                  <c:v>220.101497325599</c:v>
                </c:pt>
                <c:pt idx="42">
                  <c:v>226.808680082915</c:v>
                </c:pt>
                <c:pt idx="43">
                  <c:v>232.633338793215</c:v>
                </c:pt>
                <c:pt idx="44">
                  <c:v>237.822580189665</c:v>
                </c:pt>
                <c:pt idx="45">
                  <c:v>244.882772565787</c:v>
                </c:pt>
                <c:pt idx="46">
                  <c:v>248.589373563251</c:v>
                </c:pt>
                <c:pt idx="47">
                  <c:v>258.473642889821</c:v>
                </c:pt>
                <c:pt idx="48">
                  <c:v>260.803506373942</c:v>
                </c:pt>
                <c:pt idx="49">
                  <c:v>260.627001564539</c:v>
                </c:pt>
                <c:pt idx="50">
                  <c:v>260.980011183345</c:v>
                </c:pt>
                <c:pt idx="51">
                  <c:v>255.543663053731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'[6]Graph-West'!$W$3</c:f>
              <c:strCache>
                <c:ptCount val="1"/>
                <c:pt idx="0">
                  <c:v>99-00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'[6]Graph-West'!$A$5:$A$56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'[6]Graph-West'!$W$5:$W$56</c:f>
              <c:numCache>
                <c:formatCode>General</c:formatCode>
                <c:ptCount val="52"/>
                <c:pt idx="0">
                  <c:v>253.17849860773</c:v>
                </c:pt>
                <c:pt idx="1">
                  <c:v>240.505453292591</c:v>
                </c:pt>
                <c:pt idx="2">
                  <c:v>238.740405198561</c:v>
                </c:pt>
                <c:pt idx="3">
                  <c:v>238.6698032748</c:v>
                </c:pt>
                <c:pt idx="4">
                  <c:v>237.151861913933</c:v>
                </c:pt>
                <c:pt idx="5">
                  <c:v>231.962620517484</c:v>
                </c:pt>
                <c:pt idx="6">
                  <c:v>225.396641607691</c:v>
                </c:pt>
                <c:pt idx="7">
                  <c:v>217.206818451389</c:v>
                </c:pt>
                <c:pt idx="8">
                  <c:v>201.886200995205</c:v>
                </c:pt>
                <c:pt idx="9">
                  <c:v>197.261774988845</c:v>
                </c:pt>
                <c:pt idx="10">
                  <c:v>188.507136442454</c:v>
                </c:pt>
                <c:pt idx="11">
                  <c:v>177.634440183226</c:v>
                </c:pt>
                <c:pt idx="12">
                  <c:v>164.114171782953</c:v>
                </c:pt>
                <c:pt idx="13">
                  <c:v>152.464854362352</c:v>
                </c:pt>
                <c:pt idx="14">
                  <c:v>144.910448519901</c:v>
                </c:pt>
                <c:pt idx="15">
                  <c:v>134.743771498286</c:v>
                </c:pt>
                <c:pt idx="16">
                  <c:v>122.494337725714</c:v>
                </c:pt>
                <c:pt idx="17">
                  <c:v>114.269213607532</c:v>
                </c:pt>
                <c:pt idx="18">
                  <c:v>107.7738366215</c:v>
                </c:pt>
                <c:pt idx="19">
                  <c:v>102.231585606245</c:v>
                </c:pt>
                <c:pt idx="20">
                  <c:v>94.3947720687493</c:v>
                </c:pt>
                <c:pt idx="21">
                  <c:v>92.9474326316444</c:v>
                </c:pt>
                <c:pt idx="22">
                  <c:v>93.0533355172862</c:v>
                </c:pt>
                <c:pt idx="23">
                  <c:v>96.8305384385114</c:v>
                </c:pt>
                <c:pt idx="24">
                  <c:v>99.613</c:v>
                </c:pt>
                <c:pt idx="25">
                  <c:v>100.691</c:v>
                </c:pt>
                <c:pt idx="26">
                  <c:v>108.621059706635</c:v>
                </c:pt>
                <c:pt idx="27">
                  <c:v>118.045</c:v>
                </c:pt>
                <c:pt idx="28">
                  <c:v>123.563</c:v>
                </c:pt>
                <c:pt idx="29">
                  <c:v>128.565</c:v>
                </c:pt>
                <c:pt idx="30">
                  <c:v>129.106</c:v>
                </c:pt>
                <c:pt idx="31">
                  <c:v>132.071</c:v>
                </c:pt>
                <c:pt idx="32">
                  <c:v>141.905</c:v>
                </c:pt>
                <c:pt idx="33">
                  <c:v>146.916</c:v>
                </c:pt>
                <c:pt idx="34">
                  <c:v>154.52</c:v>
                </c:pt>
                <c:pt idx="35">
                  <c:v>160.734</c:v>
                </c:pt>
                <c:pt idx="36">
                  <c:v>167.78</c:v>
                </c:pt>
                <c:pt idx="37">
                  <c:v>178.932</c:v>
                </c:pt>
                <c:pt idx="38">
                  <c:v>184.406</c:v>
                </c:pt>
                <c:pt idx="39">
                  <c:v>190.874</c:v>
                </c:pt>
                <c:pt idx="40">
                  <c:v>195.788</c:v>
                </c:pt>
                <c:pt idx="41">
                  <c:v>205.969</c:v>
                </c:pt>
                <c:pt idx="42">
                  <c:v>207.194</c:v>
                </c:pt>
                <c:pt idx="43">
                  <c:v>212.286</c:v>
                </c:pt>
                <c:pt idx="44">
                  <c:v>216.597</c:v>
                </c:pt>
                <c:pt idx="45">
                  <c:v>218.492</c:v>
                </c:pt>
                <c:pt idx="46">
                  <c:v>220.212</c:v>
                </c:pt>
                <c:pt idx="47">
                  <c:v>221.581</c:v>
                </c:pt>
                <c:pt idx="48">
                  <c:v>222.944</c:v>
                </c:pt>
                <c:pt idx="49">
                  <c:v>222.632</c:v>
                </c:pt>
                <c:pt idx="50">
                  <c:v>222.892</c:v>
                </c:pt>
                <c:pt idx="51">
                  <c:v>221.316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"00-01"</c:f>
              <c:strCache>
                <c:ptCount val="1"/>
                <c:pt idx="0">
                  <c:v>00-01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'[6]Graph-West'!$A$5:$A$56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'[6]Graph-West'!$Y$5:$Y$31</c:f>
              <c:numCache>
                <c:formatCode>General</c:formatCode>
                <c:ptCount val="27"/>
                <c:pt idx="0">
                  <c:v>219.422162277277</c:v>
                </c:pt>
                <c:pt idx="1">
                  <c:v>214.311066941151</c:v>
                </c:pt>
                <c:pt idx="2">
                  <c:v>207.94</c:v>
                </c:pt>
                <c:pt idx="3">
                  <c:v>202.27</c:v>
                </c:pt>
                <c:pt idx="4">
                  <c:v>199.489</c:v>
                </c:pt>
                <c:pt idx="5">
                  <c:v>191.402</c:v>
                </c:pt>
                <c:pt idx="6">
                  <c:v>173.93</c:v>
                </c:pt>
                <c:pt idx="7">
                  <c:v>155.764</c:v>
                </c:pt>
                <c:pt idx="8">
                  <c:v>141.326</c:v>
                </c:pt>
                <c:pt idx="9">
                  <c:v>132.577</c:v>
                </c:pt>
                <c:pt idx="10">
                  <c:v>121.193</c:v>
                </c:pt>
                <c:pt idx="11">
                  <c:v>110.294</c:v>
                </c:pt>
                <c:pt idx="12">
                  <c:v>99.632</c:v>
                </c:pt>
                <c:pt idx="13">
                  <c:v>96.663</c:v>
                </c:pt>
                <c:pt idx="14">
                  <c:v>89.329</c:v>
                </c:pt>
                <c:pt idx="15">
                  <c:v>76.937</c:v>
                </c:pt>
                <c:pt idx="16">
                  <c:v>65.834</c:v>
                </c:pt>
                <c:pt idx="17">
                  <c:v>56.659</c:v>
                </c:pt>
                <c:pt idx="18">
                  <c:v>52.602</c:v>
                </c:pt>
                <c:pt idx="19">
                  <c:v>50.953</c:v>
                </c:pt>
                <c:pt idx="20">
                  <c:v>49.529</c:v>
                </c:pt>
                <c:pt idx="21">
                  <c:v>48.086</c:v>
                </c:pt>
                <c:pt idx="22">
                  <c:v>51.483</c:v>
                </c:pt>
                <c:pt idx="23">
                  <c:v>53.797</c:v>
                </c:pt>
                <c:pt idx="24">
                  <c:v>60.188</c:v>
                </c:pt>
                <c:pt idx="25">
                  <c:v>66.06</c:v>
                </c:pt>
                <c:pt idx="26">
                  <c:v>76.551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080276"/>
        <c:axId val="83095435"/>
      </c:lineChart>
      <c:catAx>
        <c:axId val="17080276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95435"/>
        <c:crossesAt val="0"/>
        <c:auto val="1"/>
        <c:lblAlgn val="ctr"/>
        <c:lblOffset val="100"/>
        <c:noMultiLvlLbl val="0"/>
      </c:catAx>
      <c:valAx>
        <c:axId val="83095435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80276"/>
        <c:crossesAt val="1"/>
        <c:crossBetween val="midCat"/>
        <c:majorUnit val="3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41650572936784"/>
          <c:y val="0.534909290819131"/>
          <c:w val="0.245268443414446"/>
          <c:h val="0.2036833424958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Alberta Field Receipts
(Year on Year - 20 day rolling average)</a:t>
            </a:r>
          </a:p>
        </c:rich>
      </c:tx>
      <c:layout>
        <c:manualLayout>
          <c:xMode val="edge"/>
          <c:yMode val="edge"/>
          <c:x val="0.218690601900739"/>
          <c:y val="0.02223210315695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158394931362"/>
          <c:y val="0.1051133837261"/>
          <c:w val="0.91752903907075"/>
          <c:h val="0.871231658514896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[5]Field_Avg!$E$687:$E$1681</c:f>
              <c:strCache>
                <c:ptCount val="995"/>
                <c:pt idx="0">
                  <c:v>36021</c:v>
                </c:pt>
                <c:pt idx="1">
                  <c:v>36022</c:v>
                </c:pt>
                <c:pt idx="2">
                  <c:v>36023</c:v>
                </c:pt>
                <c:pt idx="3">
                  <c:v>36024</c:v>
                </c:pt>
                <c:pt idx="4">
                  <c:v>36025</c:v>
                </c:pt>
                <c:pt idx="5">
                  <c:v>36026</c:v>
                </c:pt>
                <c:pt idx="6">
                  <c:v>36027</c:v>
                </c:pt>
                <c:pt idx="7">
                  <c:v>36028</c:v>
                </c:pt>
                <c:pt idx="8">
                  <c:v>36029</c:v>
                </c:pt>
                <c:pt idx="9">
                  <c:v>36030</c:v>
                </c:pt>
                <c:pt idx="10">
                  <c:v>36031</c:v>
                </c:pt>
                <c:pt idx="11">
                  <c:v>36032</c:v>
                </c:pt>
                <c:pt idx="12">
                  <c:v>36033</c:v>
                </c:pt>
                <c:pt idx="13">
                  <c:v>36034</c:v>
                </c:pt>
                <c:pt idx="14">
                  <c:v>36035</c:v>
                </c:pt>
                <c:pt idx="15">
                  <c:v>36036</c:v>
                </c:pt>
                <c:pt idx="16">
                  <c:v>36037</c:v>
                </c:pt>
                <c:pt idx="17">
                  <c:v>36038</c:v>
                </c:pt>
                <c:pt idx="18">
                  <c:v>36039</c:v>
                </c:pt>
                <c:pt idx="19">
                  <c:v>36040</c:v>
                </c:pt>
                <c:pt idx="20">
                  <c:v>36041</c:v>
                </c:pt>
                <c:pt idx="21">
                  <c:v>36042</c:v>
                </c:pt>
                <c:pt idx="22">
                  <c:v>36043</c:v>
                </c:pt>
                <c:pt idx="23">
                  <c:v>36044</c:v>
                </c:pt>
                <c:pt idx="24">
                  <c:v>36045</c:v>
                </c:pt>
                <c:pt idx="25">
                  <c:v>36046</c:v>
                </c:pt>
                <c:pt idx="26">
                  <c:v>36047</c:v>
                </c:pt>
                <c:pt idx="27">
                  <c:v>36048</c:v>
                </c:pt>
                <c:pt idx="28">
                  <c:v>36049</c:v>
                </c:pt>
                <c:pt idx="29">
                  <c:v>36050</c:v>
                </c:pt>
                <c:pt idx="30">
                  <c:v>36051</c:v>
                </c:pt>
                <c:pt idx="31">
                  <c:v>36052</c:v>
                </c:pt>
                <c:pt idx="32">
                  <c:v>36053</c:v>
                </c:pt>
                <c:pt idx="33">
                  <c:v>36054</c:v>
                </c:pt>
                <c:pt idx="34">
                  <c:v>36055</c:v>
                </c:pt>
                <c:pt idx="35">
                  <c:v>36056</c:v>
                </c:pt>
                <c:pt idx="36">
                  <c:v>36057</c:v>
                </c:pt>
                <c:pt idx="37">
                  <c:v>36058</c:v>
                </c:pt>
                <c:pt idx="38">
                  <c:v>36059</c:v>
                </c:pt>
                <c:pt idx="39">
                  <c:v>36060</c:v>
                </c:pt>
                <c:pt idx="40">
                  <c:v>36061</c:v>
                </c:pt>
                <c:pt idx="41">
                  <c:v>36062</c:v>
                </c:pt>
                <c:pt idx="42">
                  <c:v>36063</c:v>
                </c:pt>
                <c:pt idx="43">
                  <c:v>36064</c:v>
                </c:pt>
                <c:pt idx="44">
                  <c:v>36065</c:v>
                </c:pt>
                <c:pt idx="45">
                  <c:v>36066</c:v>
                </c:pt>
                <c:pt idx="46">
                  <c:v>36067</c:v>
                </c:pt>
                <c:pt idx="47">
                  <c:v>36068</c:v>
                </c:pt>
                <c:pt idx="48">
                  <c:v>36069</c:v>
                </c:pt>
                <c:pt idx="49">
                  <c:v>36070</c:v>
                </c:pt>
                <c:pt idx="50">
                  <c:v>36071</c:v>
                </c:pt>
                <c:pt idx="51">
                  <c:v>36072</c:v>
                </c:pt>
                <c:pt idx="52">
                  <c:v>36073</c:v>
                </c:pt>
                <c:pt idx="53">
                  <c:v>36074</c:v>
                </c:pt>
                <c:pt idx="54">
                  <c:v>36075</c:v>
                </c:pt>
                <c:pt idx="55">
                  <c:v>36076</c:v>
                </c:pt>
                <c:pt idx="56">
                  <c:v>36077</c:v>
                </c:pt>
                <c:pt idx="57">
                  <c:v>36078</c:v>
                </c:pt>
                <c:pt idx="58">
                  <c:v>36079</c:v>
                </c:pt>
                <c:pt idx="59">
                  <c:v>36080</c:v>
                </c:pt>
                <c:pt idx="60">
                  <c:v>36081</c:v>
                </c:pt>
                <c:pt idx="61">
                  <c:v>36082</c:v>
                </c:pt>
                <c:pt idx="62">
                  <c:v>36083</c:v>
                </c:pt>
                <c:pt idx="63">
                  <c:v>36084</c:v>
                </c:pt>
                <c:pt idx="64">
                  <c:v>36085</c:v>
                </c:pt>
                <c:pt idx="65">
                  <c:v>36086</c:v>
                </c:pt>
                <c:pt idx="66">
                  <c:v>36087</c:v>
                </c:pt>
                <c:pt idx="67">
                  <c:v>36088</c:v>
                </c:pt>
                <c:pt idx="68">
                  <c:v>36089</c:v>
                </c:pt>
                <c:pt idx="69">
                  <c:v>36090</c:v>
                </c:pt>
                <c:pt idx="70">
                  <c:v>36091</c:v>
                </c:pt>
                <c:pt idx="71">
                  <c:v>36092</c:v>
                </c:pt>
                <c:pt idx="72">
                  <c:v>36093</c:v>
                </c:pt>
                <c:pt idx="73">
                  <c:v>36094</c:v>
                </c:pt>
                <c:pt idx="74">
                  <c:v>36095</c:v>
                </c:pt>
                <c:pt idx="75">
                  <c:v>36096</c:v>
                </c:pt>
                <c:pt idx="76">
                  <c:v>36097</c:v>
                </c:pt>
                <c:pt idx="77">
                  <c:v>36098</c:v>
                </c:pt>
                <c:pt idx="78">
                  <c:v>36099</c:v>
                </c:pt>
                <c:pt idx="79">
                  <c:v>36100</c:v>
                </c:pt>
                <c:pt idx="80">
                  <c:v>36101</c:v>
                </c:pt>
                <c:pt idx="81">
                  <c:v>36102</c:v>
                </c:pt>
                <c:pt idx="82">
                  <c:v>36103</c:v>
                </c:pt>
                <c:pt idx="83">
                  <c:v>36104</c:v>
                </c:pt>
                <c:pt idx="84">
                  <c:v>36105</c:v>
                </c:pt>
                <c:pt idx="85">
                  <c:v>36106</c:v>
                </c:pt>
                <c:pt idx="86">
                  <c:v>36107</c:v>
                </c:pt>
                <c:pt idx="87">
                  <c:v>36108</c:v>
                </c:pt>
                <c:pt idx="88">
                  <c:v>36109</c:v>
                </c:pt>
                <c:pt idx="89">
                  <c:v>36110</c:v>
                </c:pt>
                <c:pt idx="90">
                  <c:v>36111</c:v>
                </c:pt>
                <c:pt idx="91">
                  <c:v>36112</c:v>
                </c:pt>
                <c:pt idx="92">
                  <c:v>36113</c:v>
                </c:pt>
                <c:pt idx="93">
                  <c:v>36114</c:v>
                </c:pt>
                <c:pt idx="94">
                  <c:v>36115</c:v>
                </c:pt>
                <c:pt idx="95">
                  <c:v>36116</c:v>
                </c:pt>
                <c:pt idx="96">
                  <c:v>36117</c:v>
                </c:pt>
                <c:pt idx="97">
                  <c:v>36118</c:v>
                </c:pt>
                <c:pt idx="98">
                  <c:v>36119</c:v>
                </c:pt>
                <c:pt idx="99">
                  <c:v>36120</c:v>
                </c:pt>
                <c:pt idx="100">
                  <c:v>36121</c:v>
                </c:pt>
                <c:pt idx="101">
                  <c:v>36122</c:v>
                </c:pt>
                <c:pt idx="102">
                  <c:v>36123</c:v>
                </c:pt>
                <c:pt idx="103">
                  <c:v>36124</c:v>
                </c:pt>
                <c:pt idx="104">
                  <c:v>36125</c:v>
                </c:pt>
                <c:pt idx="105">
                  <c:v>36126</c:v>
                </c:pt>
                <c:pt idx="106">
                  <c:v>36127</c:v>
                </c:pt>
                <c:pt idx="107">
                  <c:v>36128</c:v>
                </c:pt>
                <c:pt idx="108">
                  <c:v>36129</c:v>
                </c:pt>
                <c:pt idx="109">
                  <c:v>36130</c:v>
                </c:pt>
                <c:pt idx="110">
                  <c:v>36131</c:v>
                </c:pt>
                <c:pt idx="111">
                  <c:v>36132</c:v>
                </c:pt>
                <c:pt idx="112">
                  <c:v>36133</c:v>
                </c:pt>
                <c:pt idx="113">
                  <c:v>36134</c:v>
                </c:pt>
                <c:pt idx="114">
                  <c:v>36135</c:v>
                </c:pt>
                <c:pt idx="115">
                  <c:v>36136</c:v>
                </c:pt>
                <c:pt idx="116">
                  <c:v>36137</c:v>
                </c:pt>
                <c:pt idx="117">
                  <c:v>36138</c:v>
                </c:pt>
                <c:pt idx="118">
                  <c:v>36139</c:v>
                </c:pt>
                <c:pt idx="119">
                  <c:v>36140</c:v>
                </c:pt>
                <c:pt idx="120">
                  <c:v>36141</c:v>
                </c:pt>
                <c:pt idx="121">
                  <c:v>36142</c:v>
                </c:pt>
                <c:pt idx="122">
                  <c:v>36143</c:v>
                </c:pt>
                <c:pt idx="123">
                  <c:v>36144</c:v>
                </c:pt>
                <c:pt idx="124">
                  <c:v>36145</c:v>
                </c:pt>
                <c:pt idx="125">
                  <c:v>36146</c:v>
                </c:pt>
                <c:pt idx="126">
                  <c:v>36147</c:v>
                </c:pt>
                <c:pt idx="127">
                  <c:v>36148</c:v>
                </c:pt>
                <c:pt idx="128">
                  <c:v>36149</c:v>
                </c:pt>
                <c:pt idx="129">
                  <c:v>36150</c:v>
                </c:pt>
                <c:pt idx="130">
                  <c:v>36151</c:v>
                </c:pt>
                <c:pt idx="131">
                  <c:v>36152</c:v>
                </c:pt>
                <c:pt idx="132">
                  <c:v>36153</c:v>
                </c:pt>
                <c:pt idx="133">
                  <c:v>36154</c:v>
                </c:pt>
                <c:pt idx="134">
                  <c:v>36155</c:v>
                </c:pt>
                <c:pt idx="135">
                  <c:v>36156</c:v>
                </c:pt>
                <c:pt idx="136">
                  <c:v>36157</c:v>
                </c:pt>
                <c:pt idx="137">
                  <c:v>36158</c:v>
                </c:pt>
                <c:pt idx="138">
                  <c:v>36159</c:v>
                </c:pt>
                <c:pt idx="139">
                  <c:v>36160</c:v>
                </c:pt>
                <c:pt idx="140">
                  <c:v>36161</c:v>
                </c:pt>
                <c:pt idx="141">
                  <c:v>36162</c:v>
                </c:pt>
                <c:pt idx="142">
                  <c:v>36163</c:v>
                </c:pt>
                <c:pt idx="143">
                  <c:v>36164</c:v>
                </c:pt>
                <c:pt idx="144">
                  <c:v>36165</c:v>
                </c:pt>
                <c:pt idx="145">
                  <c:v>36166</c:v>
                </c:pt>
                <c:pt idx="146">
                  <c:v>36167</c:v>
                </c:pt>
                <c:pt idx="147">
                  <c:v>36168</c:v>
                </c:pt>
                <c:pt idx="148">
                  <c:v>36169</c:v>
                </c:pt>
                <c:pt idx="149">
                  <c:v>36170</c:v>
                </c:pt>
                <c:pt idx="150">
                  <c:v>36171</c:v>
                </c:pt>
                <c:pt idx="151">
                  <c:v>36172</c:v>
                </c:pt>
                <c:pt idx="152">
                  <c:v>36173</c:v>
                </c:pt>
                <c:pt idx="153">
                  <c:v>36174</c:v>
                </c:pt>
                <c:pt idx="154">
                  <c:v>36175</c:v>
                </c:pt>
                <c:pt idx="155">
                  <c:v>36176</c:v>
                </c:pt>
                <c:pt idx="156">
                  <c:v>36177</c:v>
                </c:pt>
                <c:pt idx="157">
                  <c:v>36178</c:v>
                </c:pt>
                <c:pt idx="158">
                  <c:v>36179</c:v>
                </c:pt>
                <c:pt idx="159">
                  <c:v>36180</c:v>
                </c:pt>
                <c:pt idx="160">
                  <c:v>36181</c:v>
                </c:pt>
                <c:pt idx="161">
                  <c:v>36182</c:v>
                </c:pt>
                <c:pt idx="162">
                  <c:v>36183</c:v>
                </c:pt>
                <c:pt idx="163">
                  <c:v>36184</c:v>
                </c:pt>
                <c:pt idx="164">
                  <c:v>36185</c:v>
                </c:pt>
                <c:pt idx="165">
                  <c:v>36186</c:v>
                </c:pt>
                <c:pt idx="166">
                  <c:v>36187</c:v>
                </c:pt>
                <c:pt idx="167">
                  <c:v>36188</c:v>
                </c:pt>
                <c:pt idx="168">
                  <c:v>36189</c:v>
                </c:pt>
                <c:pt idx="169">
                  <c:v>36190</c:v>
                </c:pt>
                <c:pt idx="170">
                  <c:v>36191</c:v>
                </c:pt>
                <c:pt idx="171">
                  <c:v>36192</c:v>
                </c:pt>
                <c:pt idx="172">
                  <c:v>36193</c:v>
                </c:pt>
                <c:pt idx="173">
                  <c:v>36194</c:v>
                </c:pt>
                <c:pt idx="174">
                  <c:v>36195</c:v>
                </c:pt>
                <c:pt idx="175">
                  <c:v>36196</c:v>
                </c:pt>
                <c:pt idx="176">
                  <c:v>36197</c:v>
                </c:pt>
                <c:pt idx="177">
                  <c:v>36198</c:v>
                </c:pt>
                <c:pt idx="178">
                  <c:v>36199</c:v>
                </c:pt>
                <c:pt idx="179">
                  <c:v>36200</c:v>
                </c:pt>
                <c:pt idx="180">
                  <c:v>36201</c:v>
                </c:pt>
                <c:pt idx="181">
                  <c:v>36202</c:v>
                </c:pt>
                <c:pt idx="182">
                  <c:v>36203</c:v>
                </c:pt>
                <c:pt idx="183">
                  <c:v>36204</c:v>
                </c:pt>
                <c:pt idx="184">
                  <c:v>36205</c:v>
                </c:pt>
                <c:pt idx="185">
                  <c:v>36206</c:v>
                </c:pt>
                <c:pt idx="186">
                  <c:v>36207</c:v>
                </c:pt>
                <c:pt idx="187">
                  <c:v>36208</c:v>
                </c:pt>
                <c:pt idx="188">
                  <c:v>36209</c:v>
                </c:pt>
                <c:pt idx="189">
                  <c:v>36210</c:v>
                </c:pt>
                <c:pt idx="190">
                  <c:v>36211</c:v>
                </c:pt>
                <c:pt idx="191">
                  <c:v>36212</c:v>
                </c:pt>
                <c:pt idx="192">
                  <c:v>36213</c:v>
                </c:pt>
                <c:pt idx="193">
                  <c:v>36214</c:v>
                </c:pt>
                <c:pt idx="194">
                  <c:v>36215</c:v>
                </c:pt>
                <c:pt idx="195">
                  <c:v>36216</c:v>
                </c:pt>
                <c:pt idx="196">
                  <c:v>36217</c:v>
                </c:pt>
                <c:pt idx="197">
                  <c:v>36218</c:v>
                </c:pt>
                <c:pt idx="198">
                  <c:v>36219</c:v>
                </c:pt>
                <c:pt idx="199">
                  <c:v>36220</c:v>
                </c:pt>
                <c:pt idx="200">
                  <c:v>36221</c:v>
                </c:pt>
                <c:pt idx="201">
                  <c:v>36222</c:v>
                </c:pt>
                <c:pt idx="202">
                  <c:v>36223</c:v>
                </c:pt>
                <c:pt idx="203">
                  <c:v>36224</c:v>
                </c:pt>
                <c:pt idx="204">
                  <c:v>36225</c:v>
                </c:pt>
                <c:pt idx="205">
                  <c:v>36226</c:v>
                </c:pt>
                <c:pt idx="206">
                  <c:v>36227</c:v>
                </c:pt>
                <c:pt idx="207">
                  <c:v>36228</c:v>
                </c:pt>
                <c:pt idx="208">
                  <c:v>36229</c:v>
                </c:pt>
                <c:pt idx="209">
                  <c:v>36230</c:v>
                </c:pt>
                <c:pt idx="210">
                  <c:v>36231</c:v>
                </c:pt>
                <c:pt idx="211">
                  <c:v>36232</c:v>
                </c:pt>
                <c:pt idx="212">
                  <c:v>36233</c:v>
                </c:pt>
                <c:pt idx="213">
                  <c:v>36234</c:v>
                </c:pt>
                <c:pt idx="214">
                  <c:v>36235</c:v>
                </c:pt>
                <c:pt idx="215">
                  <c:v>36236</c:v>
                </c:pt>
                <c:pt idx="216">
                  <c:v>36237</c:v>
                </c:pt>
                <c:pt idx="217">
                  <c:v>36238</c:v>
                </c:pt>
                <c:pt idx="218">
                  <c:v>36239</c:v>
                </c:pt>
                <c:pt idx="219">
                  <c:v>36240</c:v>
                </c:pt>
                <c:pt idx="220">
                  <c:v>36241</c:v>
                </c:pt>
                <c:pt idx="221">
                  <c:v>36242</c:v>
                </c:pt>
                <c:pt idx="222">
                  <c:v>36243</c:v>
                </c:pt>
                <c:pt idx="223">
                  <c:v>36244</c:v>
                </c:pt>
                <c:pt idx="224">
                  <c:v>36245</c:v>
                </c:pt>
                <c:pt idx="225">
                  <c:v>36246</c:v>
                </c:pt>
                <c:pt idx="226">
                  <c:v>36247</c:v>
                </c:pt>
                <c:pt idx="227">
                  <c:v>36248</c:v>
                </c:pt>
                <c:pt idx="228">
                  <c:v>36249</c:v>
                </c:pt>
                <c:pt idx="229">
                  <c:v>36250</c:v>
                </c:pt>
                <c:pt idx="230">
                  <c:v>36251</c:v>
                </c:pt>
                <c:pt idx="231">
                  <c:v>36252</c:v>
                </c:pt>
                <c:pt idx="232">
                  <c:v>36253</c:v>
                </c:pt>
                <c:pt idx="233">
                  <c:v>36254</c:v>
                </c:pt>
                <c:pt idx="234">
                  <c:v>36255</c:v>
                </c:pt>
                <c:pt idx="235">
                  <c:v>36256</c:v>
                </c:pt>
                <c:pt idx="236">
                  <c:v>36257</c:v>
                </c:pt>
                <c:pt idx="237">
                  <c:v>36258</c:v>
                </c:pt>
                <c:pt idx="238">
                  <c:v>36259</c:v>
                </c:pt>
                <c:pt idx="239">
                  <c:v>36260</c:v>
                </c:pt>
                <c:pt idx="240">
                  <c:v>36261</c:v>
                </c:pt>
                <c:pt idx="241">
                  <c:v>36262</c:v>
                </c:pt>
                <c:pt idx="242">
                  <c:v>36263</c:v>
                </c:pt>
                <c:pt idx="243">
                  <c:v>36264</c:v>
                </c:pt>
                <c:pt idx="244">
                  <c:v>36265</c:v>
                </c:pt>
                <c:pt idx="245">
                  <c:v>36266</c:v>
                </c:pt>
                <c:pt idx="246">
                  <c:v>36267</c:v>
                </c:pt>
                <c:pt idx="247">
                  <c:v>36268</c:v>
                </c:pt>
                <c:pt idx="248">
                  <c:v>36269</c:v>
                </c:pt>
                <c:pt idx="249">
                  <c:v>36270</c:v>
                </c:pt>
                <c:pt idx="250">
                  <c:v>36271</c:v>
                </c:pt>
                <c:pt idx="251">
                  <c:v>36272</c:v>
                </c:pt>
                <c:pt idx="252">
                  <c:v>36273</c:v>
                </c:pt>
                <c:pt idx="253">
                  <c:v>36274</c:v>
                </c:pt>
                <c:pt idx="254">
                  <c:v>36275</c:v>
                </c:pt>
                <c:pt idx="255">
                  <c:v>36276</c:v>
                </c:pt>
                <c:pt idx="256">
                  <c:v>36277</c:v>
                </c:pt>
                <c:pt idx="257">
                  <c:v>36278</c:v>
                </c:pt>
                <c:pt idx="258">
                  <c:v>36279</c:v>
                </c:pt>
                <c:pt idx="259">
                  <c:v>36280</c:v>
                </c:pt>
                <c:pt idx="260">
                  <c:v>36281</c:v>
                </c:pt>
                <c:pt idx="261">
                  <c:v>36282</c:v>
                </c:pt>
                <c:pt idx="262">
                  <c:v>36283</c:v>
                </c:pt>
                <c:pt idx="263">
                  <c:v>36284</c:v>
                </c:pt>
                <c:pt idx="264">
                  <c:v>36285</c:v>
                </c:pt>
                <c:pt idx="265">
                  <c:v>36286</c:v>
                </c:pt>
                <c:pt idx="266">
                  <c:v>36287</c:v>
                </c:pt>
                <c:pt idx="267">
                  <c:v>36288</c:v>
                </c:pt>
                <c:pt idx="268">
                  <c:v>36289</c:v>
                </c:pt>
                <c:pt idx="269">
                  <c:v>36290</c:v>
                </c:pt>
                <c:pt idx="270">
                  <c:v>36291</c:v>
                </c:pt>
                <c:pt idx="271">
                  <c:v>36292</c:v>
                </c:pt>
                <c:pt idx="272">
                  <c:v>36293</c:v>
                </c:pt>
                <c:pt idx="273">
                  <c:v>36294</c:v>
                </c:pt>
                <c:pt idx="274">
                  <c:v>36295</c:v>
                </c:pt>
                <c:pt idx="275">
                  <c:v>36296</c:v>
                </c:pt>
                <c:pt idx="276">
                  <c:v>36297</c:v>
                </c:pt>
                <c:pt idx="277">
                  <c:v>36298</c:v>
                </c:pt>
                <c:pt idx="278">
                  <c:v>36299</c:v>
                </c:pt>
                <c:pt idx="279">
                  <c:v>36300</c:v>
                </c:pt>
                <c:pt idx="280">
                  <c:v>36301</c:v>
                </c:pt>
                <c:pt idx="281">
                  <c:v>36302</c:v>
                </c:pt>
                <c:pt idx="282">
                  <c:v>36303</c:v>
                </c:pt>
                <c:pt idx="283">
                  <c:v>36304</c:v>
                </c:pt>
                <c:pt idx="284">
                  <c:v>36305</c:v>
                </c:pt>
                <c:pt idx="285">
                  <c:v>36306</c:v>
                </c:pt>
                <c:pt idx="286">
                  <c:v>36307</c:v>
                </c:pt>
                <c:pt idx="287">
                  <c:v>36308</c:v>
                </c:pt>
                <c:pt idx="288">
                  <c:v>36309</c:v>
                </c:pt>
                <c:pt idx="289">
                  <c:v>36310</c:v>
                </c:pt>
                <c:pt idx="290">
                  <c:v>36311</c:v>
                </c:pt>
                <c:pt idx="291">
                  <c:v>36312</c:v>
                </c:pt>
                <c:pt idx="292">
                  <c:v>36313</c:v>
                </c:pt>
                <c:pt idx="293">
                  <c:v>36314</c:v>
                </c:pt>
                <c:pt idx="294">
                  <c:v>36315</c:v>
                </c:pt>
                <c:pt idx="295">
                  <c:v>36316</c:v>
                </c:pt>
                <c:pt idx="296">
                  <c:v>36317</c:v>
                </c:pt>
                <c:pt idx="297">
                  <c:v>36318</c:v>
                </c:pt>
                <c:pt idx="298">
                  <c:v>36319</c:v>
                </c:pt>
                <c:pt idx="299">
                  <c:v>36320</c:v>
                </c:pt>
                <c:pt idx="300">
                  <c:v>36321</c:v>
                </c:pt>
                <c:pt idx="301">
                  <c:v>36322</c:v>
                </c:pt>
                <c:pt idx="302">
                  <c:v>36323</c:v>
                </c:pt>
                <c:pt idx="303">
                  <c:v>36324</c:v>
                </c:pt>
                <c:pt idx="304">
                  <c:v>36325</c:v>
                </c:pt>
                <c:pt idx="305">
                  <c:v>36326</c:v>
                </c:pt>
                <c:pt idx="306">
                  <c:v>36327</c:v>
                </c:pt>
                <c:pt idx="307">
                  <c:v>36328</c:v>
                </c:pt>
                <c:pt idx="308">
                  <c:v>36329</c:v>
                </c:pt>
                <c:pt idx="309">
                  <c:v>36330</c:v>
                </c:pt>
                <c:pt idx="310">
                  <c:v>36331</c:v>
                </c:pt>
                <c:pt idx="311">
                  <c:v>36332</c:v>
                </c:pt>
                <c:pt idx="312">
                  <c:v>36333</c:v>
                </c:pt>
                <c:pt idx="313">
                  <c:v>36334</c:v>
                </c:pt>
                <c:pt idx="314">
                  <c:v>36335</c:v>
                </c:pt>
                <c:pt idx="315">
                  <c:v>36336</c:v>
                </c:pt>
                <c:pt idx="316">
                  <c:v>36337</c:v>
                </c:pt>
                <c:pt idx="317">
                  <c:v>36338</c:v>
                </c:pt>
                <c:pt idx="318">
                  <c:v>36339</c:v>
                </c:pt>
                <c:pt idx="319">
                  <c:v>36340</c:v>
                </c:pt>
                <c:pt idx="320">
                  <c:v>36341</c:v>
                </c:pt>
                <c:pt idx="321">
                  <c:v>36342</c:v>
                </c:pt>
                <c:pt idx="322">
                  <c:v>36343</c:v>
                </c:pt>
                <c:pt idx="323">
                  <c:v>36344</c:v>
                </c:pt>
                <c:pt idx="324">
                  <c:v>36345</c:v>
                </c:pt>
                <c:pt idx="325">
                  <c:v>36346</c:v>
                </c:pt>
                <c:pt idx="326">
                  <c:v>36347</c:v>
                </c:pt>
                <c:pt idx="327">
                  <c:v>36348</c:v>
                </c:pt>
                <c:pt idx="328">
                  <c:v>36349</c:v>
                </c:pt>
                <c:pt idx="329">
                  <c:v>36350</c:v>
                </c:pt>
                <c:pt idx="330">
                  <c:v>36351</c:v>
                </c:pt>
                <c:pt idx="331">
                  <c:v>36352</c:v>
                </c:pt>
                <c:pt idx="332">
                  <c:v>36353</c:v>
                </c:pt>
                <c:pt idx="333">
                  <c:v>36354</c:v>
                </c:pt>
                <c:pt idx="334">
                  <c:v>36355</c:v>
                </c:pt>
                <c:pt idx="335">
                  <c:v>36356</c:v>
                </c:pt>
                <c:pt idx="336">
                  <c:v>36357</c:v>
                </c:pt>
                <c:pt idx="337">
                  <c:v>36358</c:v>
                </c:pt>
                <c:pt idx="338">
                  <c:v>36359</c:v>
                </c:pt>
                <c:pt idx="339">
                  <c:v>36360</c:v>
                </c:pt>
                <c:pt idx="340">
                  <c:v>36361</c:v>
                </c:pt>
                <c:pt idx="341">
                  <c:v>36362</c:v>
                </c:pt>
                <c:pt idx="342">
                  <c:v>36363</c:v>
                </c:pt>
                <c:pt idx="343">
                  <c:v>36364</c:v>
                </c:pt>
                <c:pt idx="344">
                  <c:v>36365</c:v>
                </c:pt>
                <c:pt idx="345">
                  <c:v>36366</c:v>
                </c:pt>
                <c:pt idx="346">
                  <c:v>36367</c:v>
                </c:pt>
                <c:pt idx="347">
                  <c:v>36368</c:v>
                </c:pt>
                <c:pt idx="348">
                  <c:v>36369</c:v>
                </c:pt>
                <c:pt idx="349">
                  <c:v>36370</c:v>
                </c:pt>
                <c:pt idx="350">
                  <c:v>36371</c:v>
                </c:pt>
                <c:pt idx="351">
                  <c:v>36372</c:v>
                </c:pt>
                <c:pt idx="352">
                  <c:v>36373</c:v>
                </c:pt>
                <c:pt idx="353">
                  <c:v>36374</c:v>
                </c:pt>
                <c:pt idx="354">
                  <c:v>36375</c:v>
                </c:pt>
                <c:pt idx="355">
                  <c:v>36376</c:v>
                </c:pt>
                <c:pt idx="356">
                  <c:v>36377</c:v>
                </c:pt>
                <c:pt idx="357">
                  <c:v>36378</c:v>
                </c:pt>
                <c:pt idx="358">
                  <c:v>36379</c:v>
                </c:pt>
                <c:pt idx="359">
                  <c:v>36380</c:v>
                </c:pt>
                <c:pt idx="360">
                  <c:v>36381</c:v>
                </c:pt>
                <c:pt idx="361">
                  <c:v>36382</c:v>
                </c:pt>
                <c:pt idx="362">
                  <c:v>36383</c:v>
                </c:pt>
                <c:pt idx="363">
                  <c:v>36384</c:v>
                </c:pt>
                <c:pt idx="364">
                  <c:v>36385</c:v>
                </c:pt>
                <c:pt idx="365">
                  <c:v>36386</c:v>
                </c:pt>
                <c:pt idx="366">
                  <c:v>36387</c:v>
                </c:pt>
                <c:pt idx="367">
                  <c:v>36388</c:v>
                </c:pt>
                <c:pt idx="368">
                  <c:v>36389</c:v>
                </c:pt>
                <c:pt idx="369">
                  <c:v>36390</c:v>
                </c:pt>
                <c:pt idx="370">
                  <c:v>36391</c:v>
                </c:pt>
                <c:pt idx="371">
                  <c:v>36392</c:v>
                </c:pt>
                <c:pt idx="372">
                  <c:v>36393</c:v>
                </c:pt>
                <c:pt idx="373">
                  <c:v>36394</c:v>
                </c:pt>
                <c:pt idx="374">
                  <c:v>36395</c:v>
                </c:pt>
                <c:pt idx="375">
                  <c:v>36396</c:v>
                </c:pt>
                <c:pt idx="376">
                  <c:v>36397</c:v>
                </c:pt>
                <c:pt idx="377">
                  <c:v>36398</c:v>
                </c:pt>
                <c:pt idx="378">
                  <c:v>36399</c:v>
                </c:pt>
                <c:pt idx="379">
                  <c:v>36400</c:v>
                </c:pt>
                <c:pt idx="380">
                  <c:v>36401</c:v>
                </c:pt>
                <c:pt idx="381">
                  <c:v>36402</c:v>
                </c:pt>
                <c:pt idx="382">
                  <c:v>36403</c:v>
                </c:pt>
                <c:pt idx="383">
                  <c:v>36404</c:v>
                </c:pt>
                <c:pt idx="384">
                  <c:v>36405</c:v>
                </c:pt>
                <c:pt idx="385">
                  <c:v>36406</c:v>
                </c:pt>
                <c:pt idx="386">
                  <c:v>36407</c:v>
                </c:pt>
                <c:pt idx="387">
                  <c:v>36408</c:v>
                </c:pt>
                <c:pt idx="388">
                  <c:v>36409</c:v>
                </c:pt>
                <c:pt idx="389">
                  <c:v>36410</c:v>
                </c:pt>
                <c:pt idx="390">
                  <c:v>36411</c:v>
                </c:pt>
                <c:pt idx="391">
                  <c:v>36412</c:v>
                </c:pt>
                <c:pt idx="392">
                  <c:v>36413</c:v>
                </c:pt>
                <c:pt idx="393">
                  <c:v>36414</c:v>
                </c:pt>
                <c:pt idx="394">
                  <c:v>36415</c:v>
                </c:pt>
                <c:pt idx="395">
                  <c:v>36416</c:v>
                </c:pt>
                <c:pt idx="396">
                  <c:v>36417</c:v>
                </c:pt>
                <c:pt idx="397">
                  <c:v>36418</c:v>
                </c:pt>
                <c:pt idx="398">
                  <c:v>36419</c:v>
                </c:pt>
                <c:pt idx="399">
                  <c:v>36420</c:v>
                </c:pt>
                <c:pt idx="400">
                  <c:v>36421</c:v>
                </c:pt>
                <c:pt idx="401">
                  <c:v>36422</c:v>
                </c:pt>
                <c:pt idx="402">
                  <c:v>36423</c:v>
                </c:pt>
                <c:pt idx="403">
                  <c:v>36424</c:v>
                </c:pt>
                <c:pt idx="404">
                  <c:v>36425</c:v>
                </c:pt>
                <c:pt idx="405">
                  <c:v>36426</c:v>
                </c:pt>
                <c:pt idx="406">
                  <c:v>36427</c:v>
                </c:pt>
                <c:pt idx="407">
                  <c:v>36428</c:v>
                </c:pt>
                <c:pt idx="408">
                  <c:v>36429</c:v>
                </c:pt>
                <c:pt idx="409">
                  <c:v>36430</c:v>
                </c:pt>
                <c:pt idx="410">
                  <c:v>36431</c:v>
                </c:pt>
                <c:pt idx="411">
                  <c:v>36432</c:v>
                </c:pt>
                <c:pt idx="412">
                  <c:v>36433</c:v>
                </c:pt>
                <c:pt idx="413">
                  <c:v>36434</c:v>
                </c:pt>
                <c:pt idx="414">
                  <c:v>36435</c:v>
                </c:pt>
                <c:pt idx="415">
                  <c:v>36436</c:v>
                </c:pt>
                <c:pt idx="416">
                  <c:v>36437</c:v>
                </c:pt>
                <c:pt idx="417">
                  <c:v>36438</c:v>
                </c:pt>
                <c:pt idx="418">
                  <c:v>36439</c:v>
                </c:pt>
                <c:pt idx="419">
                  <c:v>36440</c:v>
                </c:pt>
                <c:pt idx="420">
                  <c:v>36441</c:v>
                </c:pt>
                <c:pt idx="421">
                  <c:v>36442</c:v>
                </c:pt>
                <c:pt idx="422">
                  <c:v>36443</c:v>
                </c:pt>
                <c:pt idx="423">
                  <c:v>36444</c:v>
                </c:pt>
                <c:pt idx="424">
                  <c:v>36445</c:v>
                </c:pt>
                <c:pt idx="425">
                  <c:v>36446</c:v>
                </c:pt>
                <c:pt idx="426">
                  <c:v>36447</c:v>
                </c:pt>
                <c:pt idx="427">
                  <c:v>36448</c:v>
                </c:pt>
                <c:pt idx="428">
                  <c:v>36449</c:v>
                </c:pt>
                <c:pt idx="429">
                  <c:v>36450</c:v>
                </c:pt>
                <c:pt idx="430">
                  <c:v>36451</c:v>
                </c:pt>
                <c:pt idx="431">
                  <c:v>36452</c:v>
                </c:pt>
                <c:pt idx="432">
                  <c:v>36453</c:v>
                </c:pt>
                <c:pt idx="433">
                  <c:v>36454</c:v>
                </c:pt>
                <c:pt idx="434">
                  <c:v>36455</c:v>
                </c:pt>
                <c:pt idx="435">
                  <c:v>36456</c:v>
                </c:pt>
                <c:pt idx="436">
                  <c:v>36457</c:v>
                </c:pt>
                <c:pt idx="437">
                  <c:v>36458</c:v>
                </c:pt>
                <c:pt idx="438">
                  <c:v>36459</c:v>
                </c:pt>
                <c:pt idx="439">
                  <c:v>36460</c:v>
                </c:pt>
                <c:pt idx="440">
                  <c:v>36461</c:v>
                </c:pt>
                <c:pt idx="441">
                  <c:v>36462</c:v>
                </c:pt>
                <c:pt idx="442">
                  <c:v>36463</c:v>
                </c:pt>
                <c:pt idx="443">
                  <c:v>36464</c:v>
                </c:pt>
                <c:pt idx="444">
                  <c:v>36465</c:v>
                </c:pt>
                <c:pt idx="445">
                  <c:v>36466</c:v>
                </c:pt>
                <c:pt idx="446">
                  <c:v>36467</c:v>
                </c:pt>
                <c:pt idx="447">
                  <c:v>36468</c:v>
                </c:pt>
                <c:pt idx="448">
                  <c:v>36469</c:v>
                </c:pt>
                <c:pt idx="449">
                  <c:v>36470</c:v>
                </c:pt>
                <c:pt idx="450">
                  <c:v>36471</c:v>
                </c:pt>
                <c:pt idx="451">
                  <c:v>36472</c:v>
                </c:pt>
                <c:pt idx="452">
                  <c:v>36473</c:v>
                </c:pt>
                <c:pt idx="453">
                  <c:v>36474</c:v>
                </c:pt>
                <c:pt idx="454">
                  <c:v>36475</c:v>
                </c:pt>
                <c:pt idx="455">
                  <c:v>36476</c:v>
                </c:pt>
                <c:pt idx="456">
                  <c:v>36477</c:v>
                </c:pt>
                <c:pt idx="457">
                  <c:v>36478</c:v>
                </c:pt>
                <c:pt idx="458">
                  <c:v>36479</c:v>
                </c:pt>
                <c:pt idx="459">
                  <c:v>36480</c:v>
                </c:pt>
                <c:pt idx="460">
                  <c:v>36481</c:v>
                </c:pt>
                <c:pt idx="461">
                  <c:v>36482</c:v>
                </c:pt>
                <c:pt idx="462">
                  <c:v>36483</c:v>
                </c:pt>
                <c:pt idx="463">
                  <c:v>36484</c:v>
                </c:pt>
                <c:pt idx="464">
                  <c:v>36485</c:v>
                </c:pt>
                <c:pt idx="465">
                  <c:v>36486</c:v>
                </c:pt>
                <c:pt idx="466">
                  <c:v>36487</c:v>
                </c:pt>
                <c:pt idx="467">
                  <c:v>36488</c:v>
                </c:pt>
                <c:pt idx="468">
                  <c:v>36489</c:v>
                </c:pt>
                <c:pt idx="469">
                  <c:v>36490</c:v>
                </c:pt>
                <c:pt idx="470">
                  <c:v>36491</c:v>
                </c:pt>
                <c:pt idx="471">
                  <c:v>36492</c:v>
                </c:pt>
                <c:pt idx="472">
                  <c:v>36493</c:v>
                </c:pt>
                <c:pt idx="473">
                  <c:v>36494</c:v>
                </c:pt>
                <c:pt idx="474">
                  <c:v>36495</c:v>
                </c:pt>
                <c:pt idx="475">
                  <c:v>36496</c:v>
                </c:pt>
                <c:pt idx="476">
                  <c:v>36497</c:v>
                </c:pt>
                <c:pt idx="477">
                  <c:v>36498</c:v>
                </c:pt>
                <c:pt idx="478">
                  <c:v>36499</c:v>
                </c:pt>
                <c:pt idx="479">
                  <c:v>36500</c:v>
                </c:pt>
                <c:pt idx="480">
                  <c:v>36501</c:v>
                </c:pt>
                <c:pt idx="481">
                  <c:v>36502</c:v>
                </c:pt>
                <c:pt idx="482">
                  <c:v>36503</c:v>
                </c:pt>
                <c:pt idx="483">
                  <c:v>36504</c:v>
                </c:pt>
                <c:pt idx="484">
                  <c:v>36505</c:v>
                </c:pt>
                <c:pt idx="485">
                  <c:v>36506</c:v>
                </c:pt>
                <c:pt idx="486">
                  <c:v>36507</c:v>
                </c:pt>
                <c:pt idx="487">
                  <c:v>36508</c:v>
                </c:pt>
                <c:pt idx="488">
                  <c:v>36509</c:v>
                </c:pt>
                <c:pt idx="489">
                  <c:v>36510</c:v>
                </c:pt>
                <c:pt idx="490">
                  <c:v>36511</c:v>
                </c:pt>
                <c:pt idx="491">
                  <c:v>36512</c:v>
                </c:pt>
                <c:pt idx="492">
                  <c:v>36513</c:v>
                </c:pt>
                <c:pt idx="493">
                  <c:v>36514</c:v>
                </c:pt>
                <c:pt idx="494">
                  <c:v>36515</c:v>
                </c:pt>
                <c:pt idx="495">
                  <c:v>36516</c:v>
                </c:pt>
                <c:pt idx="496">
                  <c:v>36517</c:v>
                </c:pt>
                <c:pt idx="497">
                  <c:v>36518</c:v>
                </c:pt>
                <c:pt idx="498">
                  <c:v>36519</c:v>
                </c:pt>
                <c:pt idx="499">
                  <c:v>36520</c:v>
                </c:pt>
                <c:pt idx="500">
                  <c:v>36521</c:v>
                </c:pt>
                <c:pt idx="501">
                  <c:v>36522</c:v>
                </c:pt>
                <c:pt idx="502">
                  <c:v>36523</c:v>
                </c:pt>
                <c:pt idx="503">
                  <c:v>36524</c:v>
                </c:pt>
                <c:pt idx="504">
                  <c:v>36525</c:v>
                </c:pt>
                <c:pt idx="505">
                  <c:v>36526</c:v>
                </c:pt>
                <c:pt idx="506">
                  <c:v>36527</c:v>
                </c:pt>
                <c:pt idx="507">
                  <c:v>36528</c:v>
                </c:pt>
                <c:pt idx="508">
                  <c:v>36529</c:v>
                </c:pt>
                <c:pt idx="509">
                  <c:v>36530</c:v>
                </c:pt>
                <c:pt idx="510">
                  <c:v>36531</c:v>
                </c:pt>
                <c:pt idx="511">
                  <c:v>36532</c:v>
                </c:pt>
                <c:pt idx="512">
                  <c:v>36533</c:v>
                </c:pt>
                <c:pt idx="513">
                  <c:v>36534</c:v>
                </c:pt>
                <c:pt idx="514">
                  <c:v>36535</c:v>
                </c:pt>
                <c:pt idx="515">
                  <c:v>36536</c:v>
                </c:pt>
                <c:pt idx="516">
                  <c:v>36537</c:v>
                </c:pt>
                <c:pt idx="517">
                  <c:v>36538</c:v>
                </c:pt>
                <c:pt idx="518">
                  <c:v>36539</c:v>
                </c:pt>
                <c:pt idx="519">
                  <c:v>36540</c:v>
                </c:pt>
                <c:pt idx="520">
                  <c:v>36541</c:v>
                </c:pt>
                <c:pt idx="521">
                  <c:v>36542</c:v>
                </c:pt>
                <c:pt idx="522">
                  <c:v>36543</c:v>
                </c:pt>
                <c:pt idx="523">
                  <c:v>36544</c:v>
                </c:pt>
                <c:pt idx="524">
                  <c:v>36545</c:v>
                </c:pt>
                <c:pt idx="525">
                  <c:v>36546</c:v>
                </c:pt>
                <c:pt idx="526">
                  <c:v>36547</c:v>
                </c:pt>
                <c:pt idx="527">
                  <c:v>36548</c:v>
                </c:pt>
                <c:pt idx="528">
                  <c:v>36549</c:v>
                </c:pt>
                <c:pt idx="529">
                  <c:v>36550</c:v>
                </c:pt>
                <c:pt idx="530">
                  <c:v>36551</c:v>
                </c:pt>
                <c:pt idx="531">
                  <c:v>36552</c:v>
                </c:pt>
                <c:pt idx="532">
                  <c:v>36553</c:v>
                </c:pt>
                <c:pt idx="533">
                  <c:v>36554</c:v>
                </c:pt>
                <c:pt idx="534">
                  <c:v>36555</c:v>
                </c:pt>
                <c:pt idx="535">
                  <c:v>36556</c:v>
                </c:pt>
                <c:pt idx="536">
                  <c:v>36557</c:v>
                </c:pt>
                <c:pt idx="537">
                  <c:v>36558</c:v>
                </c:pt>
                <c:pt idx="538">
                  <c:v>36559</c:v>
                </c:pt>
                <c:pt idx="539">
                  <c:v>36560</c:v>
                </c:pt>
                <c:pt idx="540">
                  <c:v>36561</c:v>
                </c:pt>
                <c:pt idx="541">
                  <c:v>36562</c:v>
                </c:pt>
                <c:pt idx="542">
                  <c:v>36563</c:v>
                </c:pt>
                <c:pt idx="543">
                  <c:v>36564</c:v>
                </c:pt>
                <c:pt idx="544">
                  <c:v>36565</c:v>
                </c:pt>
                <c:pt idx="545">
                  <c:v>36566</c:v>
                </c:pt>
                <c:pt idx="546">
                  <c:v>36567</c:v>
                </c:pt>
                <c:pt idx="547">
                  <c:v>36568</c:v>
                </c:pt>
                <c:pt idx="548">
                  <c:v>36569</c:v>
                </c:pt>
                <c:pt idx="549">
                  <c:v>36570</c:v>
                </c:pt>
                <c:pt idx="550">
                  <c:v>36571</c:v>
                </c:pt>
                <c:pt idx="551">
                  <c:v>36572</c:v>
                </c:pt>
                <c:pt idx="552">
                  <c:v>36573</c:v>
                </c:pt>
                <c:pt idx="553">
                  <c:v>36574</c:v>
                </c:pt>
                <c:pt idx="554">
                  <c:v>36575</c:v>
                </c:pt>
                <c:pt idx="555">
                  <c:v>36576</c:v>
                </c:pt>
                <c:pt idx="556">
                  <c:v>36577</c:v>
                </c:pt>
                <c:pt idx="557">
                  <c:v>36578</c:v>
                </c:pt>
                <c:pt idx="558">
                  <c:v>36579</c:v>
                </c:pt>
                <c:pt idx="559">
                  <c:v>36580</c:v>
                </c:pt>
                <c:pt idx="560">
                  <c:v>36581</c:v>
                </c:pt>
                <c:pt idx="561">
                  <c:v>36582</c:v>
                </c:pt>
                <c:pt idx="562">
                  <c:v>36583</c:v>
                </c:pt>
                <c:pt idx="563">
                  <c:v>36584</c:v>
                </c:pt>
                <c:pt idx="564">
                  <c:v>36585</c:v>
                </c:pt>
                <c:pt idx="565">
                  <c:v>36586</c:v>
                </c:pt>
                <c:pt idx="566">
                  <c:v>36587</c:v>
                </c:pt>
                <c:pt idx="567">
                  <c:v>36588</c:v>
                </c:pt>
                <c:pt idx="568">
                  <c:v>36589</c:v>
                </c:pt>
                <c:pt idx="569">
                  <c:v>36590</c:v>
                </c:pt>
                <c:pt idx="570">
                  <c:v>36591</c:v>
                </c:pt>
                <c:pt idx="571">
                  <c:v>36592</c:v>
                </c:pt>
                <c:pt idx="572">
                  <c:v>36593</c:v>
                </c:pt>
                <c:pt idx="573">
                  <c:v>36594</c:v>
                </c:pt>
                <c:pt idx="574">
                  <c:v>36595</c:v>
                </c:pt>
                <c:pt idx="575">
                  <c:v>36596</c:v>
                </c:pt>
                <c:pt idx="576">
                  <c:v>36597</c:v>
                </c:pt>
                <c:pt idx="577">
                  <c:v>36598</c:v>
                </c:pt>
                <c:pt idx="578">
                  <c:v>36599</c:v>
                </c:pt>
                <c:pt idx="579">
                  <c:v>36600</c:v>
                </c:pt>
                <c:pt idx="580">
                  <c:v>36601</c:v>
                </c:pt>
                <c:pt idx="581">
                  <c:v>36602</c:v>
                </c:pt>
                <c:pt idx="582">
                  <c:v>36603</c:v>
                </c:pt>
                <c:pt idx="583">
                  <c:v>36604</c:v>
                </c:pt>
                <c:pt idx="584">
                  <c:v>36605</c:v>
                </c:pt>
                <c:pt idx="585">
                  <c:v>36606</c:v>
                </c:pt>
                <c:pt idx="586">
                  <c:v>36607</c:v>
                </c:pt>
                <c:pt idx="587">
                  <c:v>36608</c:v>
                </c:pt>
                <c:pt idx="588">
                  <c:v>36609</c:v>
                </c:pt>
                <c:pt idx="589">
                  <c:v>36610</c:v>
                </c:pt>
                <c:pt idx="590">
                  <c:v>36611</c:v>
                </c:pt>
                <c:pt idx="591">
                  <c:v>36612</c:v>
                </c:pt>
                <c:pt idx="592">
                  <c:v>36613</c:v>
                </c:pt>
                <c:pt idx="593">
                  <c:v>36614</c:v>
                </c:pt>
                <c:pt idx="594">
                  <c:v>36615</c:v>
                </c:pt>
                <c:pt idx="595">
                  <c:v>36616</c:v>
                </c:pt>
                <c:pt idx="596">
                  <c:v>36617</c:v>
                </c:pt>
                <c:pt idx="597">
                  <c:v>36618</c:v>
                </c:pt>
                <c:pt idx="598">
                  <c:v>36619</c:v>
                </c:pt>
                <c:pt idx="599">
                  <c:v>36620</c:v>
                </c:pt>
                <c:pt idx="600">
                  <c:v>36621</c:v>
                </c:pt>
                <c:pt idx="601">
                  <c:v>36622</c:v>
                </c:pt>
                <c:pt idx="602">
                  <c:v>36623</c:v>
                </c:pt>
                <c:pt idx="603">
                  <c:v>36624</c:v>
                </c:pt>
                <c:pt idx="604">
                  <c:v>36625</c:v>
                </c:pt>
                <c:pt idx="605">
                  <c:v>36626</c:v>
                </c:pt>
                <c:pt idx="606">
                  <c:v>36627</c:v>
                </c:pt>
                <c:pt idx="607">
                  <c:v>36628</c:v>
                </c:pt>
                <c:pt idx="608">
                  <c:v>36629</c:v>
                </c:pt>
                <c:pt idx="609">
                  <c:v>36630</c:v>
                </c:pt>
                <c:pt idx="610">
                  <c:v>36631</c:v>
                </c:pt>
                <c:pt idx="611">
                  <c:v>36632</c:v>
                </c:pt>
                <c:pt idx="612">
                  <c:v>36633</c:v>
                </c:pt>
                <c:pt idx="613">
                  <c:v>36634</c:v>
                </c:pt>
                <c:pt idx="614">
                  <c:v>36635</c:v>
                </c:pt>
                <c:pt idx="615">
                  <c:v>36636</c:v>
                </c:pt>
                <c:pt idx="616">
                  <c:v>36637</c:v>
                </c:pt>
                <c:pt idx="617">
                  <c:v>36638</c:v>
                </c:pt>
                <c:pt idx="618">
                  <c:v>36639</c:v>
                </c:pt>
                <c:pt idx="619">
                  <c:v>36640</c:v>
                </c:pt>
                <c:pt idx="620">
                  <c:v>36641</c:v>
                </c:pt>
                <c:pt idx="621">
                  <c:v>36642</c:v>
                </c:pt>
                <c:pt idx="622">
                  <c:v>36643</c:v>
                </c:pt>
                <c:pt idx="623">
                  <c:v>36644</c:v>
                </c:pt>
                <c:pt idx="624">
                  <c:v>36645</c:v>
                </c:pt>
                <c:pt idx="625">
                  <c:v>36646</c:v>
                </c:pt>
                <c:pt idx="626">
                  <c:v>36647</c:v>
                </c:pt>
                <c:pt idx="627">
                  <c:v>36648</c:v>
                </c:pt>
                <c:pt idx="628">
                  <c:v>36649</c:v>
                </c:pt>
                <c:pt idx="629">
                  <c:v>36650</c:v>
                </c:pt>
                <c:pt idx="630">
                  <c:v>36651</c:v>
                </c:pt>
                <c:pt idx="631">
                  <c:v>36652</c:v>
                </c:pt>
                <c:pt idx="632">
                  <c:v>36653</c:v>
                </c:pt>
                <c:pt idx="633">
                  <c:v>36654</c:v>
                </c:pt>
                <c:pt idx="634">
                  <c:v>36655</c:v>
                </c:pt>
                <c:pt idx="635">
                  <c:v>36656</c:v>
                </c:pt>
                <c:pt idx="636">
                  <c:v>36657</c:v>
                </c:pt>
                <c:pt idx="637">
                  <c:v>36658</c:v>
                </c:pt>
                <c:pt idx="638">
                  <c:v>36659</c:v>
                </c:pt>
                <c:pt idx="639">
                  <c:v>36660</c:v>
                </c:pt>
                <c:pt idx="640">
                  <c:v>36661</c:v>
                </c:pt>
                <c:pt idx="641">
                  <c:v>36662</c:v>
                </c:pt>
                <c:pt idx="642">
                  <c:v>36663</c:v>
                </c:pt>
                <c:pt idx="643">
                  <c:v>36664</c:v>
                </c:pt>
                <c:pt idx="644">
                  <c:v>36665</c:v>
                </c:pt>
                <c:pt idx="645">
                  <c:v>36666</c:v>
                </c:pt>
                <c:pt idx="646">
                  <c:v>36667</c:v>
                </c:pt>
                <c:pt idx="647">
                  <c:v>36668</c:v>
                </c:pt>
                <c:pt idx="648">
                  <c:v>36669</c:v>
                </c:pt>
                <c:pt idx="649">
                  <c:v>36670</c:v>
                </c:pt>
                <c:pt idx="650">
                  <c:v>36671</c:v>
                </c:pt>
                <c:pt idx="651">
                  <c:v>36672</c:v>
                </c:pt>
                <c:pt idx="652">
                  <c:v>36673</c:v>
                </c:pt>
                <c:pt idx="653">
                  <c:v>36674</c:v>
                </c:pt>
                <c:pt idx="654">
                  <c:v>36675</c:v>
                </c:pt>
                <c:pt idx="655">
                  <c:v>36676</c:v>
                </c:pt>
                <c:pt idx="656">
                  <c:v>36677</c:v>
                </c:pt>
                <c:pt idx="657">
                  <c:v>36678</c:v>
                </c:pt>
                <c:pt idx="658">
                  <c:v>36679</c:v>
                </c:pt>
                <c:pt idx="659">
                  <c:v>36680</c:v>
                </c:pt>
                <c:pt idx="660">
                  <c:v>36681</c:v>
                </c:pt>
                <c:pt idx="661">
                  <c:v>36682</c:v>
                </c:pt>
                <c:pt idx="662">
                  <c:v>36683</c:v>
                </c:pt>
                <c:pt idx="663">
                  <c:v>36684</c:v>
                </c:pt>
                <c:pt idx="664">
                  <c:v>36685</c:v>
                </c:pt>
                <c:pt idx="665">
                  <c:v>36686</c:v>
                </c:pt>
                <c:pt idx="666">
                  <c:v>36687</c:v>
                </c:pt>
                <c:pt idx="667">
                  <c:v>36688</c:v>
                </c:pt>
                <c:pt idx="668">
                  <c:v>36689</c:v>
                </c:pt>
                <c:pt idx="669">
                  <c:v>36690</c:v>
                </c:pt>
                <c:pt idx="670">
                  <c:v>36691</c:v>
                </c:pt>
                <c:pt idx="671">
                  <c:v>36692</c:v>
                </c:pt>
                <c:pt idx="672">
                  <c:v>36693</c:v>
                </c:pt>
                <c:pt idx="673">
                  <c:v>36694</c:v>
                </c:pt>
                <c:pt idx="674">
                  <c:v>36695</c:v>
                </c:pt>
                <c:pt idx="675">
                  <c:v>36696</c:v>
                </c:pt>
                <c:pt idx="676">
                  <c:v>36697</c:v>
                </c:pt>
                <c:pt idx="677">
                  <c:v>36698</c:v>
                </c:pt>
                <c:pt idx="678">
                  <c:v>36699</c:v>
                </c:pt>
                <c:pt idx="679">
                  <c:v>36700</c:v>
                </c:pt>
                <c:pt idx="680">
                  <c:v>36701</c:v>
                </c:pt>
                <c:pt idx="681">
                  <c:v>36702</c:v>
                </c:pt>
                <c:pt idx="682">
                  <c:v>36703</c:v>
                </c:pt>
                <c:pt idx="683">
                  <c:v>36704</c:v>
                </c:pt>
                <c:pt idx="684">
                  <c:v>36705</c:v>
                </c:pt>
                <c:pt idx="685">
                  <c:v>36706</c:v>
                </c:pt>
                <c:pt idx="686">
                  <c:v>36707</c:v>
                </c:pt>
                <c:pt idx="687">
                  <c:v>36708</c:v>
                </c:pt>
                <c:pt idx="688">
                  <c:v>36709</c:v>
                </c:pt>
                <c:pt idx="689">
                  <c:v>36710</c:v>
                </c:pt>
                <c:pt idx="690">
                  <c:v>36711</c:v>
                </c:pt>
                <c:pt idx="691">
                  <c:v>36712</c:v>
                </c:pt>
                <c:pt idx="692">
                  <c:v>36713</c:v>
                </c:pt>
                <c:pt idx="693">
                  <c:v>36714</c:v>
                </c:pt>
                <c:pt idx="694">
                  <c:v>36715</c:v>
                </c:pt>
                <c:pt idx="695">
                  <c:v>36716</c:v>
                </c:pt>
                <c:pt idx="696">
                  <c:v>36717</c:v>
                </c:pt>
                <c:pt idx="697">
                  <c:v>36718</c:v>
                </c:pt>
                <c:pt idx="698">
                  <c:v>36719</c:v>
                </c:pt>
                <c:pt idx="699">
                  <c:v>36720</c:v>
                </c:pt>
                <c:pt idx="700">
                  <c:v>36721</c:v>
                </c:pt>
                <c:pt idx="701">
                  <c:v>36722</c:v>
                </c:pt>
                <c:pt idx="702">
                  <c:v>36723</c:v>
                </c:pt>
                <c:pt idx="703">
                  <c:v>36724</c:v>
                </c:pt>
                <c:pt idx="704">
                  <c:v>36725</c:v>
                </c:pt>
                <c:pt idx="705">
                  <c:v>36726</c:v>
                </c:pt>
                <c:pt idx="706">
                  <c:v>36727</c:v>
                </c:pt>
                <c:pt idx="707">
                  <c:v>36728</c:v>
                </c:pt>
                <c:pt idx="708">
                  <c:v>36729</c:v>
                </c:pt>
                <c:pt idx="709">
                  <c:v>36730</c:v>
                </c:pt>
                <c:pt idx="710">
                  <c:v>36731</c:v>
                </c:pt>
                <c:pt idx="711">
                  <c:v>36732</c:v>
                </c:pt>
                <c:pt idx="712">
                  <c:v>36733</c:v>
                </c:pt>
                <c:pt idx="713">
                  <c:v>36734</c:v>
                </c:pt>
                <c:pt idx="714">
                  <c:v>36735</c:v>
                </c:pt>
                <c:pt idx="715">
                  <c:v>36736</c:v>
                </c:pt>
                <c:pt idx="716">
                  <c:v>36737</c:v>
                </c:pt>
                <c:pt idx="717">
                  <c:v>36738</c:v>
                </c:pt>
                <c:pt idx="718">
                  <c:v>36739</c:v>
                </c:pt>
                <c:pt idx="719">
                  <c:v>36740</c:v>
                </c:pt>
                <c:pt idx="720">
                  <c:v>36741</c:v>
                </c:pt>
                <c:pt idx="721">
                  <c:v>36742</c:v>
                </c:pt>
                <c:pt idx="722">
                  <c:v>36743</c:v>
                </c:pt>
                <c:pt idx="723">
                  <c:v>36744</c:v>
                </c:pt>
                <c:pt idx="724">
                  <c:v>36745</c:v>
                </c:pt>
                <c:pt idx="725">
                  <c:v>36746</c:v>
                </c:pt>
                <c:pt idx="726">
                  <c:v>36747</c:v>
                </c:pt>
                <c:pt idx="727">
                  <c:v>36748</c:v>
                </c:pt>
                <c:pt idx="728">
                  <c:v>36749</c:v>
                </c:pt>
                <c:pt idx="729">
                  <c:v>36750</c:v>
                </c:pt>
                <c:pt idx="730">
                  <c:v>36751</c:v>
                </c:pt>
                <c:pt idx="731">
                  <c:v>36752</c:v>
                </c:pt>
                <c:pt idx="732">
                  <c:v>36753</c:v>
                </c:pt>
                <c:pt idx="733">
                  <c:v>36754</c:v>
                </c:pt>
                <c:pt idx="734">
                  <c:v>36755</c:v>
                </c:pt>
                <c:pt idx="735">
                  <c:v>36756</c:v>
                </c:pt>
                <c:pt idx="736">
                  <c:v>36757</c:v>
                </c:pt>
                <c:pt idx="737">
                  <c:v>36758</c:v>
                </c:pt>
                <c:pt idx="738">
                  <c:v>36759</c:v>
                </c:pt>
                <c:pt idx="739">
                  <c:v>36760</c:v>
                </c:pt>
                <c:pt idx="740">
                  <c:v>36761</c:v>
                </c:pt>
                <c:pt idx="741">
                  <c:v>36762</c:v>
                </c:pt>
                <c:pt idx="742">
                  <c:v>36763</c:v>
                </c:pt>
                <c:pt idx="743">
                  <c:v>36764</c:v>
                </c:pt>
                <c:pt idx="744">
                  <c:v>36765</c:v>
                </c:pt>
                <c:pt idx="745">
                  <c:v>36766</c:v>
                </c:pt>
                <c:pt idx="746">
                  <c:v>36767</c:v>
                </c:pt>
                <c:pt idx="747">
                  <c:v>36768</c:v>
                </c:pt>
                <c:pt idx="748">
                  <c:v>36769</c:v>
                </c:pt>
                <c:pt idx="749">
                  <c:v>36770</c:v>
                </c:pt>
                <c:pt idx="750">
                  <c:v>36771</c:v>
                </c:pt>
                <c:pt idx="751">
                  <c:v>36772</c:v>
                </c:pt>
                <c:pt idx="752">
                  <c:v>36773</c:v>
                </c:pt>
                <c:pt idx="753">
                  <c:v>36774</c:v>
                </c:pt>
                <c:pt idx="754">
                  <c:v>36775</c:v>
                </c:pt>
                <c:pt idx="755">
                  <c:v>36776</c:v>
                </c:pt>
                <c:pt idx="756">
                  <c:v>36777</c:v>
                </c:pt>
                <c:pt idx="757">
                  <c:v>36778</c:v>
                </c:pt>
                <c:pt idx="758">
                  <c:v>36779</c:v>
                </c:pt>
                <c:pt idx="759">
                  <c:v>36780</c:v>
                </c:pt>
                <c:pt idx="760">
                  <c:v>36781</c:v>
                </c:pt>
                <c:pt idx="761">
                  <c:v>36782</c:v>
                </c:pt>
                <c:pt idx="762">
                  <c:v>36783</c:v>
                </c:pt>
                <c:pt idx="763">
                  <c:v>36784</c:v>
                </c:pt>
                <c:pt idx="764">
                  <c:v>36785</c:v>
                </c:pt>
                <c:pt idx="765">
                  <c:v>36786</c:v>
                </c:pt>
                <c:pt idx="766">
                  <c:v>36787</c:v>
                </c:pt>
                <c:pt idx="767">
                  <c:v>36788</c:v>
                </c:pt>
                <c:pt idx="768">
                  <c:v>36789</c:v>
                </c:pt>
                <c:pt idx="769">
                  <c:v>36790</c:v>
                </c:pt>
                <c:pt idx="770">
                  <c:v>36791</c:v>
                </c:pt>
                <c:pt idx="771">
                  <c:v>36792</c:v>
                </c:pt>
                <c:pt idx="772">
                  <c:v>36793</c:v>
                </c:pt>
                <c:pt idx="773">
                  <c:v>36794</c:v>
                </c:pt>
                <c:pt idx="774">
                  <c:v>36795</c:v>
                </c:pt>
                <c:pt idx="775">
                  <c:v>36796</c:v>
                </c:pt>
                <c:pt idx="776">
                  <c:v>36797</c:v>
                </c:pt>
                <c:pt idx="777">
                  <c:v>36798</c:v>
                </c:pt>
                <c:pt idx="778">
                  <c:v>36799</c:v>
                </c:pt>
                <c:pt idx="779">
                  <c:v>36800</c:v>
                </c:pt>
                <c:pt idx="780">
                  <c:v>36801</c:v>
                </c:pt>
                <c:pt idx="781">
                  <c:v>36802</c:v>
                </c:pt>
                <c:pt idx="782">
                  <c:v>36803</c:v>
                </c:pt>
                <c:pt idx="783">
                  <c:v>36804</c:v>
                </c:pt>
                <c:pt idx="784">
                  <c:v>36805</c:v>
                </c:pt>
                <c:pt idx="785">
                  <c:v>36806</c:v>
                </c:pt>
                <c:pt idx="786">
                  <c:v>36807</c:v>
                </c:pt>
                <c:pt idx="787">
                  <c:v>36808</c:v>
                </c:pt>
                <c:pt idx="788">
                  <c:v>36809</c:v>
                </c:pt>
                <c:pt idx="789">
                  <c:v>36810</c:v>
                </c:pt>
                <c:pt idx="790">
                  <c:v>36811</c:v>
                </c:pt>
                <c:pt idx="791">
                  <c:v>36812</c:v>
                </c:pt>
                <c:pt idx="792">
                  <c:v>36813</c:v>
                </c:pt>
                <c:pt idx="793">
                  <c:v>36814</c:v>
                </c:pt>
                <c:pt idx="794">
                  <c:v>36815</c:v>
                </c:pt>
                <c:pt idx="795">
                  <c:v>36816</c:v>
                </c:pt>
                <c:pt idx="796">
                  <c:v>36817</c:v>
                </c:pt>
                <c:pt idx="797">
                  <c:v>36818</c:v>
                </c:pt>
                <c:pt idx="798">
                  <c:v>36819</c:v>
                </c:pt>
                <c:pt idx="799">
                  <c:v>36820</c:v>
                </c:pt>
                <c:pt idx="800">
                  <c:v>36821</c:v>
                </c:pt>
                <c:pt idx="801">
                  <c:v>36822</c:v>
                </c:pt>
                <c:pt idx="802">
                  <c:v>36823</c:v>
                </c:pt>
                <c:pt idx="803">
                  <c:v>36824</c:v>
                </c:pt>
                <c:pt idx="804">
                  <c:v>36825</c:v>
                </c:pt>
                <c:pt idx="805">
                  <c:v>36826</c:v>
                </c:pt>
                <c:pt idx="806">
                  <c:v>36827</c:v>
                </c:pt>
                <c:pt idx="807">
                  <c:v>36828</c:v>
                </c:pt>
                <c:pt idx="808">
                  <c:v>36829</c:v>
                </c:pt>
                <c:pt idx="809">
                  <c:v>36830</c:v>
                </c:pt>
                <c:pt idx="810">
                  <c:v>36831</c:v>
                </c:pt>
                <c:pt idx="811">
                  <c:v>36832</c:v>
                </c:pt>
                <c:pt idx="812">
                  <c:v>36833</c:v>
                </c:pt>
                <c:pt idx="813">
                  <c:v>36834</c:v>
                </c:pt>
                <c:pt idx="814">
                  <c:v>36835</c:v>
                </c:pt>
                <c:pt idx="815">
                  <c:v>36836</c:v>
                </c:pt>
                <c:pt idx="816">
                  <c:v>36837</c:v>
                </c:pt>
                <c:pt idx="817">
                  <c:v>36838</c:v>
                </c:pt>
                <c:pt idx="818">
                  <c:v>36839</c:v>
                </c:pt>
                <c:pt idx="819">
                  <c:v>36840</c:v>
                </c:pt>
                <c:pt idx="820">
                  <c:v>36841</c:v>
                </c:pt>
                <c:pt idx="821">
                  <c:v>36842</c:v>
                </c:pt>
                <c:pt idx="822">
                  <c:v>36843</c:v>
                </c:pt>
                <c:pt idx="823">
                  <c:v>36844</c:v>
                </c:pt>
                <c:pt idx="824">
                  <c:v>36845</c:v>
                </c:pt>
                <c:pt idx="825">
                  <c:v>36846</c:v>
                </c:pt>
                <c:pt idx="826">
                  <c:v>36847</c:v>
                </c:pt>
                <c:pt idx="827">
                  <c:v>36848</c:v>
                </c:pt>
                <c:pt idx="828">
                  <c:v>36849</c:v>
                </c:pt>
                <c:pt idx="829">
                  <c:v>36850</c:v>
                </c:pt>
                <c:pt idx="830">
                  <c:v>36851</c:v>
                </c:pt>
                <c:pt idx="831">
                  <c:v>36852</c:v>
                </c:pt>
                <c:pt idx="832">
                  <c:v>36853</c:v>
                </c:pt>
                <c:pt idx="833">
                  <c:v>36854</c:v>
                </c:pt>
                <c:pt idx="834">
                  <c:v>36855</c:v>
                </c:pt>
                <c:pt idx="835">
                  <c:v>36856</c:v>
                </c:pt>
                <c:pt idx="836">
                  <c:v>36857</c:v>
                </c:pt>
                <c:pt idx="837">
                  <c:v>36858</c:v>
                </c:pt>
                <c:pt idx="838">
                  <c:v>36859</c:v>
                </c:pt>
                <c:pt idx="839">
                  <c:v>36860</c:v>
                </c:pt>
                <c:pt idx="840">
                  <c:v>36861</c:v>
                </c:pt>
                <c:pt idx="841">
                  <c:v>36862</c:v>
                </c:pt>
                <c:pt idx="842">
                  <c:v>36863</c:v>
                </c:pt>
                <c:pt idx="843">
                  <c:v>36864</c:v>
                </c:pt>
                <c:pt idx="844">
                  <c:v>36865</c:v>
                </c:pt>
                <c:pt idx="845">
                  <c:v>36866</c:v>
                </c:pt>
                <c:pt idx="846">
                  <c:v>36867</c:v>
                </c:pt>
                <c:pt idx="847">
                  <c:v>36868</c:v>
                </c:pt>
                <c:pt idx="848">
                  <c:v>36869</c:v>
                </c:pt>
                <c:pt idx="849">
                  <c:v>36870</c:v>
                </c:pt>
                <c:pt idx="850">
                  <c:v>36871</c:v>
                </c:pt>
                <c:pt idx="851">
                  <c:v>36872</c:v>
                </c:pt>
                <c:pt idx="852">
                  <c:v>36873</c:v>
                </c:pt>
                <c:pt idx="853">
                  <c:v>36874</c:v>
                </c:pt>
                <c:pt idx="854">
                  <c:v>36875</c:v>
                </c:pt>
                <c:pt idx="855">
                  <c:v>36876</c:v>
                </c:pt>
                <c:pt idx="856">
                  <c:v>36877</c:v>
                </c:pt>
                <c:pt idx="857">
                  <c:v>36878</c:v>
                </c:pt>
                <c:pt idx="858">
                  <c:v>36879</c:v>
                </c:pt>
                <c:pt idx="859">
                  <c:v>36880</c:v>
                </c:pt>
                <c:pt idx="860">
                  <c:v>36881</c:v>
                </c:pt>
                <c:pt idx="861">
                  <c:v>36882</c:v>
                </c:pt>
                <c:pt idx="862">
                  <c:v>36883</c:v>
                </c:pt>
                <c:pt idx="863">
                  <c:v>36884</c:v>
                </c:pt>
                <c:pt idx="864">
                  <c:v>36885</c:v>
                </c:pt>
                <c:pt idx="865">
                  <c:v>36886</c:v>
                </c:pt>
                <c:pt idx="866">
                  <c:v>36887</c:v>
                </c:pt>
                <c:pt idx="867">
                  <c:v>36888</c:v>
                </c:pt>
                <c:pt idx="868">
                  <c:v>36889</c:v>
                </c:pt>
                <c:pt idx="869">
                  <c:v>36890</c:v>
                </c:pt>
                <c:pt idx="870">
                  <c:v>36891</c:v>
                </c:pt>
                <c:pt idx="871">
                  <c:v>36892</c:v>
                </c:pt>
                <c:pt idx="872">
                  <c:v>36893</c:v>
                </c:pt>
                <c:pt idx="873">
                  <c:v>36894</c:v>
                </c:pt>
                <c:pt idx="874">
                  <c:v>36895</c:v>
                </c:pt>
                <c:pt idx="875">
                  <c:v>36896</c:v>
                </c:pt>
                <c:pt idx="876">
                  <c:v>36897</c:v>
                </c:pt>
                <c:pt idx="877">
                  <c:v>36898</c:v>
                </c:pt>
                <c:pt idx="878">
                  <c:v>36899</c:v>
                </c:pt>
                <c:pt idx="879">
                  <c:v>36900</c:v>
                </c:pt>
                <c:pt idx="880">
                  <c:v>36901</c:v>
                </c:pt>
                <c:pt idx="881">
                  <c:v>36902</c:v>
                </c:pt>
                <c:pt idx="882">
                  <c:v>36903</c:v>
                </c:pt>
                <c:pt idx="883">
                  <c:v>36904</c:v>
                </c:pt>
                <c:pt idx="884">
                  <c:v>36905</c:v>
                </c:pt>
                <c:pt idx="885">
                  <c:v>36906</c:v>
                </c:pt>
                <c:pt idx="886">
                  <c:v>36907</c:v>
                </c:pt>
                <c:pt idx="887">
                  <c:v>36908</c:v>
                </c:pt>
                <c:pt idx="888">
                  <c:v>36909</c:v>
                </c:pt>
                <c:pt idx="889">
                  <c:v>36910</c:v>
                </c:pt>
                <c:pt idx="890">
                  <c:v>36911</c:v>
                </c:pt>
                <c:pt idx="891">
                  <c:v>36912</c:v>
                </c:pt>
                <c:pt idx="892">
                  <c:v>36913</c:v>
                </c:pt>
                <c:pt idx="893">
                  <c:v>36914</c:v>
                </c:pt>
                <c:pt idx="894">
                  <c:v>36915</c:v>
                </c:pt>
                <c:pt idx="895">
                  <c:v>36916</c:v>
                </c:pt>
                <c:pt idx="896">
                  <c:v>36917</c:v>
                </c:pt>
                <c:pt idx="897">
                  <c:v>36918</c:v>
                </c:pt>
                <c:pt idx="898">
                  <c:v>36919</c:v>
                </c:pt>
                <c:pt idx="899">
                  <c:v>36920</c:v>
                </c:pt>
                <c:pt idx="900">
                  <c:v>36921</c:v>
                </c:pt>
                <c:pt idx="901">
                  <c:v>36922</c:v>
                </c:pt>
                <c:pt idx="902">
                  <c:v>36923</c:v>
                </c:pt>
                <c:pt idx="903">
                  <c:v>36924</c:v>
                </c:pt>
                <c:pt idx="904">
                  <c:v>36925</c:v>
                </c:pt>
                <c:pt idx="905">
                  <c:v>36926</c:v>
                </c:pt>
                <c:pt idx="906">
                  <c:v>36927</c:v>
                </c:pt>
                <c:pt idx="907">
                  <c:v>36928</c:v>
                </c:pt>
                <c:pt idx="908">
                  <c:v>36929</c:v>
                </c:pt>
                <c:pt idx="909">
                  <c:v>36930</c:v>
                </c:pt>
                <c:pt idx="910">
                  <c:v>36931</c:v>
                </c:pt>
                <c:pt idx="911">
                  <c:v>36932</c:v>
                </c:pt>
                <c:pt idx="912">
                  <c:v>36933</c:v>
                </c:pt>
                <c:pt idx="913">
                  <c:v>36934</c:v>
                </c:pt>
                <c:pt idx="914">
                  <c:v>36935</c:v>
                </c:pt>
                <c:pt idx="915">
                  <c:v>36936</c:v>
                </c:pt>
                <c:pt idx="916">
                  <c:v>36937</c:v>
                </c:pt>
                <c:pt idx="917">
                  <c:v>36938</c:v>
                </c:pt>
                <c:pt idx="918">
                  <c:v>36939</c:v>
                </c:pt>
                <c:pt idx="919">
                  <c:v>36940</c:v>
                </c:pt>
                <c:pt idx="920">
                  <c:v>36941</c:v>
                </c:pt>
                <c:pt idx="921">
                  <c:v>36942</c:v>
                </c:pt>
                <c:pt idx="922">
                  <c:v>36943</c:v>
                </c:pt>
                <c:pt idx="923">
                  <c:v>36944</c:v>
                </c:pt>
                <c:pt idx="924">
                  <c:v>36945</c:v>
                </c:pt>
                <c:pt idx="925">
                  <c:v>36946</c:v>
                </c:pt>
                <c:pt idx="926">
                  <c:v>36947</c:v>
                </c:pt>
                <c:pt idx="927">
                  <c:v>36948</c:v>
                </c:pt>
                <c:pt idx="928">
                  <c:v>36949</c:v>
                </c:pt>
                <c:pt idx="929">
                  <c:v>36950</c:v>
                </c:pt>
                <c:pt idx="930">
                  <c:v>36951</c:v>
                </c:pt>
                <c:pt idx="931">
                  <c:v>36952</c:v>
                </c:pt>
                <c:pt idx="932">
                  <c:v>36953</c:v>
                </c:pt>
                <c:pt idx="933">
                  <c:v>36954</c:v>
                </c:pt>
                <c:pt idx="934">
                  <c:v>36955</c:v>
                </c:pt>
                <c:pt idx="935">
                  <c:v>36956</c:v>
                </c:pt>
                <c:pt idx="936">
                  <c:v>36957</c:v>
                </c:pt>
                <c:pt idx="937">
                  <c:v>36958</c:v>
                </c:pt>
                <c:pt idx="938">
                  <c:v>36959</c:v>
                </c:pt>
                <c:pt idx="939">
                  <c:v>36960</c:v>
                </c:pt>
                <c:pt idx="940">
                  <c:v>36961</c:v>
                </c:pt>
                <c:pt idx="941">
                  <c:v>36962</c:v>
                </c:pt>
                <c:pt idx="942">
                  <c:v>36963</c:v>
                </c:pt>
                <c:pt idx="943">
                  <c:v>36964</c:v>
                </c:pt>
                <c:pt idx="944">
                  <c:v>36965</c:v>
                </c:pt>
                <c:pt idx="945">
                  <c:v>36966</c:v>
                </c:pt>
                <c:pt idx="946">
                  <c:v>36967</c:v>
                </c:pt>
                <c:pt idx="947">
                  <c:v>36968</c:v>
                </c:pt>
                <c:pt idx="948">
                  <c:v>36969</c:v>
                </c:pt>
                <c:pt idx="949">
                  <c:v>36970</c:v>
                </c:pt>
                <c:pt idx="950">
                  <c:v>36971</c:v>
                </c:pt>
                <c:pt idx="951">
                  <c:v>36972</c:v>
                </c:pt>
                <c:pt idx="952">
                  <c:v>36973</c:v>
                </c:pt>
                <c:pt idx="953">
                  <c:v>36974</c:v>
                </c:pt>
                <c:pt idx="954">
                  <c:v>36975</c:v>
                </c:pt>
                <c:pt idx="955">
                  <c:v>36976</c:v>
                </c:pt>
                <c:pt idx="956">
                  <c:v>36977</c:v>
                </c:pt>
                <c:pt idx="957">
                  <c:v>36978</c:v>
                </c:pt>
                <c:pt idx="958">
                  <c:v>36979</c:v>
                </c:pt>
                <c:pt idx="959">
                  <c:v>36980</c:v>
                </c:pt>
                <c:pt idx="960">
                  <c:v>36981</c:v>
                </c:pt>
                <c:pt idx="961">
                  <c:v>36982</c:v>
                </c:pt>
                <c:pt idx="962">
                  <c:v>36983</c:v>
                </c:pt>
                <c:pt idx="963">
                  <c:v>36984</c:v>
                </c:pt>
                <c:pt idx="964">
                  <c:v>36985</c:v>
                </c:pt>
                <c:pt idx="965">
                  <c:v>36986</c:v>
                </c:pt>
                <c:pt idx="966">
                  <c:v>36987</c:v>
                </c:pt>
                <c:pt idx="967">
                  <c:v>36988</c:v>
                </c:pt>
                <c:pt idx="968">
                  <c:v>36989</c:v>
                </c:pt>
                <c:pt idx="969">
                  <c:v>36990</c:v>
                </c:pt>
                <c:pt idx="970">
                  <c:v>36991</c:v>
                </c:pt>
                <c:pt idx="971">
                  <c:v>36992</c:v>
                </c:pt>
                <c:pt idx="972">
                  <c:v>36993</c:v>
                </c:pt>
                <c:pt idx="973">
                  <c:v>36994</c:v>
                </c:pt>
                <c:pt idx="974">
                  <c:v>36995</c:v>
                </c:pt>
                <c:pt idx="975">
                  <c:v>36996</c:v>
                </c:pt>
                <c:pt idx="976">
                  <c:v>36997</c:v>
                </c:pt>
                <c:pt idx="977">
                  <c:v>36998</c:v>
                </c:pt>
                <c:pt idx="978">
                  <c:v>36999</c:v>
                </c:pt>
                <c:pt idx="979">
                  <c:v>37000</c:v>
                </c:pt>
                <c:pt idx="980">
                  <c:v>37001</c:v>
                </c:pt>
                <c:pt idx="981">
                  <c:v>37002</c:v>
                </c:pt>
                <c:pt idx="982">
                  <c:v>37003</c:v>
                </c:pt>
                <c:pt idx="983">
                  <c:v>37004</c:v>
                </c:pt>
                <c:pt idx="984">
                  <c:v>37005</c:v>
                </c:pt>
                <c:pt idx="985">
                  <c:v>37006</c:v>
                </c:pt>
                <c:pt idx="986">
                  <c:v>37007</c:v>
                </c:pt>
                <c:pt idx="987">
                  <c:v>37008</c:v>
                </c:pt>
                <c:pt idx="988">
                  <c:v>37009</c:v>
                </c:pt>
                <c:pt idx="989">
                  <c:v>37010</c:v>
                </c:pt>
                <c:pt idx="990">
                  <c:v>37011</c:v>
                </c:pt>
                <c:pt idx="991">
                  <c:v>37012</c:v>
                </c:pt>
                <c:pt idx="992">
                  <c:v>37013</c:v>
                </c:pt>
                <c:pt idx="993">
                  <c:v>37014</c:v>
                </c:pt>
                <c:pt idx="994">
                  <c:v>37015</c:v>
                </c:pt>
              </c:strCache>
            </c:strRef>
          </c:cat>
          <c:val>
            <c:numRef>
              <c:f>[5]Field_Avg!$F$687:$F$1681</c:f>
              <c:numCache>
                <c:formatCode>General</c:formatCode>
                <c:ptCount val="995"/>
                <c:pt idx="0">
                  <c:v>16.0965834596427</c:v>
                </c:pt>
                <c:pt idx="1">
                  <c:v>50.646583459642</c:v>
                </c:pt>
                <c:pt idx="2">
                  <c:v>53.396583459642</c:v>
                </c:pt>
                <c:pt idx="3">
                  <c:v>23.8465834596427</c:v>
                </c:pt>
                <c:pt idx="4">
                  <c:v>3.05151409818063</c:v>
                </c:pt>
                <c:pt idx="5">
                  <c:v>0.401514098182815</c:v>
                </c:pt>
                <c:pt idx="6">
                  <c:v>29.1066856711241</c:v>
                </c:pt>
                <c:pt idx="7">
                  <c:v>37.6566856661229</c:v>
                </c:pt>
                <c:pt idx="8">
                  <c:v>27.9066856661229</c:v>
                </c:pt>
                <c:pt idx="9">
                  <c:v>24.9066856661229</c:v>
                </c:pt>
                <c:pt idx="10">
                  <c:v>29.4066856661229</c:v>
                </c:pt>
                <c:pt idx="11">
                  <c:v>31.7566856661215</c:v>
                </c:pt>
                <c:pt idx="12">
                  <c:v>0.906685666122939</c:v>
                </c:pt>
                <c:pt idx="13">
                  <c:v>-26.7392357039771</c:v>
                </c:pt>
                <c:pt idx="14">
                  <c:v>-22.2392357039753</c:v>
                </c:pt>
                <c:pt idx="15">
                  <c:v>-2.71323585098799</c:v>
                </c:pt>
                <c:pt idx="16">
                  <c:v>15.4049306275392</c:v>
                </c:pt>
                <c:pt idx="17">
                  <c:v>18.8549306275381</c:v>
                </c:pt>
                <c:pt idx="18">
                  <c:v>0.654930628537841</c:v>
                </c:pt>
                <c:pt idx="19">
                  <c:v>-20.8950693714614</c:v>
                </c:pt>
                <c:pt idx="20">
                  <c:v>-11.0950693714622</c:v>
                </c:pt>
                <c:pt idx="21">
                  <c:v>-9.34506937146216</c:v>
                </c:pt>
                <c:pt idx="22">
                  <c:v>29.4549306285371</c:v>
                </c:pt>
                <c:pt idx="23">
                  <c:v>59.8549306285386</c:v>
                </c:pt>
                <c:pt idx="24">
                  <c:v>80.4999999899974</c:v>
                </c:pt>
                <c:pt idx="25">
                  <c:v>76.9999999899992</c:v>
                </c:pt>
                <c:pt idx="26">
                  <c:v>74.7499999899992</c:v>
                </c:pt>
                <c:pt idx="27">
                  <c:v>78.0499999899985</c:v>
                </c:pt>
                <c:pt idx="28">
                  <c:v>75.3499999899977</c:v>
                </c:pt>
                <c:pt idx="29">
                  <c:v>92.0499999899985</c:v>
                </c:pt>
                <c:pt idx="30">
                  <c:v>106.09999999</c:v>
                </c:pt>
                <c:pt idx="31">
                  <c:v>117.899999989999</c:v>
                </c:pt>
                <c:pt idx="32">
                  <c:v>146.791488360739</c:v>
                </c:pt>
                <c:pt idx="33">
                  <c:v>178.179963480758</c:v>
                </c:pt>
                <c:pt idx="34">
                  <c:v>191.129963480758</c:v>
                </c:pt>
                <c:pt idx="35">
                  <c:v>218.229963480759</c:v>
                </c:pt>
                <c:pt idx="36">
                  <c:v>246.629963480758</c:v>
                </c:pt>
                <c:pt idx="37">
                  <c:v>275.529963480758</c:v>
                </c:pt>
                <c:pt idx="38">
                  <c:v>283.329963479759</c:v>
                </c:pt>
                <c:pt idx="39">
                  <c:v>298.479963479758</c:v>
                </c:pt>
                <c:pt idx="40">
                  <c:v>296.62996347976</c:v>
                </c:pt>
                <c:pt idx="41">
                  <c:v>277.871185931479</c:v>
                </c:pt>
                <c:pt idx="42">
                  <c:v>245.886359551838</c:v>
                </c:pt>
                <c:pt idx="43">
                  <c:v>233.586210555439</c:v>
                </c:pt>
                <c:pt idx="44">
                  <c:v>224.863799886738</c:v>
                </c:pt>
                <c:pt idx="45">
                  <c:v>193.99804074496</c:v>
                </c:pt>
                <c:pt idx="46">
                  <c:v>169.847650359499</c:v>
                </c:pt>
                <c:pt idx="47">
                  <c:v>144.154377065859</c:v>
                </c:pt>
                <c:pt idx="48">
                  <c:v>149.765806179259</c:v>
                </c:pt>
                <c:pt idx="49">
                  <c:v>150.141975762519</c:v>
                </c:pt>
                <c:pt idx="50">
                  <c:v>163.048144625409</c:v>
                </c:pt>
                <c:pt idx="51">
                  <c:v>168.323263576511</c:v>
                </c:pt>
                <c:pt idx="52">
                  <c:v>149.50860143413</c:v>
                </c:pt>
                <c:pt idx="53">
                  <c:v>114.34525235482</c:v>
                </c:pt>
                <c:pt idx="54">
                  <c:v>111.595252355321</c:v>
                </c:pt>
                <c:pt idx="55">
                  <c:v>128.04525235582</c:v>
                </c:pt>
                <c:pt idx="56">
                  <c:v>138.645252355871</c:v>
                </c:pt>
                <c:pt idx="57">
                  <c:v>116.011607597342</c:v>
                </c:pt>
                <c:pt idx="58">
                  <c:v>109.037734642588</c:v>
                </c:pt>
                <c:pt idx="59">
                  <c:v>86.8377346431389</c:v>
                </c:pt>
                <c:pt idx="60">
                  <c:v>57.0318041365099</c:v>
                </c:pt>
                <c:pt idx="61">
                  <c:v>42.9555284365288</c:v>
                </c:pt>
                <c:pt idx="62">
                  <c:v>54.0920798749012</c:v>
                </c:pt>
                <c:pt idx="63">
                  <c:v>87.59846108692</c:v>
                </c:pt>
                <c:pt idx="64">
                  <c:v>96.6043136083881</c:v>
                </c:pt>
                <c:pt idx="65">
                  <c:v>126.108718249658</c:v>
                </c:pt>
                <c:pt idx="66">
                  <c:v>142.859108635619</c:v>
                </c:pt>
                <c:pt idx="67">
                  <c:v>171.50898337495</c:v>
                </c:pt>
                <c:pt idx="68">
                  <c:v>171.534041098201</c:v>
                </c:pt>
                <c:pt idx="69">
                  <c:v>158.957871515489</c:v>
                </c:pt>
                <c:pt idx="70">
                  <c:v>142.001187574171</c:v>
                </c:pt>
                <c:pt idx="71">
                  <c:v>135.05963403396</c:v>
                </c:pt>
                <c:pt idx="72">
                  <c:v>123.48870961407</c:v>
                </c:pt>
                <c:pt idx="73">
                  <c:v>117.972353578369</c:v>
                </c:pt>
                <c:pt idx="74">
                  <c:v>95.0402242216187</c:v>
                </c:pt>
                <c:pt idx="75">
                  <c:v>65.8259125059303</c:v>
                </c:pt>
                <c:pt idx="76">
                  <c:v>48.4450358938666</c:v>
                </c:pt>
                <c:pt idx="77">
                  <c:v>68.492305888929</c:v>
                </c:pt>
                <c:pt idx="78">
                  <c:v>88.0881452170088</c:v>
                </c:pt>
                <c:pt idx="79">
                  <c:v>100.154521840399</c:v>
                </c:pt>
                <c:pt idx="80">
                  <c:v>109.357233042509</c:v>
                </c:pt>
                <c:pt idx="81">
                  <c:v>114.939240626196</c:v>
                </c:pt>
                <c:pt idx="82">
                  <c:v>114.649608188496</c:v>
                </c:pt>
                <c:pt idx="83">
                  <c:v>89.1102640742465</c:v>
                </c:pt>
                <c:pt idx="84">
                  <c:v>69.2237982800452</c:v>
                </c:pt>
                <c:pt idx="85">
                  <c:v>64.2714130887089</c:v>
                </c:pt>
                <c:pt idx="86">
                  <c:v>77.9116732452185</c:v>
                </c:pt>
                <c:pt idx="87">
                  <c:v>82.6355356227959</c:v>
                </c:pt>
                <c:pt idx="88">
                  <c:v>77.7448676405256</c:v>
                </c:pt>
                <c:pt idx="89">
                  <c:v>70.4458866530149</c:v>
                </c:pt>
                <c:pt idx="90">
                  <c:v>59.6825058399991</c:v>
                </c:pt>
                <c:pt idx="91">
                  <c:v>56.3012825153382</c:v>
                </c:pt>
                <c:pt idx="92">
                  <c:v>67.5235131356694</c:v>
                </c:pt>
                <c:pt idx="93">
                  <c:v>61.2459177365199</c:v>
                </c:pt>
                <c:pt idx="94">
                  <c:v>70.2773771772208</c:v>
                </c:pt>
                <c:pt idx="95">
                  <c:v>85.5213927590812</c:v>
                </c:pt>
                <c:pt idx="96">
                  <c:v>85.4286453492205</c:v>
                </c:pt>
                <c:pt idx="97">
                  <c:v>89.4427454783308</c:v>
                </c:pt>
                <c:pt idx="98">
                  <c:v>79.6636824878788</c:v>
                </c:pt>
                <c:pt idx="99">
                  <c:v>87.9777477369371</c:v>
                </c:pt>
                <c:pt idx="100">
                  <c:v>107.1673410112</c:v>
                </c:pt>
                <c:pt idx="101">
                  <c:v>129.461331950009</c:v>
                </c:pt>
                <c:pt idx="102">
                  <c:v>132.549192962839</c:v>
                </c:pt>
                <c:pt idx="103">
                  <c:v>139.565064744402</c:v>
                </c:pt>
                <c:pt idx="104">
                  <c:v>148.31122378842</c:v>
                </c:pt>
                <c:pt idx="105">
                  <c:v>160.3215303506</c:v>
                </c:pt>
                <c:pt idx="106">
                  <c:v>155.288176494609</c:v>
                </c:pt>
                <c:pt idx="107">
                  <c:v>142.39363514196</c:v>
                </c:pt>
                <c:pt idx="108">
                  <c:v>149.286177405889</c:v>
                </c:pt>
                <c:pt idx="109">
                  <c:v>166.091975902362</c:v>
                </c:pt>
                <c:pt idx="110">
                  <c:v>186.534724106501</c:v>
                </c:pt>
                <c:pt idx="111">
                  <c:v>210.368643091022</c:v>
                </c:pt>
                <c:pt idx="112">
                  <c:v>195.354564198711</c:v>
                </c:pt>
                <c:pt idx="113">
                  <c:v>209.517757955611</c:v>
                </c:pt>
                <c:pt idx="114">
                  <c:v>216.689512401139</c:v>
                </c:pt>
                <c:pt idx="115">
                  <c:v>199.619972508672</c:v>
                </c:pt>
                <c:pt idx="116">
                  <c:v>205.644705665442</c:v>
                </c:pt>
                <c:pt idx="117">
                  <c:v>190.274397169384</c:v>
                </c:pt>
                <c:pt idx="118">
                  <c:v>193.825759632591</c:v>
                </c:pt>
                <c:pt idx="119">
                  <c:v>187.867543188811</c:v>
                </c:pt>
                <c:pt idx="120">
                  <c:v>178.101751064431</c:v>
                </c:pt>
                <c:pt idx="121">
                  <c:v>176.235032888368</c:v>
                </c:pt>
                <c:pt idx="122">
                  <c:v>173.17071104907</c:v>
                </c:pt>
                <c:pt idx="123">
                  <c:v>176.221655222787</c:v>
                </c:pt>
                <c:pt idx="124">
                  <c:v>190.681774419407</c:v>
                </c:pt>
                <c:pt idx="125">
                  <c:v>189.335110305929</c:v>
                </c:pt>
                <c:pt idx="126">
                  <c:v>160.009245382747</c:v>
                </c:pt>
                <c:pt idx="127">
                  <c:v>145.626647345789</c:v>
                </c:pt>
                <c:pt idx="128">
                  <c:v>116.978803997037</c:v>
                </c:pt>
                <c:pt idx="129">
                  <c:v>85.495562699969</c:v>
                </c:pt>
                <c:pt idx="130">
                  <c:v>53.9631512695742</c:v>
                </c:pt>
                <c:pt idx="131">
                  <c:v>3.86460688388797</c:v>
                </c:pt>
                <c:pt idx="132">
                  <c:v>-15.0726560675394</c:v>
                </c:pt>
                <c:pt idx="133">
                  <c:v>-45.1189636216168</c:v>
                </c:pt>
                <c:pt idx="134">
                  <c:v>-68.6428006417773</c:v>
                </c:pt>
                <c:pt idx="135">
                  <c:v>-77.2456218224743</c:v>
                </c:pt>
                <c:pt idx="136">
                  <c:v>-116.050462274792</c:v>
                </c:pt>
                <c:pt idx="137">
                  <c:v>-150.825065318855</c:v>
                </c:pt>
                <c:pt idx="138">
                  <c:v>-171.199422918146</c:v>
                </c:pt>
                <c:pt idx="139">
                  <c:v>-166.775278510995</c:v>
                </c:pt>
                <c:pt idx="140">
                  <c:v>-161.035289546528</c:v>
                </c:pt>
                <c:pt idx="141">
                  <c:v>-145.385353921618</c:v>
                </c:pt>
                <c:pt idx="142">
                  <c:v>-121.516627019519</c:v>
                </c:pt>
                <c:pt idx="143">
                  <c:v>-112.348167934539</c:v>
                </c:pt>
                <c:pt idx="144">
                  <c:v>-100.481082458138</c:v>
                </c:pt>
                <c:pt idx="145">
                  <c:v>-95.4661750969171</c:v>
                </c:pt>
                <c:pt idx="146">
                  <c:v>-56.6998405884078</c:v>
                </c:pt>
                <c:pt idx="147">
                  <c:v>-41.9816996619375</c:v>
                </c:pt>
                <c:pt idx="148">
                  <c:v>-5.43652926022696</c:v>
                </c:pt>
                <c:pt idx="149">
                  <c:v>49.0499772548446</c:v>
                </c:pt>
                <c:pt idx="150">
                  <c:v>89.8628194128178</c:v>
                </c:pt>
                <c:pt idx="151">
                  <c:v>118.054306944252</c:v>
                </c:pt>
                <c:pt idx="152">
                  <c:v>150.386946383824</c:v>
                </c:pt>
                <c:pt idx="153">
                  <c:v>182.332576477536</c:v>
                </c:pt>
                <c:pt idx="154">
                  <c:v>198.656798156026</c:v>
                </c:pt>
                <c:pt idx="155">
                  <c:v>205.988789693931</c:v>
                </c:pt>
                <c:pt idx="156">
                  <c:v>217.203176215862</c:v>
                </c:pt>
                <c:pt idx="157">
                  <c:v>235.63308610415</c:v>
                </c:pt>
                <c:pt idx="158">
                  <c:v>252.31456788542</c:v>
                </c:pt>
                <c:pt idx="159">
                  <c:v>237.263286668449</c:v>
                </c:pt>
                <c:pt idx="160">
                  <c:v>236.851627426049</c:v>
                </c:pt>
                <c:pt idx="161">
                  <c:v>210.266253131051</c:v>
                </c:pt>
                <c:pt idx="162">
                  <c:v>179.561344702392</c:v>
                </c:pt>
                <c:pt idx="163">
                  <c:v>145.588723274021</c:v>
                </c:pt>
                <c:pt idx="164">
                  <c:v>125.047531224609</c:v>
                </c:pt>
                <c:pt idx="165">
                  <c:v>112.840190442739</c:v>
                </c:pt>
                <c:pt idx="166">
                  <c:v>104.693958035868</c:v>
                </c:pt>
                <c:pt idx="167">
                  <c:v>103.473941124139</c:v>
                </c:pt>
                <c:pt idx="168">
                  <c:v>91.1156286866481</c:v>
                </c:pt>
                <c:pt idx="169">
                  <c:v>68.5981699250187</c:v>
                </c:pt>
                <c:pt idx="170">
                  <c:v>28.3444637042576</c:v>
                </c:pt>
                <c:pt idx="171">
                  <c:v>21.0075613849895</c:v>
                </c:pt>
                <c:pt idx="172">
                  <c:v>2.41565798528791</c:v>
                </c:pt>
                <c:pt idx="173">
                  <c:v>-23.0366105913708</c:v>
                </c:pt>
                <c:pt idx="174">
                  <c:v>-30.9965573653517</c:v>
                </c:pt>
                <c:pt idx="175">
                  <c:v>-31.1394622232529</c:v>
                </c:pt>
                <c:pt idx="176">
                  <c:v>-19.253918765593</c:v>
                </c:pt>
                <c:pt idx="177">
                  <c:v>-85.656622310391</c:v>
                </c:pt>
                <c:pt idx="178">
                  <c:v>-120.416362122749</c:v>
                </c:pt>
                <c:pt idx="179">
                  <c:v>-135.312419401596</c:v>
                </c:pt>
                <c:pt idx="180">
                  <c:v>-159.749858750016</c:v>
                </c:pt>
                <c:pt idx="181">
                  <c:v>-174.670061809999</c:v>
                </c:pt>
                <c:pt idx="182">
                  <c:v>-185.781010837907</c:v>
                </c:pt>
                <c:pt idx="183">
                  <c:v>-186.761850413108</c:v>
                </c:pt>
                <c:pt idx="184">
                  <c:v>-200.450357493819</c:v>
                </c:pt>
                <c:pt idx="185">
                  <c:v>-208.531525691205</c:v>
                </c:pt>
                <c:pt idx="186">
                  <c:v>-215.267563412976</c:v>
                </c:pt>
                <c:pt idx="187">
                  <c:v>-211.513227429186</c:v>
                </c:pt>
                <c:pt idx="188">
                  <c:v>-210.674911428678</c:v>
                </c:pt>
                <c:pt idx="189">
                  <c:v>-213.189520455526</c:v>
                </c:pt>
                <c:pt idx="190">
                  <c:v>-208.895246043807</c:v>
                </c:pt>
                <c:pt idx="191">
                  <c:v>-213.254211864965</c:v>
                </c:pt>
                <c:pt idx="192">
                  <c:v>-237.176135812824</c:v>
                </c:pt>
                <c:pt idx="193">
                  <c:v>-246.126470276284</c:v>
                </c:pt>
                <c:pt idx="194">
                  <c:v>-253.980822595604</c:v>
                </c:pt>
                <c:pt idx="195">
                  <c:v>-256.453212335946</c:v>
                </c:pt>
                <c:pt idx="196">
                  <c:v>-252.850583402937</c:v>
                </c:pt>
                <c:pt idx="197">
                  <c:v>-172.684026275965</c:v>
                </c:pt>
                <c:pt idx="198">
                  <c:v>-144.621268475383</c:v>
                </c:pt>
                <c:pt idx="199">
                  <c:v>-124.361482322704</c:v>
                </c:pt>
                <c:pt idx="200">
                  <c:v>-108.802371514756</c:v>
                </c:pt>
                <c:pt idx="201">
                  <c:v>-101.411775450491</c:v>
                </c:pt>
                <c:pt idx="202">
                  <c:v>-96.7023250652546</c:v>
                </c:pt>
                <c:pt idx="203">
                  <c:v>-91.1402837748919</c:v>
                </c:pt>
                <c:pt idx="204">
                  <c:v>-81.5293061606608</c:v>
                </c:pt>
                <c:pt idx="205">
                  <c:v>-66.0415037952444</c:v>
                </c:pt>
                <c:pt idx="206">
                  <c:v>-46.0787771606229</c:v>
                </c:pt>
                <c:pt idx="207">
                  <c:v>-40.8641766995042</c:v>
                </c:pt>
                <c:pt idx="208">
                  <c:v>-21.1615002965846</c:v>
                </c:pt>
                <c:pt idx="209">
                  <c:v>-15.9690539134244</c:v>
                </c:pt>
                <c:pt idx="210">
                  <c:v>-9.65512674192542</c:v>
                </c:pt>
                <c:pt idx="211">
                  <c:v>0.888075428034426</c:v>
                </c:pt>
                <c:pt idx="212">
                  <c:v>43.0372249003558</c:v>
                </c:pt>
                <c:pt idx="213">
                  <c:v>67.7234311839547</c:v>
                </c:pt>
                <c:pt idx="214">
                  <c:v>82.0090321526768</c:v>
                </c:pt>
                <c:pt idx="215">
                  <c:v>82.8477295975317</c:v>
                </c:pt>
                <c:pt idx="216">
                  <c:v>84.8650404982654</c:v>
                </c:pt>
                <c:pt idx="217">
                  <c:v>92.0515318437338</c:v>
                </c:pt>
                <c:pt idx="218">
                  <c:v>106.759013655155</c:v>
                </c:pt>
                <c:pt idx="219">
                  <c:v>105.263428092627</c:v>
                </c:pt>
                <c:pt idx="220">
                  <c:v>98.8941085017159</c:v>
                </c:pt>
                <c:pt idx="221">
                  <c:v>91.8452805664165</c:v>
                </c:pt>
                <c:pt idx="222">
                  <c:v>91.2049170984556</c:v>
                </c:pt>
                <c:pt idx="223">
                  <c:v>80.6903191034871</c:v>
                </c:pt>
                <c:pt idx="224">
                  <c:v>71.0532032996362</c:v>
                </c:pt>
                <c:pt idx="225">
                  <c:v>68.739092252139</c:v>
                </c:pt>
                <c:pt idx="226">
                  <c:v>61.5642403560578</c:v>
                </c:pt>
                <c:pt idx="227">
                  <c:v>65.1337175769368</c:v>
                </c:pt>
                <c:pt idx="228">
                  <c:v>66.0954789135776</c:v>
                </c:pt>
                <c:pt idx="229">
                  <c:v>63.3247299497762</c:v>
                </c:pt>
                <c:pt idx="230">
                  <c:v>85.1433496302379</c:v>
                </c:pt>
                <c:pt idx="231">
                  <c:v>101.316249257947</c:v>
                </c:pt>
                <c:pt idx="232">
                  <c:v>106.754192503309</c:v>
                </c:pt>
                <c:pt idx="233">
                  <c:v>114.481231420868</c:v>
                </c:pt>
                <c:pt idx="234">
                  <c:v>117.211751166587</c:v>
                </c:pt>
                <c:pt idx="235">
                  <c:v>116.803926846731</c:v>
                </c:pt>
                <c:pt idx="236">
                  <c:v>119.350569577193</c:v>
                </c:pt>
                <c:pt idx="237">
                  <c:v>115.594038836101</c:v>
                </c:pt>
                <c:pt idx="238">
                  <c:v>94.9705315092215</c:v>
                </c:pt>
                <c:pt idx="239">
                  <c:v>93.7632549568662</c:v>
                </c:pt>
                <c:pt idx="240">
                  <c:v>99.9502608142157</c:v>
                </c:pt>
                <c:pt idx="241">
                  <c:v>121.150189917667</c:v>
                </c:pt>
                <c:pt idx="242">
                  <c:v>133.372228322998</c:v>
                </c:pt>
                <c:pt idx="243">
                  <c:v>156.083220570206</c:v>
                </c:pt>
                <c:pt idx="244">
                  <c:v>183.893335597579</c:v>
                </c:pt>
                <c:pt idx="245">
                  <c:v>194.085416579394</c:v>
                </c:pt>
                <c:pt idx="246">
                  <c:v>187.539509842776</c:v>
                </c:pt>
                <c:pt idx="247">
                  <c:v>192.399647729133</c:v>
                </c:pt>
                <c:pt idx="248">
                  <c:v>179.669518255834</c:v>
                </c:pt>
                <c:pt idx="249">
                  <c:v>194.207513631633</c:v>
                </c:pt>
                <c:pt idx="250">
                  <c:v>186.259650344253</c:v>
                </c:pt>
                <c:pt idx="251">
                  <c:v>182.134777633302</c:v>
                </c:pt>
                <c:pt idx="252">
                  <c:v>181.650818576525</c:v>
                </c:pt>
                <c:pt idx="253">
                  <c:v>172.145477419444</c:v>
                </c:pt>
                <c:pt idx="254">
                  <c:v>172.931765858108</c:v>
                </c:pt>
                <c:pt idx="255">
                  <c:v>185.325996936586</c:v>
                </c:pt>
                <c:pt idx="256">
                  <c:v>185.115384724248</c:v>
                </c:pt>
                <c:pt idx="257">
                  <c:v>197.320794731357</c:v>
                </c:pt>
                <c:pt idx="258">
                  <c:v>228.583711341957</c:v>
                </c:pt>
                <c:pt idx="259">
                  <c:v>243.577755964148</c:v>
                </c:pt>
                <c:pt idx="260">
                  <c:v>265.540707909458</c:v>
                </c:pt>
                <c:pt idx="261">
                  <c:v>275.104745481067</c:v>
                </c:pt>
                <c:pt idx="262">
                  <c:v>256.58402430816</c:v>
                </c:pt>
                <c:pt idx="263">
                  <c:v>263.131703945068</c:v>
                </c:pt>
                <c:pt idx="264">
                  <c:v>258.329112359259</c:v>
                </c:pt>
                <c:pt idx="265">
                  <c:v>244.579099656461</c:v>
                </c:pt>
                <c:pt idx="266">
                  <c:v>248.940156392302</c:v>
                </c:pt>
                <c:pt idx="267">
                  <c:v>280.427974981263</c:v>
                </c:pt>
                <c:pt idx="268">
                  <c:v>283.907438367643</c:v>
                </c:pt>
                <c:pt idx="269">
                  <c:v>246.774693459864</c:v>
                </c:pt>
                <c:pt idx="270">
                  <c:v>224.180984436483</c:v>
                </c:pt>
                <c:pt idx="271">
                  <c:v>229.429121186755</c:v>
                </c:pt>
                <c:pt idx="272">
                  <c:v>230.800741188104</c:v>
                </c:pt>
                <c:pt idx="273">
                  <c:v>253.380776483786</c:v>
                </c:pt>
                <c:pt idx="274">
                  <c:v>266.766353036584</c:v>
                </c:pt>
                <c:pt idx="275">
                  <c:v>267.082731022554</c:v>
                </c:pt>
                <c:pt idx="276">
                  <c:v>263.842545137264</c:v>
                </c:pt>
                <c:pt idx="277">
                  <c:v>235.695317794254</c:v>
                </c:pt>
                <c:pt idx="278">
                  <c:v>213.527852056954</c:v>
                </c:pt>
                <c:pt idx="279">
                  <c:v>200.947502464123</c:v>
                </c:pt>
                <c:pt idx="280">
                  <c:v>199.646281226012</c:v>
                </c:pt>
                <c:pt idx="281">
                  <c:v>200.721961054483</c:v>
                </c:pt>
                <c:pt idx="282">
                  <c:v>228.413055665293</c:v>
                </c:pt>
                <c:pt idx="283">
                  <c:v>218.858238348272</c:v>
                </c:pt>
                <c:pt idx="284">
                  <c:v>212.437927158931</c:v>
                </c:pt>
                <c:pt idx="285">
                  <c:v>227.036205928982</c:v>
                </c:pt>
                <c:pt idx="286">
                  <c:v>239.911186573892</c:v>
                </c:pt>
                <c:pt idx="287">
                  <c:v>223.873367984979</c:v>
                </c:pt>
                <c:pt idx="288">
                  <c:v>242.843904598649</c:v>
                </c:pt>
                <c:pt idx="289">
                  <c:v>277.663585261957</c:v>
                </c:pt>
                <c:pt idx="290">
                  <c:v>241.727338565528</c:v>
                </c:pt>
                <c:pt idx="291">
                  <c:v>199.025823503867</c:v>
                </c:pt>
                <c:pt idx="292">
                  <c:v>178.269384780242</c:v>
                </c:pt>
                <c:pt idx="293">
                  <c:v>144.761561415749</c:v>
                </c:pt>
                <c:pt idx="294">
                  <c:v>113.4001359051</c:v>
                </c:pt>
                <c:pt idx="295">
                  <c:v>76.0587257482002</c:v>
                </c:pt>
                <c:pt idx="296">
                  <c:v>29.5901701017592</c:v>
                </c:pt>
                <c:pt idx="297">
                  <c:v>-1.43780658114883</c:v>
                </c:pt>
                <c:pt idx="298">
                  <c:v>-31.0807678162073</c:v>
                </c:pt>
                <c:pt idx="299">
                  <c:v>-22.5655767555472</c:v>
                </c:pt>
                <c:pt idx="300">
                  <c:v>-39.2215607185299</c:v>
                </c:pt>
                <c:pt idx="301">
                  <c:v>-44.7707088234311</c:v>
                </c:pt>
                <c:pt idx="302">
                  <c:v>-34.2707088234802</c:v>
                </c:pt>
                <c:pt idx="303">
                  <c:v>-24.9707088234791</c:v>
                </c:pt>
                <c:pt idx="304">
                  <c:v>-13.7224235310205</c:v>
                </c:pt>
                <c:pt idx="305">
                  <c:v>-15.2518985165298</c:v>
                </c:pt>
                <c:pt idx="306">
                  <c:v>-46.2856177743124</c:v>
                </c:pt>
                <c:pt idx="307">
                  <c:v>-99.120653469734</c:v>
                </c:pt>
                <c:pt idx="308">
                  <c:v>-146.687888623272</c:v>
                </c:pt>
                <c:pt idx="309">
                  <c:v>-178.174844626372</c:v>
                </c:pt>
                <c:pt idx="310">
                  <c:v>-159.213039420973</c:v>
                </c:pt>
                <c:pt idx="311">
                  <c:v>-183.241516662869</c:v>
                </c:pt>
                <c:pt idx="312">
                  <c:v>-214.043047982941</c:v>
                </c:pt>
                <c:pt idx="313">
                  <c:v>-191.709431014302</c:v>
                </c:pt>
                <c:pt idx="314">
                  <c:v>-158.151498725123</c:v>
                </c:pt>
                <c:pt idx="315">
                  <c:v>-121.721922699962</c:v>
                </c:pt>
                <c:pt idx="316">
                  <c:v>-68.1153501816589</c:v>
                </c:pt>
                <c:pt idx="317">
                  <c:v>-11.802094062612</c:v>
                </c:pt>
                <c:pt idx="318">
                  <c:v>26.9366108464365</c:v>
                </c:pt>
                <c:pt idx="319">
                  <c:v>36.3234421550205</c:v>
                </c:pt>
                <c:pt idx="320">
                  <c:v>60.4794261179468</c:v>
                </c:pt>
                <c:pt idx="321">
                  <c:v>68.1546833730354</c:v>
                </c:pt>
                <c:pt idx="322">
                  <c:v>71.5993345585957</c:v>
                </c:pt>
                <c:pt idx="323">
                  <c:v>74.4993345585972</c:v>
                </c:pt>
                <c:pt idx="324">
                  <c:v>66.4493345586507</c:v>
                </c:pt>
                <c:pt idx="325">
                  <c:v>64.688470038911</c:v>
                </c:pt>
                <c:pt idx="326">
                  <c:v>83.2967257601213</c:v>
                </c:pt>
                <c:pt idx="327">
                  <c:v>114.247116260072</c:v>
                </c:pt>
                <c:pt idx="328">
                  <c:v>154.429180902062</c:v>
                </c:pt>
                <c:pt idx="329">
                  <c:v>180.087344344154</c:v>
                </c:pt>
                <c:pt idx="330">
                  <c:v>210.138873926202</c:v>
                </c:pt>
                <c:pt idx="331">
                  <c:v>270.288834876752</c:v>
                </c:pt>
                <c:pt idx="332">
                  <c:v>299.776448581682</c:v>
                </c:pt>
                <c:pt idx="333">
                  <c:v>292.223937809857</c:v>
                </c:pt>
                <c:pt idx="334">
                  <c:v>273.535452633785</c:v>
                </c:pt>
                <c:pt idx="335">
                  <c:v>265.833990914885</c:v>
                </c:pt>
                <c:pt idx="336">
                  <c:v>260.911913914364</c:v>
                </c:pt>
                <c:pt idx="337">
                  <c:v>248.752838259745</c:v>
                </c:pt>
                <c:pt idx="338">
                  <c:v>237.068799740682</c:v>
                </c:pt>
                <c:pt idx="339">
                  <c:v>208.958020069782</c:v>
                </c:pt>
                <c:pt idx="340">
                  <c:v>180.07616474357</c:v>
                </c:pt>
                <c:pt idx="341">
                  <c:v>156.820049451118</c:v>
                </c:pt>
                <c:pt idx="342">
                  <c:v>132.209561818812</c:v>
                </c:pt>
                <c:pt idx="343">
                  <c:v>127.55956181886</c:v>
                </c:pt>
                <c:pt idx="344">
                  <c:v>120.859561818857</c:v>
                </c:pt>
                <c:pt idx="345">
                  <c:v>113.659561818908</c:v>
                </c:pt>
                <c:pt idx="346">
                  <c:v>118.291914215697</c:v>
                </c:pt>
                <c:pt idx="347">
                  <c:v>114.826559411167</c:v>
                </c:pt>
                <c:pt idx="348">
                  <c:v>105.561729922718</c:v>
                </c:pt>
                <c:pt idx="349">
                  <c:v>104.5667021101</c:v>
                </c:pt>
                <c:pt idx="350">
                  <c:v>117.098788247249</c:v>
                </c:pt>
                <c:pt idx="351">
                  <c:v>132.80443888322</c:v>
                </c:pt>
                <c:pt idx="352">
                  <c:v>144.719580543891</c:v>
                </c:pt>
                <c:pt idx="353">
                  <c:v>141.869681707958</c:v>
                </c:pt>
                <c:pt idx="354">
                  <c:v>137.860246765833</c:v>
                </c:pt>
                <c:pt idx="355">
                  <c:v>144.358020694453</c:v>
                </c:pt>
                <c:pt idx="356">
                  <c:v>154.144118053413</c:v>
                </c:pt>
                <c:pt idx="357">
                  <c:v>164.908319595575</c:v>
                </c:pt>
                <c:pt idx="358">
                  <c:v>158.989163680195</c:v>
                </c:pt>
                <c:pt idx="359">
                  <c:v>181.628270574734</c:v>
                </c:pt>
                <c:pt idx="360">
                  <c:v>214.636125753981</c:v>
                </c:pt>
                <c:pt idx="361">
                  <c:v>235.534298374767</c:v>
                </c:pt>
                <c:pt idx="362">
                  <c:v>243.017573563207</c:v>
                </c:pt>
                <c:pt idx="363">
                  <c:v>237.483879517129</c:v>
                </c:pt>
                <c:pt idx="364">
                  <c:v>228.383879517078</c:v>
                </c:pt>
                <c:pt idx="365">
                  <c:v>225.983879517027</c:v>
                </c:pt>
                <c:pt idx="366">
                  <c:v>212.433879516979</c:v>
                </c:pt>
                <c:pt idx="367">
                  <c:v>199.93387951693</c:v>
                </c:pt>
                <c:pt idx="368">
                  <c:v>197.483879516878</c:v>
                </c:pt>
                <c:pt idx="369">
                  <c:v>187.180735129978</c:v>
                </c:pt>
                <c:pt idx="370">
                  <c:v>163.723196827807</c:v>
                </c:pt>
                <c:pt idx="371">
                  <c:v>122.648376323716</c:v>
                </c:pt>
                <c:pt idx="372">
                  <c:v>109.933234663096</c:v>
                </c:pt>
                <c:pt idx="373">
                  <c:v>117.130823465275</c:v>
                </c:pt>
                <c:pt idx="374">
                  <c:v>125.659147540975</c:v>
                </c:pt>
                <c:pt idx="375">
                  <c:v>118.165202855216</c:v>
                </c:pt>
                <c:pt idx="376">
                  <c:v>106.377881338236</c:v>
                </c:pt>
                <c:pt idx="377">
                  <c:v>99.7870171986961</c:v>
                </c:pt>
                <c:pt idx="378">
                  <c:v>112.021636652335</c:v>
                </c:pt>
                <c:pt idx="379">
                  <c:v>96.2028294853535</c:v>
                </c:pt>
                <c:pt idx="380">
                  <c:v>72.5896150274857</c:v>
                </c:pt>
                <c:pt idx="381">
                  <c:v>59.6713502020393</c:v>
                </c:pt>
                <c:pt idx="382">
                  <c:v>39.5539114603998</c:v>
                </c:pt>
                <c:pt idx="383">
                  <c:v>33.880720702522</c:v>
                </c:pt>
                <c:pt idx="384">
                  <c:v>41.9914194673511</c:v>
                </c:pt>
                <c:pt idx="385">
                  <c:v>41.4359179419225</c:v>
                </c:pt>
                <c:pt idx="386">
                  <c:v>42.2359179419727</c:v>
                </c:pt>
                <c:pt idx="387">
                  <c:v>46.3859179420215</c:v>
                </c:pt>
                <c:pt idx="388">
                  <c:v>34.8859179420688</c:v>
                </c:pt>
                <c:pt idx="389">
                  <c:v>16.9382392134794</c:v>
                </c:pt>
                <c:pt idx="390">
                  <c:v>30.0283998876675</c:v>
                </c:pt>
                <c:pt idx="391">
                  <c:v>45.9548991963366</c:v>
                </c:pt>
                <c:pt idx="392">
                  <c:v>65.871499882076</c:v>
                </c:pt>
                <c:pt idx="393">
                  <c:v>66.1666763837166</c:v>
                </c:pt>
                <c:pt idx="394">
                  <c:v>68.4110542199796</c:v>
                </c:pt>
                <c:pt idx="395">
                  <c:v>52.7987131207283</c:v>
                </c:pt>
                <c:pt idx="396">
                  <c:v>52.6460973446319</c:v>
                </c:pt>
                <c:pt idx="397">
                  <c:v>42.7099934632097</c:v>
                </c:pt>
                <c:pt idx="398">
                  <c:v>46.0833069799901</c:v>
                </c:pt>
                <c:pt idx="399">
                  <c:v>53.2521141469715</c:v>
                </c:pt>
                <c:pt idx="400">
                  <c:v>49.8893287518495</c:v>
                </c:pt>
                <c:pt idx="401">
                  <c:v>40.2394270987716</c:v>
                </c:pt>
                <c:pt idx="402">
                  <c:v>31.9894270987716</c:v>
                </c:pt>
                <c:pt idx="403">
                  <c:v>23.1963119027296</c:v>
                </c:pt>
                <c:pt idx="404">
                  <c:v>15.6356131378998</c:v>
                </c:pt>
                <c:pt idx="405">
                  <c:v>10.6411146633254</c:v>
                </c:pt>
                <c:pt idx="406">
                  <c:v>-4.41399602258389</c:v>
                </c:pt>
                <c:pt idx="407">
                  <c:v>12.76403749155</c:v>
                </c:pt>
                <c:pt idx="408">
                  <c:v>20.2839781205676</c:v>
                </c:pt>
                <c:pt idx="409">
                  <c:v>23.0907752693693</c:v>
                </c:pt>
                <c:pt idx="410">
                  <c:v>20.5454576557186</c:v>
                </c:pt>
                <c:pt idx="411">
                  <c:v>15.7133659049305</c:v>
                </c:pt>
                <c:pt idx="412">
                  <c:v>17.4980887469919</c:v>
                </c:pt>
                <c:pt idx="413">
                  <c:v>-4.63552268891726</c:v>
                </c:pt>
                <c:pt idx="414">
                  <c:v>-17.6598239442792</c:v>
                </c:pt>
                <c:pt idx="415">
                  <c:v>-2.95402723226835</c:v>
                </c:pt>
                <c:pt idx="416">
                  <c:v>-8.57396391811926</c:v>
                </c:pt>
                <c:pt idx="417">
                  <c:v>-22.8012481670103</c:v>
                </c:pt>
                <c:pt idx="418">
                  <c:v>-27.3370608042187</c:v>
                </c:pt>
                <c:pt idx="419">
                  <c:v>-39.3835913282128</c:v>
                </c:pt>
                <c:pt idx="420">
                  <c:v>-48.7430928165923</c:v>
                </c:pt>
                <c:pt idx="421">
                  <c:v>-25.5942569969029</c:v>
                </c:pt>
                <c:pt idx="422">
                  <c:v>-8.86413730654203</c:v>
                </c:pt>
                <c:pt idx="423">
                  <c:v>-0.802836148239294</c:v>
                </c:pt>
                <c:pt idx="424">
                  <c:v>-1.28769448806997</c:v>
                </c:pt>
                <c:pt idx="425">
                  <c:v>2.40584328029945</c:v>
                </c:pt>
                <c:pt idx="426">
                  <c:v>20.8884664466514</c:v>
                </c:pt>
                <c:pt idx="427">
                  <c:v>24.474066393559</c:v>
                </c:pt>
                <c:pt idx="428">
                  <c:v>3.19482054900072</c:v>
                </c:pt>
                <c:pt idx="429">
                  <c:v>16.489120399001</c:v>
                </c:pt>
                <c:pt idx="430">
                  <c:v>4.15181564113118</c:v>
                </c:pt>
                <c:pt idx="431">
                  <c:v>-11.0237905973609</c:v>
                </c:pt>
                <c:pt idx="432">
                  <c:v>-35.9390402738009</c:v>
                </c:pt>
                <c:pt idx="433">
                  <c:v>-24.8717901461132</c:v>
                </c:pt>
                <c:pt idx="434">
                  <c:v>-11.3256156143725</c:v>
                </c:pt>
                <c:pt idx="435">
                  <c:v>-15.6789066592537</c:v>
                </c:pt>
                <c:pt idx="436">
                  <c:v>-14.4147023107234</c:v>
                </c:pt>
                <c:pt idx="437">
                  <c:v>-11.5942011449024</c:v>
                </c:pt>
                <c:pt idx="438">
                  <c:v>-30.6233667650122</c:v>
                </c:pt>
                <c:pt idx="439">
                  <c:v>-29.9257527403479</c:v>
                </c:pt>
                <c:pt idx="440">
                  <c:v>-24.2537170283995</c:v>
                </c:pt>
                <c:pt idx="441">
                  <c:v>-53.2038755598296</c:v>
                </c:pt>
                <c:pt idx="442">
                  <c:v>-48.8996864622277</c:v>
                </c:pt>
                <c:pt idx="443">
                  <c:v>-55.756865544352</c:v>
                </c:pt>
                <c:pt idx="444">
                  <c:v>-64.9716876020702</c:v>
                </c:pt>
                <c:pt idx="445">
                  <c:v>-65.8592948627102</c:v>
                </c:pt>
                <c:pt idx="446">
                  <c:v>-67.5431738071984</c:v>
                </c:pt>
                <c:pt idx="447">
                  <c:v>-88.6272828817873</c:v>
                </c:pt>
                <c:pt idx="448">
                  <c:v>-67.4915096361765</c:v>
                </c:pt>
                <c:pt idx="449">
                  <c:v>-60.2174474018175</c:v>
                </c:pt>
                <c:pt idx="450">
                  <c:v>-35.4735344498185</c:v>
                </c:pt>
                <c:pt idx="451">
                  <c:v>-33.503732808229</c:v>
                </c:pt>
                <c:pt idx="452">
                  <c:v>-28.3005779919367</c:v>
                </c:pt>
                <c:pt idx="453">
                  <c:v>-1.52527224457845</c:v>
                </c:pt>
                <c:pt idx="454">
                  <c:v>4.0682509559083</c:v>
                </c:pt>
                <c:pt idx="455">
                  <c:v>25.1311259701961</c:v>
                </c:pt>
                <c:pt idx="456">
                  <c:v>20.1391784429761</c:v>
                </c:pt>
                <c:pt idx="457">
                  <c:v>41.1152269337636</c:v>
                </c:pt>
                <c:pt idx="458">
                  <c:v>62.1083467210847</c:v>
                </c:pt>
                <c:pt idx="459">
                  <c:v>68.5727053400333</c:v>
                </c:pt>
                <c:pt idx="460">
                  <c:v>68.7966357757159</c:v>
                </c:pt>
                <c:pt idx="461">
                  <c:v>70.4016302822256</c:v>
                </c:pt>
                <c:pt idx="462">
                  <c:v>69.2656543559951</c:v>
                </c:pt>
                <c:pt idx="463">
                  <c:v>67.4326912189554</c:v>
                </c:pt>
                <c:pt idx="464">
                  <c:v>72.806156007875</c:v>
                </c:pt>
                <c:pt idx="465">
                  <c:v>58.1453728484139</c:v>
                </c:pt>
                <c:pt idx="466">
                  <c:v>38.2534536793355</c:v>
                </c:pt>
                <c:pt idx="467">
                  <c:v>21.4461878182483</c:v>
                </c:pt>
                <c:pt idx="468">
                  <c:v>5.47618326924385</c:v>
                </c:pt>
                <c:pt idx="469">
                  <c:v>-6.77939666074599</c:v>
                </c:pt>
                <c:pt idx="470">
                  <c:v>-29.4026907300777</c:v>
                </c:pt>
                <c:pt idx="471">
                  <c:v>-35.2037837866064</c:v>
                </c:pt>
                <c:pt idx="472">
                  <c:v>-38.0007636727569</c:v>
                </c:pt>
                <c:pt idx="473">
                  <c:v>-76.2784172647043</c:v>
                </c:pt>
                <c:pt idx="474">
                  <c:v>-95.6511354112172</c:v>
                </c:pt>
                <c:pt idx="475">
                  <c:v>-110.066593510697</c:v>
                </c:pt>
                <c:pt idx="476">
                  <c:v>-108.156004919498</c:v>
                </c:pt>
                <c:pt idx="477">
                  <c:v>-120.553254763898</c:v>
                </c:pt>
                <c:pt idx="478">
                  <c:v>-119.956812668999</c:v>
                </c:pt>
                <c:pt idx="479">
                  <c:v>-127.202484084361</c:v>
                </c:pt>
                <c:pt idx="480">
                  <c:v>-136.551341652283</c:v>
                </c:pt>
                <c:pt idx="481">
                  <c:v>-146.81619430771</c:v>
                </c:pt>
                <c:pt idx="482">
                  <c:v>-157.74349742611</c:v>
                </c:pt>
                <c:pt idx="483">
                  <c:v>-157.48514249067</c:v>
                </c:pt>
                <c:pt idx="484">
                  <c:v>-154.470744646967</c:v>
                </c:pt>
                <c:pt idx="485">
                  <c:v>-158.546138049993</c:v>
                </c:pt>
                <c:pt idx="486">
                  <c:v>-171.516721030197</c:v>
                </c:pt>
                <c:pt idx="487">
                  <c:v>-189.076007135502</c:v>
                </c:pt>
                <c:pt idx="488">
                  <c:v>-214.566360901881</c:v>
                </c:pt>
                <c:pt idx="489">
                  <c:v>-230.359260588899</c:v>
                </c:pt>
                <c:pt idx="490">
                  <c:v>-239.375818842538</c:v>
                </c:pt>
                <c:pt idx="491">
                  <c:v>-213.871838476462</c:v>
                </c:pt>
                <c:pt idx="492">
                  <c:v>-204.567967831543</c:v>
                </c:pt>
                <c:pt idx="493">
                  <c:v>-201.888156062592</c:v>
                </c:pt>
                <c:pt idx="494">
                  <c:v>-201.525251846801</c:v>
                </c:pt>
                <c:pt idx="495">
                  <c:v>-208.876119546565</c:v>
                </c:pt>
                <c:pt idx="496">
                  <c:v>-196.463799875008</c:v>
                </c:pt>
                <c:pt idx="497">
                  <c:v>-179.509315480651</c:v>
                </c:pt>
                <c:pt idx="498">
                  <c:v>-173.206624785371</c:v>
                </c:pt>
                <c:pt idx="499">
                  <c:v>-163.657585183135</c:v>
                </c:pt>
                <c:pt idx="500">
                  <c:v>-150.826240337125</c:v>
                </c:pt>
                <c:pt idx="501">
                  <c:v>-120.616783204348</c:v>
                </c:pt>
                <c:pt idx="502">
                  <c:v>-100.092781418856</c:v>
                </c:pt>
                <c:pt idx="503">
                  <c:v>-89.2269549665652</c:v>
                </c:pt>
                <c:pt idx="504">
                  <c:v>-106.033701187174</c:v>
                </c:pt>
                <c:pt idx="505">
                  <c:v>-91.187657394903</c:v>
                </c:pt>
                <c:pt idx="506">
                  <c:v>-73.1434605157829</c:v>
                </c:pt>
                <c:pt idx="507">
                  <c:v>-50.2612878263462</c:v>
                </c:pt>
                <c:pt idx="508">
                  <c:v>-28.1241778056155</c:v>
                </c:pt>
                <c:pt idx="509">
                  <c:v>-17.9464468267852</c:v>
                </c:pt>
                <c:pt idx="510">
                  <c:v>-8.50533352068123</c:v>
                </c:pt>
                <c:pt idx="511">
                  <c:v>-26.078331692228</c:v>
                </c:pt>
                <c:pt idx="512">
                  <c:v>-13.498983035317</c:v>
                </c:pt>
                <c:pt idx="513">
                  <c:v>6.85534774297776</c:v>
                </c:pt>
                <c:pt idx="514">
                  <c:v>11.8145283799677</c:v>
                </c:pt>
                <c:pt idx="515">
                  <c:v>1.75834727258916</c:v>
                </c:pt>
                <c:pt idx="516">
                  <c:v>-4.97157051095019</c:v>
                </c:pt>
                <c:pt idx="517">
                  <c:v>-16.641545224842</c:v>
                </c:pt>
                <c:pt idx="518">
                  <c:v>-49.4543227976337</c:v>
                </c:pt>
                <c:pt idx="519">
                  <c:v>-61.1394088237012</c:v>
                </c:pt>
                <c:pt idx="520">
                  <c:v>-70.9701518880138</c:v>
                </c:pt>
                <c:pt idx="521">
                  <c:v>-69.2855819637971</c:v>
                </c:pt>
                <c:pt idx="522">
                  <c:v>-91.9381254319851</c:v>
                </c:pt>
                <c:pt idx="523">
                  <c:v>-116.59026545931</c:v>
                </c:pt>
                <c:pt idx="524">
                  <c:v>-110.407091992309</c:v>
                </c:pt>
                <c:pt idx="525">
                  <c:v>-133.024505162541</c:v>
                </c:pt>
                <c:pt idx="526">
                  <c:v>-130.690904020423</c:v>
                </c:pt>
                <c:pt idx="527">
                  <c:v>-117.522278703515</c:v>
                </c:pt>
                <c:pt idx="528">
                  <c:v>-102.181260674992</c:v>
                </c:pt>
                <c:pt idx="529">
                  <c:v>-115.913977547303</c:v>
                </c:pt>
                <c:pt idx="530">
                  <c:v>-122.531972842069</c:v>
                </c:pt>
                <c:pt idx="531">
                  <c:v>-129.036016804883</c:v>
                </c:pt>
                <c:pt idx="532">
                  <c:v>-159.301530951097</c:v>
                </c:pt>
                <c:pt idx="533">
                  <c:v>-169.884758072862</c:v>
                </c:pt>
                <c:pt idx="534">
                  <c:v>-176.919702687333</c:v>
                </c:pt>
                <c:pt idx="535">
                  <c:v>-168.534388443592</c:v>
                </c:pt>
                <c:pt idx="536">
                  <c:v>-176.237352543511</c:v>
                </c:pt>
                <c:pt idx="537">
                  <c:v>-184.433200348869</c:v>
                </c:pt>
                <c:pt idx="538">
                  <c:v>-165.509558023834</c:v>
                </c:pt>
                <c:pt idx="539">
                  <c:v>-158.909949657253</c:v>
                </c:pt>
                <c:pt idx="540">
                  <c:v>-162.947334844015</c:v>
                </c:pt>
                <c:pt idx="541">
                  <c:v>-178.617919587425</c:v>
                </c:pt>
                <c:pt idx="542">
                  <c:v>-100.471100528539</c:v>
                </c:pt>
                <c:pt idx="543">
                  <c:v>-57.80542533884</c:v>
                </c:pt>
                <c:pt idx="544">
                  <c:v>-48.3698452190401</c:v>
                </c:pt>
                <c:pt idx="545">
                  <c:v>-26.9244665242622</c:v>
                </c:pt>
                <c:pt idx="546">
                  <c:v>-20.7048693751622</c:v>
                </c:pt>
                <c:pt idx="547">
                  <c:v>-21.2065017915829</c:v>
                </c:pt>
                <c:pt idx="548">
                  <c:v>-38.588654507299</c:v>
                </c:pt>
                <c:pt idx="549">
                  <c:v>-29.6941060121426</c:v>
                </c:pt>
                <c:pt idx="550">
                  <c:v>-43.7127860672263</c:v>
                </c:pt>
                <c:pt idx="551">
                  <c:v>-42.1446018158695</c:v>
                </c:pt>
                <c:pt idx="552">
                  <c:v>-44.7775379477371</c:v>
                </c:pt>
                <c:pt idx="553">
                  <c:v>-54.4833215999333</c:v>
                </c:pt>
                <c:pt idx="554">
                  <c:v>-52.7412122600508</c:v>
                </c:pt>
                <c:pt idx="555">
                  <c:v>-48.4485425932362</c:v>
                </c:pt>
                <c:pt idx="556">
                  <c:v>-54.5246183235777</c:v>
                </c:pt>
                <c:pt idx="557">
                  <c:v>-39.6398541282761</c:v>
                </c:pt>
                <c:pt idx="558">
                  <c:v>-33.8235818794637</c:v>
                </c:pt>
                <c:pt idx="559">
                  <c:v>-33.4225871939179</c:v>
                </c:pt>
                <c:pt idx="560">
                  <c:v>-25.4877637227783</c:v>
                </c:pt>
                <c:pt idx="561">
                  <c:v>-38.2681491508847</c:v>
                </c:pt>
                <c:pt idx="562">
                  <c:v>-120.447810592685</c:v>
                </c:pt>
                <c:pt idx="563">
                  <c:v>-169.001329410283</c:v>
                </c:pt>
                <c:pt idx="564">
                  <c:v>-205.644281095529</c:v>
                </c:pt>
                <c:pt idx="565">
                  <c:v>-233.543212508679</c:v>
                </c:pt>
                <c:pt idx="566">
                  <c:v>-248.23188199068</c:v>
                </c:pt>
                <c:pt idx="567">
                  <c:v>-251.732035147479</c:v>
                </c:pt>
                <c:pt idx="568">
                  <c:v>-233.132351878308</c:v>
                </c:pt>
                <c:pt idx="569">
                  <c:v>-228.975907271864</c:v>
                </c:pt>
                <c:pt idx="570">
                  <c:v>-216.682835984075</c:v>
                </c:pt>
                <c:pt idx="571">
                  <c:v>-235.757698220154</c:v>
                </c:pt>
                <c:pt idx="572">
                  <c:v>-236.048273645039</c:v>
                </c:pt>
                <c:pt idx="573">
                  <c:v>-236.594741417779</c:v>
                </c:pt>
                <c:pt idx="574">
                  <c:v>-254.719607398152</c:v>
                </c:pt>
                <c:pt idx="575">
                  <c:v>-265.952354911171</c:v>
                </c:pt>
                <c:pt idx="576">
                  <c:v>-274.563816150012</c:v>
                </c:pt>
                <c:pt idx="577">
                  <c:v>-301.334204506506</c:v>
                </c:pt>
                <c:pt idx="578">
                  <c:v>-331.966293371652</c:v>
                </c:pt>
                <c:pt idx="579">
                  <c:v>-356.733139948279</c:v>
                </c:pt>
                <c:pt idx="580">
                  <c:v>-361.736603120648</c:v>
                </c:pt>
                <c:pt idx="581">
                  <c:v>-352.318601710109</c:v>
                </c:pt>
                <c:pt idx="582">
                  <c:v>-355.274712347478</c:v>
                </c:pt>
                <c:pt idx="583">
                  <c:v>-339.546690746813</c:v>
                </c:pt>
                <c:pt idx="584">
                  <c:v>-318.22983152033</c:v>
                </c:pt>
                <c:pt idx="585">
                  <c:v>-293.802833040967</c:v>
                </c:pt>
                <c:pt idx="586">
                  <c:v>-273.807103984651</c:v>
                </c:pt>
                <c:pt idx="587">
                  <c:v>-251.092191827072</c:v>
                </c:pt>
                <c:pt idx="588">
                  <c:v>-236.529775358213</c:v>
                </c:pt>
                <c:pt idx="589">
                  <c:v>-230.094270042131</c:v>
                </c:pt>
                <c:pt idx="590">
                  <c:v>-225.622016361001</c:v>
                </c:pt>
                <c:pt idx="591">
                  <c:v>-214.054905462941</c:v>
                </c:pt>
                <c:pt idx="592">
                  <c:v>-221.742833917138</c:v>
                </c:pt>
                <c:pt idx="593">
                  <c:v>-221.855269063206</c:v>
                </c:pt>
                <c:pt idx="594">
                  <c:v>-197.299044050787</c:v>
                </c:pt>
                <c:pt idx="595">
                  <c:v>-183.695243620228</c:v>
                </c:pt>
                <c:pt idx="596">
                  <c:v>-172.860687669028</c:v>
                </c:pt>
                <c:pt idx="597">
                  <c:v>-174.123688056983</c:v>
                </c:pt>
                <c:pt idx="598">
                  <c:v>-178.342294364202</c:v>
                </c:pt>
                <c:pt idx="599">
                  <c:v>-165.081788995503</c:v>
                </c:pt>
                <c:pt idx="600">
                  <c:v>-180.803314401603</c:v>
                </c:pt>
                <c:pt idx="601">
                  <c:v>-198.670633384972</c:v>
                </c:pt>
                <c:pt idx="602">
                  <c:v>-201.685672525062</c:v>
                </c:pt>
                <c:pt idx="603">
                  <c:v>-200.415959673981</c:v>
                </c:pt>
                <c:pt idx="604">
                  <c:v>-196.91342223661</c:v>
                </c:pt>
                <c:pt idx="605">
                  <c:v>-221.850194579129</c:v>
                </c:pt>
                <c:pt idx="606">
                  <c:v>-262.583643430173</c:v>
                </c:pt>
                <c:pt idx="607">
                  <c:v>-293.965736771474</c:v>
                </c:pt>
                <c:pt idx="608">
                  <c:v>-343.095823820351</c:v>
                </c:pt>
                <c:pt idx="609">
                  <c:v>-373.733943662593</c:v>
                </c:pt>
                <c:pt idx="610">
                  <c:v>-396.12395882839</c:v>
                </c:pt>
                <c:pt idx="611">
                  <c:v>-402.062596897051</c:v>
                </c:pt>
                <c:pt idx="612">
                  <c:v>-399.361110823273</c:v>
                </c:pt>
                <c:pt idx="613">
                  <c:v>-402.373807026625</c:v>
                </c:pt>
                <c:pt idx="614">
                  <c:v>-416.979209523945</c:v>
                </c:pt>
                <c:pt idx="615">
                  <c:v>-424.481349611084</c:v>
                </c:pt>
                <c:pt idx="616">
                  <c:v>-419.609283188285</c:v>
                </c:pt>
                <c:pt idx="617">
                  <c:v>-399.501233181707</c:v>
                </c:pt>
                <c:pt idx="618">
                  <c:v>-361.645795803288</c:v>
                </c:pt>
                <c:pt idx="619">
                  <c:v>-350.073781927969</c:v>
                </c:pt>
                <c:pt idx="620">
                  <c:v>-345.345915532231</c:v>
                </c:pt>
                <c:pt idx="621">
                  <c:v>-327.607927473671</c:v>
                </c:pt>
                <c:pt idx="622">
                  <c:v>-316.884431030601</c:v>
                </c:pt>
                <c:pt idx="623">
                  <c:v>-322.806961882901</c:v>
                </c:pt>
                <c:pt idx="624">
                  <c:v>-314.883596462762</c:v>
                </c:pt>
                <c:pt idx="625">
                  <c:v>-295.369002636642</c:v>
                </c:pt>
                <c:pt idx="626">
                  <c:v>-269.171139916958</c:v>
                </c:pt>
                <c:pt idx="627">
                  <c:v>-257.64560885736</c:v>
                </c:pt>
                <c:pt idx="628">
                  <c:v>-225.544523911798</c:v>
                </c:pt>
                <c:pt idx="629">
                  <c:v>-172.339874962208</c:v>
                </c:pt>
                <c:pt idx="630">
                  <c:v>-139.624167038111</c:v>
                </c:pt>
                <c:pt idx="631">
                  <c:v>-124.452041205303</c:v>
                </c:pt>
                <c:pt idx="632">
                  <c:v>-117.639859794263</c:v>
                </c:pt>
                <c:pt idx="633">
                  <c:v>-115.381731461302</c:v>
                </c:pt>
                <c:pt idx="634">
                  <c:v>-89.9759821388434</c:v>
                </c:pt>
                <c:pt idx="635">
                  <c:v>-81.3625162504031</c:v>
                </c:pt>
                <c:pt idx="636">
                  <c:v>-92.0179709551339</c:v>
                </c:pt>
                <c:pt idx="637">
                  <c:v>-105.435991162431</c:v>
                </c:pt>
                <c:pt idx="638">
                  <c:v>-134.907869311852</c:v>
                </c:pt>
                <c:pt idx="639">
                  <c:v>-159.423124633608</c:v>
                </c:pt>
                <c:pt idx="640">
                  <c:v>-177.528747024429</c:v>
                </c:pt>
                <c:pt idx="641">
                  <c:v>-199.68969954045</c:v>
                </c:pt>
                <c:pt idx="642">
                  <c:v>-214.04767470871</c:v>
                </c:pt>
                <c:pt idx="643">
                  <c:v>-202.871842509872</c:v>
                </c:pt>
                <c:pt idx="644">
                  <c:v>-194.691492916991</c:v>
                </c:pt>
                <c:pt idx="645">
                  <c:v>-180.44197490033</c:v>
                </c:pt>
                <c:pt idx="646">
                  <c:v>-187.901188519469</c:v>
                </c:pt>
                <c:pt idx="647">
                  <c:v>-200.341516311548</c:v>
                </c:pt>
                <c:pt idx="648">
                  <c:v>-216.137770441512</c:v>
                </c:pt>
                <c:pt idx="649">
                  <c:v>-243.02623104054</c:v>
                </c:pt>
                <c:pt idx="650">
                  <c:v>-263.243068832</c:v>
                </c:pt>
                <c:pt idx="651">
                  <c:v>-265.462497982589</c:v>
                </c:pt>
                <c:pt idx="652">
                  <c:v>-278.028171593789</c:v>
                </c:pt>
                <c:pt idx="653">
                  <c:v>-291.244903267429</c:v>
                </c:pt>
                <c:pt idx="654">
                  <c:v>-350.121724984765</c:v>
                </c:pt>
                <c:pt idx="655">
                  <c:v>-361.820183575508</c:v>
                </c:pt>
                <c:pt idx="656">
                  <c:v>-358.624087543596</c:v>
                </c:pt>
                <c:pt idx="657">
                  <c:v>-344.55388763106</c:v>
                </c:pt>
                <c:pt idx="658">
                  <c:v>-310.400437287119</c:v>
                </c:pt>
                <c:pt idx="659">
                  <c:v>-262.561380133739</c:v>
                </c:pt>
                <c:pt idx="660">
                  <c:v>-213.700040379697</c:v>
                </c:pt>
                <c:pt idx="661">
                  <c:v>-191.138100470758</c:v>
                </c:pt>
                <c:pt idx="662">
                  <c:v>-163.147231933839</c:v>
                </c:pt>
                <c:pt idx="663">
                  <c:v>-151.681434082277</c:v>
                </c:pt>
                <c:pt idx="664">
                  <c:v>-178.077443448159</c:v>
                </c:pt>
                <c:pt idx="665">
                  <c:v>-190.852733231739</c:v>
                </c:pt>
                <c:pt idx="666">
                  <c:v>-196.802786688037</c:v>
                </c:pt>
                <c:pt idx="667">
                  <c:v>-226.483574055379</c:v>
                </c:pt>
                <c:pt idx="668">
                  <c:v>-251.32272720302</c:v>
                </c:pt>
                <c:pt idx="669">
                  <c:v>-276.758987851737</c:v>
                </c:pt>
                <c:pt idx="670">
                  <c:v>-262.253577696562</c:v>
                </c:pt>
                <c:pt idx="671">
                  <c:v>-209.321331416639</c:v>
                </c:pt>
                <c:pt idx="672">
                  <c:v>-135.674998959799</c:v>
                </c:pt>
                <c:pt idx="673">
                  <c:v>-62.5794509890202</c:v>
                </c:pt>
                <c:pt idx="674">
                  <c:v>27.1761387603183</c:v>
                </c:pt>
                <c:pt idx="675">
                  <c:v>81.1011048201799</c:v>
                </c:pt>
                <c:pt idx="676">
                  <c:v>129.002675576256</c:v>
                </c:pt>
                <c:pt idx="677">
                  <c:v>167.048622351538</c:v>
                </c:pt>
                <c:pt idx="678">
                  <c:v>161.268902108259</c:v>
                </c:pt>
                <c:pt idx="679">
                  <c:v>149.539197332817</c:v>
                </c:pt>
                <c:pt idx="680">
                  <c:v>147.344954994878</c:v>
                </c:pt>
                <c:pt idx="681">
                  <c:v>152.873421091357</c:v>
                </c:pt>
                <c:pt idx="682">
                  <c:v>123.928693227841</c:v>
                </c:pt>
                <c:pt idx="683">
                  <c:v>94.7768866758033</c:v>
                </c:pt>
                <c:pt idx="684">
                  <c:v>99.0208736729419</c:v>
                </c:pt>
                <c:pt idx="685">
                  <c:v>85.6969936284822</c:v>
                </c:pt>
                <c:pt idx="686">
                  <c:v>101.306260703923</c:v>
                </c:pt>
                <c:pt idx="687">
                  <c:v>129.978021703642</c:v>
                </c:pt>
                <c:pt idx="688">
                  <c:v>162.459625176662</c:v>
                </c:pt>
                <c:pt idx="689">
                  <c:v>197.159625176662</c:v>
                </c:pt>
                <c:pt idx="690">
                  <c:v>193.371536499881</c:v>
                </c:pt>
                <c:pt idx="691">
                  <c:v>149.859202262211</c:v>
                </c:pt>
                <c:pt idx="692">
                  <c:v>109.301007200902</c:v>
                </c:pt>
                <c:pt idx="693">
                  <c:v>57.8492330822501</c:v>
                </c:pt>
                <c:pt idx="694">
                  <c:v>11.8545359836589</c:v>
                </c:pt>
                <c:pt idx="695">
                  <c:v>-18.3368359676497</c:v>
                </c:pt>
                <c:pt idx="696">
                  <c:v>-65.7072335954381</c:v>
                </c:pt>
                <c:pt idx="697">
                  <c:v>-114.303620838509</c:v>
                </c:pt>
                <c:pt idx="698">
                  <c:v>-129.751251934444</c:v>
                </c:pt>
                <c:pt idx="699">
                  <c:v>-155.89852639349</c:v>
                </c:pt>
                <c:pt idx="700">
                  <c:v>-163.050752464922</c:v>
                </c:pt>
                <c:pt idx="701">
                  <c:v>-162.778675464451</c:v>
                </c:pt>
                <c:pt idx="702">
                  <c:v>-141.419757658403</c:v>
                </c:pt>
                <c:pt idx="703">
                  <c:v>-125.23567995636</c:v>
                </c:pt>
                <c:pt idx="704">
                  <c:v>-103.42490028596</c:v>
                </c:pt>
                <c:pt idx="705">
                  <c:v>-79.8930449601994</c:v>
                </c:pt>
                <c:pt idx="706">
                  <c:v>-60.7630388179405</c:v>
                </c:pt>
                <c:pt idx="707">
                  <c:v>-44.4181829405643</c:v>
                </c:pt>
                <c:pt idx="708">
                  <c:v>-43.8095618184616</c:v>
                </c:pt>
                <c:pt idx="709">
                  <c:v>-44.6095618179606</c:v>
                </c:pt>
                <c:pt idx="710">
                  <c:v>-49.9595618180119</c:v>
                </c:pt>
                <c:pt idx="711">
                  <c:v>-65.5419142147002</c:v>
                </c:pt>
                <c:pt idx="712">
                  <c:v>-73.8265594100722</c:v>
                </c:pt>
                <c:pt idx="713">
                  <c:v>-71.6617299215213</c:v>
                </c:pt>
                <c:pt idx="714">
                  <c:v>-73.9667021088044</c:v>
                </c:pt>
                <c:pt idx="715">
                  <c:v>-89.6987882458525</c:v>
                </c:pt>
                <c:pt idx="716">
                  <c:v>-91.6044388817245</c:v>
                </c:pt>
                <c:pt idx="717">
                  <c:v>-111.669580542295</c:v>
                </c:pt>
                <c:pt idx="718">
                  <c:v>-123.719681706261</c:v>
                </c:pt>
                <c:pt idx="719">
                  <c:v>-116.160246764037</c:v>
                </c:pt>
                <c:pt idx="720">
                  <c:v>-116.558020692606</c:v>
                </c:pt>
                <c:pt idx="721">
                  <c:v>-110.194118051517</c:v>
                </c:pt>
                <c:pt idx="722">
                  <c:v>-116.75831959363</c:v>
                </c:pt>
                <c:pt idx="723">
                  <c:v>-107.53916367825</c:v>
                </c:pt>
                <c:pt idx="724">
                  <c:v>-99.6282705727881</c:v>
                </c:pt>
                <c:pt idx="725">
                  <c:v>-90.8101258990482</c:v>
                </c:pt>
                <c:pt idx="726">
                  <c:v>-85.4401320413053</c:v>
                </c:pt>
                <c:pt idx="727">
                  <c:v>-81.3234072297455</c:v>
                </c:pt>
                <c:pt idx="728">
                  <c:v>-79.2897131841655</c:v>
                </c:pt>
                <c:pt idx="729">
                  <c:v>-78.0397131846166</c:v>
                </c:pt>
                <c:pt idx="730">
                  <c:v>-71.8397131845159</c:v>
                </c:pt>
                <c:pt idx="731">
                  <c:v>-67.3397131844668</c:v>
                </c:pt>
                <c:pt idx="732">
                  <c:v>-65.4397131844162</c:v>
                </c:pt>
                <c:pt idx="733">
                  <c:v>-63.9897131843663</c:v>
                </c:pt>
                <c:pt idx="734">
                  <c:v>-50.3414994360046</c:v>
                </c:pt>
                <c:pt idx="735">
                  <c:v>-40.6839611338346</c:v>
                </c:pt>
                <c:pt idx="736">
                  <c:v>-15.909140629743</c:v>
                </c:pt>
                <c:pt idx="737">
                  <c:v>23.0560010308764</c:v>
                </c:pt>
                <c:pt idx="738">
                  <c:v>39.3084122286982</c:v>
                </c:pt>
                <c:pt idx="739">
                  <c:v>49.1300881529969</c:v>
                </c:pt>
                <c:pt idx="740">
                  <c:v>30.6740328387568</c:v>
                </c:pt>
                <c:pt idx="741">
                  <c:v>16.7113543557371</c:v>
                </c:pt>
                <c:pt idx="742">
                  <c:v>15.8522184952762</c:v>
                </c:pt>
                <c:pt idx="743">
                  <c:v>-1.43240095836154</c:v>
                </c:pt>
                <c:pt idx="744">
                  <c:v>-17.1135937913823</c:v>
                </c:pt>
                <c:pt idx="745">
                  <c:v>-44.2263791865025</c:v>
                </c:pt>
                <c:pt idx="746">
                  <c:v>-89.0262808395819</c:v>
                </c:pt>
                <c:pt idx="747">
                  <c:v>-112.208842097441</c:v>
                </c:pt>
                <c:pt idx="748">
                  <c:v>-123.185651339065</c:v>
                </c:pt>
                <c:pt idx="749">
                  <c:v>-134.846350103893</c:v>
                </c:pt>
                <c:pt idx="750">
                  <c:v>-158.240848578464</c:v>
                </c:pt>
                <c:pt idx="751">
                  <c:v>-170.090848578513</c:v>
                </c:pt>
                <c:pt idx="752">
                  <c:v>-201.490848578562</c:v>
                </c:pt>
                <c:pt idx="753">
                  <c:v>-237.69084857811</c:v>
                </c:pt>
                <c:pt idx="754">
                  <c:v>-257.33823921048</c:v>
                </c:pt>
                <c:pt idx="755">
                  <c:v>-283.078399884669</c:v>
                </c:pt>
                <c:pt idx="756">
                  <c:v>-319.954899193339</c:v>
                </c:pt>
                <c:pt idx="757">
                  <c:v>-351.071499878579</c:v>
                </c:pt>
                <c:pt idx="758">
                  <c:v>-364.966676380218</c:v>
                </c:pt>
                <c:pt idx="759">
                  <c:v>-386.611054216481</c:v>
                </c:pt>
                <c:pt idx="760">
                  <c:v>-384.04871311723</c:v>
                </c:pt>
                <c:pt idx="761">
                  <c:v>-397.896097341134</c:v>
                </c:pt>
                <c:pt idx="762">
                  <c:v>-405.309993459712</c:v>
                </c:pt>
                <c:pt idx="763">
                  <c:v>-413.933306976493</c:v>
                </c:pt>
                <c:pt idx="764">
                  <c:v>-420.752114143474</c:v>
                </c:pt>
                <c:pt idx="765">
                  <c:v>-430.439328748353</c:v>
                </c:pt>
                <c:pt idx="766">
                  <c:v>-426.289427094773</c:v>
                </c:pt>
                <c:pt idx="767">
                  <c:v>-418.139427095275</c:v>
                </c:pt>
                <c:pt idx="768">
                  <c:v>-411.446311899734</c:v>
                </c:pt>
                <c:pt idx="769">
                  <c:v>-416.085613134403</c:v>
                </c:pt>
                <c:pt idx="770">
                  <c:v>-405.641114659329</c:v>
                </c:pt>
                <c:pt idx="771">
                  <c:v>-383.077226424688</c:v>
                </c:pt>
                <c:pt idx="772">
                  <c:v>-371.270433558728</c:v>
                </c:pt>
                <c:pt idx="773">
                  <c:v>-362.340225191347</c:v>
                </c:pt>
                <c:pt idx="774">
                  <c:v>-365.274611671448</c:v>
                </c:pt>
                <c:pt idx="775">
                  <c:v>-354.713534915518</c:v>
                </c:pt>
                <c:pt idx="776">
                  <c:v>-329.931052778769</c:v>
                </c:pt>
                <c:pt idx="777">
                  <c:v>-312.02250232724</c:v>
                </c:pt>
                <c:pt idx="778">
                  <c:v>-290.50032000423</c:v>
                </c:pt>
                <c:pt idx="779">
                  <c:v>-272.102188331079</c:v>
                </c:pt>
                <c:pt idx="780">
                  <c:v>-279.71415390543</c:v>
                </c:pt>
                <c:pt idx="781">
                  <c:v>-295.669336169631</c:v>
                </c:pt>
                <c:pt idx="782">
                  <c:v>-294.668878148052</c:v>
                </c:pt>
                <c:pt idx="783">
                  <c:v>-298.958191550502</c:v>
                </c:pt>
                <c:pt idx="784">
                  <c:v>-303.511661026008</c:v>
                </c:pt>
                <c:pt idx="785">
                  <c:v>-289.352159537177</c:v>
                </c:pt>
                <c:pt idx="786">
                  <c:v>-285.550995357416</c:v>
                </c:pt>
                <c:pt idx="787">
                  <c:v>-280.040453814148</c:v>
                </c:pt>
                <c:pt idx="788">
                  <c:v>-281.027882016699</c:v>
                </c:pt>
                <c:pt idx="789">
                  <c:v>-267.493023677416</c:v>
                </c:pt>
                <c:pt idx="790">
                  <c:v>-240.980630938655</c:v>
                </c:pt>
                <c:pt idx="791">
                  <c:v>-227.136978404526</c:v>
                </c:pt>
                <c:pt idx="792">
                  <c:v>-211.820598178985</c:v>
                </c:pt>
                <c:pt idx="793">
                  <c:v>-185.991501330825</c:v>
                </c:pt>
                <c:pt idx="794">
                  <c:v>-192.208211849527</c:v>
                </c:pt>
                <c:pt idx="795">
                  <c:v>-196.286666233436</c:v>
                </c:pt>
                <c:pt idx="796">
                  <c:v>-195.861450380406</c:v>
                </c:pt>
                <c:pt idx="797">
                  <c:v>-197.618504346478</c:v>
                </c:pt>
                <c:pt idx="798">
                  <c:v>-203.174325360815</c:v>
                </c:pt>
                <c:pt idx="799">
                  <c:v>-205.794330309895</c:v>
                </c:pt>
                <c:pt idx="800">
                  <c:v>-198.184870402225</c:v>
                </c:pt>
                <c:pt idx="801">
                  <c:v>-180.773955800254</c:v>
                </c:pt>
                <c:pt idx="802">
                  <c:v>-163.667630738313</c:v>
                </c:pt>
                <c:pt idx="803">
                  <c:v>-141.166429544073</c:v>
                </c:pt>
                <c:pt idx="804">
                  <c:v>-121.319810242787</c:v>
                </c:pt>
                <c:pt idx="805">
                  <c:v>-110.991845954737</c:v>
                </c:pt>
                <c:pt idx="806">
                  <c:v>-87.841687422806</c:v>
                </c:pt>
                <c:pt idx="807">
                  <c:v>-95.5865377535865</c:v>
                </c:pt>
                <c:pt idx="808">
                  <c:v>-96.0032316267643</c:v>
                </c:pt>
                <c:pt idx="809">
                  <c:v>-94.6948307382863</c:v>
                </c:pt>
                <c:pt idx="810">
                  <c:v>-106.831501111266</c:v>
                </c:pt>
                <c:pt idx="811">
                  <c:v>-127.262826839107</c:v>
                </c:pt>
                <c:pt idx="812">
                  <c:v>-131.01810430329</c:v>
                </c:pt>
                <c:pt idx="813">
                  <c:v>-137.59956867546</c:v>
                </c:pt>
                <c:pt idx="814">
                  <c:v>-126.043958549379</c:v>
                </c:pt>
                <c:pt idx="815">
                  <c:v>-140.730148300499</c:v>
                </c:pt>
                <c:pt idx="816">
                  <c:v>-158.426726201707</c:v>
                </c:pt>
                <c:pt idx="817">
                  <c:v>-168.98049838622</c:v>
                </c:pt>
                <c:pt idx="818">
                  <c:v>-198.562743983897</c:v>
                </c:pt>
                <c:pt idx="819">
                  <c:v>-211.330521082824</c:v>
                </c:pt>
                <c:pt idx="820">
                  <c:v>-220.847301200702</c:v>
                </c:pt>
                <c:pt idx="821">
                  <c:v>-209.878950472661</c:v>
                </c:pt>
                <c:pt idx="822">
                  <c:v>-228.393198154432</c:v>
                </c:pt>
                <c:pt idx="823">
                  <c:v>-240.525994937352</c:v>
                </c:pt>
                <c:pt idx="824">
                  <c:v>-244.180240548421</c:v>
                </c:pt>
                <c:pt idx="825">
                  <c:v>-249.867706325302</c:v>
                </c:pt>
                <c:pt idx="826">
                  <c:v>-252.182538032092</c:v>
                </c:pt>
                <c:pt idx="827">
                  <c:v>-248.681988526861</c:v>
                </c:pt>
                <c:pt idx="828">
                  <c:v>-243.1199349491</c:v>
                </c:pt>
                <c:pt idx="829">
                  <c:v>-253.686758561742</c:v>
                </c:pt>
                <c:pt idx="830">
                  <c:v>-258.196902742482</c:v>
                </c:pt>
                <c:pt idx="831">
                  <c:v>-255.350731895234</c:v>
                </c:pt>
                <c:pt idx="832">
                  <c:v>-247.244549899464</c:v>
                </c:pt>
                <c:pt idx="833">
                  <c:v>-245.308370976123</c:v>
                </c:pt>
                <c:pt idx="834">
                  <c:v>-237.480656987711</c:v>
                </c:pt>
                <c:pt idx="835">
                  <c:v>-214.47967050316</c:v>
                </c:pt>
                <c:pt idx="836">
                  <c:v>-207.07623513382</c:v>
                </c:pt>
                <c:pt idx="837">
                  <c:v>-204.748010313358</c:v>
                </c:pt>
                <c:pt idx="838">
                  <c:v>-176.036949522761</c:v>
                </c:pt>
                <c:pt idx="839">
                  <c:v>-166.960837945539</c:v>
                </c:pt>
                <c:pt idx="840">
                  <c:v>-157.190192547159</c:v>
                </c:pt>
                <c:pt idx="841">
                  <c:v>-152.787874261057</c:v>
                </c:pt>
                <c:pt idx="842">
                  <c:v>-135.40347105396</c:v>
                </c:pt>
                <c:pt idx="843">
                  <c:v>-158.631459299277</c:v>
                </c:pt>
                <c:pt idx="844">
                  <c:v>-168.655777955819</c:v>
                </c:pt>
                <c:pt idx="845">
                  <c:v>-159.702004234352</c:v>
                </c:pt>
                <c:pt idx="846">
                  <c:v>-159.020135968583</c:v>
                </c:pt>
                <c:pt idx="847">
                  <c:v>-161.00693150888</c:v>
                </c:pt>
                <c:pt idx="848">
                  <c:v>-180.389596946796</c:v>
                </c:pt>
                <c:pt idx="849">
                  <c:v>-207.015163436128</c:v>
                </c:pt>
                <c:pt idx="850">
                  <c:v>-239.085324536285</c:v>
                </c:pt>
                <c:pt idx="851">
                  <c:v>-245.182246148652</c:v>
                </c:pt>
                <c:pt idx="852">
                  <c:v>-249.426925339298</c:v>
                </c:pt>
                <c:pt idx="853">
                  <c:v>-249.625398112532</c:v>
                </c:pt>
                <c:pt idx="854">
                  <c:v>-267.251162329714</c:v>
                </c:pt>
                <c:pt idx="855">
                  <c:v>-301.361224931265</c:v>
                </c:pt>
                <c:pt idx="856">
                  <c:v>-295.295728863841</c:v>
                </c:pt>
                <c:pt idx="857">
                  <c:v>-301.693724803641</c:v>
                </c:pt>
                <c:pt idx="858">
                  <c:v>-283.778724803642</c:v>
                </c:pt>
                <c:pt idx="859">
                  <c:v>-268.718754822607</c:v>
                </c:pt>
                <c:pt idx="860">
                  <c:v>-256.509221593524</c:v>
                </c:pt>
                <c:pt idx="861">
                  <c:v>-263.005671907211</c:v>
                </c:pt>
                <c:pt idx="862">
                  <c:v>-279.517072554845</c:v>
                </c:pt>
                <c:pt idx="863">
                  <c:v>-248.664315555485</c:v>
                </c:pt>
                <c:pt idx="864">
                  <c:v>-242.362079242739</c:v>
                </c:pt>
                <c:pt idx="865">
                  <c:v>-247.049726995838</c:v>
                </c:pt>
                <c:pt idx="866">
                  <c:v>-258.57905595302</c:v>
                </c:pt>
                <c:pt idx="867">
                  <c:v>-254.085317214651</c:v>
                </c:pt>
                <c:pt idx="868">
                  <c:v>-246.146835451607</c:v>
                </c:pt>
                <c:pt idx="869">
                  <c:v>-208.020475981799</c:v>
                </c:pt>
                <c:pt idx="870">
                  <c:v>-152.565234010399</c:v>
                </c:pt>
                <c:pt idx="871">
                  <c:v>-131.402976028485</c:v>
                </c:pt>
                <c:pt idx="872">
                  <c:v>-114.439504514801</c:v>
                </c:pt>
                <c:pt idx="873">
                  <c:v>-89.2750515167463</c:v>
                </c:pt>
                <c:pt idx="874">
                  <c:v>-68.3955054645048</c:v>
                </c:pt>
                <c:pt idx="875">
                  <c:v>-18.5502414584917</c:v>
                </c:pt>
                <c:pt idx="876">
                  <c:v>-6.22052014360452</c:v>
                </c:pt>
                <c:pt idx="877">
                  <c:v>20.7531258158833</c:v>
                </c:pt>
                <c:pt idx="878">
                  <c:v>7.6981211243492</c:v>
                </c:pt>
                <c:pt idx="879">
                  <c:v>-1.85872021424075</c:v>
                </c:pt>
                <c:pt idx="880">
                  <c:v>21.7341011578501</c:v>
                </c:pt>
                <c:pt idx="881">
                  <c:v>41.3432326083548</c:v>
                </c:pt>
                <c:pt idx="882">
                  <c:v>66.3810697757654</c:v>
                </c:pt>
                <c:pt idx="883">
                  <c:v>98.5962806687567</c:v>
                </c:pt>
                <c:pt idx="884">
                  <c:v>121.619340535985</c:v>
                </c:pt>
                <c:pt idx="885">
                  <c:v>140.698452538283</c:v>
                </c:pt>
                <c:pt idx="886">
                  <c:v>152.154390697886</c:v>
                </c:pt>
                <c:pt idx="887">
                  <c:v>173.311394326855</c:v>
                </c:pt>
                <c:pt idx="888">
                  <c:v>206.197888850798</c:v>
                </c:pt>
                <c:pt idx="889">
                  <c:v>226.487176952351</c:v>
                </c:pt>
                <c:pt idx="890">
                  <c:v>226.756351066932</c:v>
                </c:pt>
                <c:pt idx="891">
                  <c:v>219.093573025655</c:v>
                </c:pt>
                <c:pt idx="892">
                  <c:v>208.870580375296</c:v>
                </c:pt>
                <c:pt idx="893">
                  <c:v>196.405102069253</c:v>
                </c:pt>
                <c:pt idx="894">
                  <c:v>214.019151148084</c:v>
                </c:pt>
                <c:pt idx="895">
                  <c:v>211.969144811252</c:v>
                </c:pt>
                <c:pt idx="896">
                  <c:v>225.804476453826</c:v>
                </c:pt>
                <c:pt idx="897">
                  <c:v>235.07065905226</c:v>
                </c:pt>
                <c:pt idx="898">
                  <c:v>244.050424755875</c:v>
                </c:pt>
                <c:pt idx="899">
                  <c:v>262.277330109895</c:v>
                </c:pt>
                <c:pt idx="900">
                  <c:v>260.308297157482</c:v>
                </c:pt>
                <c:pt idx="901">
                  <c:v>259.018196821131</c:v>
                </c:pt>
                <c:pt idx="902">
                  <c:v>270.689383446699</c:v>
                </c:pt>
                <c:pt idx="903">
                  <c:v>253.074461364875</c:v>
                </c:pt>
                <c:pt idx="904">
                  <c:v>255.489753116182</c:v>
                </c:pt>
                <c:pt idx="905">
                  <c:v>265.514275504554</c:v>
                </c:pt>
                <c:pt idx="906">
                  <c:v>266.174501896654</c:v>
                </c:pt>
                <c:pt idx="907">
                  <c:v>246.449215053977</c:v>
                </c:pt>
                <c:pt idx="908">
                  <c:v>229.943853575189</c:v>
                </c:pt>
                <c:pt idx="909">
                  <c:v>220.837142268416</c:v>
                </c:pt>
                <c:pt idx="910">
                  <c:v>222.167496021248</c:v>
                </c:pt>
                <c:pt idx="911">
                  <c:v>225.988750841658</c:v>
                </c:pt>
                <c:pt idx="912">
                  <c:v>232.739954257786</c:v>
                </c:pt>
                <c:pt idx="913">
                  <c:v>237.088882568125</c:v>
                </c:pt>
                <c:pt idx="914">
                  <c:v>223.248695037079</c:v>
                </c:pt>
                <c:pt idx="915">
                  <c:v>221.00390262309</c:v>
                </c:pt>
                <c:pt idx="916">
                  <c:v>202.373744224808</c:v>
                </c:pt>
                <c:pt idx="917">
                  <c:v>199.777531053502</c:v>
                </c:pt>
                <c:pt idx="918">
                  <c:v>194.867927068437</c:v>
                </c:pt>
                <c:pt idx="919">
                  <c:v>184.017999934875</c:v>
                </c:pt>
                <c:pt idx="920">
                  <c:v>167.346351194439</c:v>
                </c:pt>
                <c:pt idx="921">
                  <c:v>148.852889001621</c:v>
                </c:pt>
                <c:pt idx="922">
                  <c:v>139.296242468057</c:v>
                </c:pt>
                <c:pt idx="923">
                  <c:v>134.411898658485</c:v>
                </c:pt>
                <c:pt idx="924">
                  <c:v>125.65163109586</c:v>
                </c:pt>
                <c:pt idx="925">
                  <c:v>84.6526318614615</c:v>
                </c:pt>
                <c:pt idx="926">
                  <c:v>63.0750356743574</c:v>
                </c:pt>
                <c:pt idx="927">
                  <c:v>48.905000679315</c:v>
                </c:pt>
                <c:pt idx="928">
                  <c:v>43.8826136094958</c:v>
                </c:pt>
                <c:pt idx="929">
                  <c:v>50.1128978276392</c:v>
                </c:pt>
                <c:pt idx="930">
                  <c:v>54.6077102431646</c:v>
                </c:pt>
                <c:pt idx="931">
                  <c:v>51.8094448347219</c:v>
                </c:pt>
                <c:pt idx="932">
                  <c:v>40.2440277257028</c:v>
                </c:pt>
                <c:pt idx="933">
                  <c:v>27.4225299608806</c:v>
                </c:pt>
                <c:pt idx="934">
                  <c:v>10.7701688185352</c:v>
                </c:pt>
                <c:pt idx="935">
                  <c:v>-19.0355536419302</c:v>
                </c:pt>
                <c:pt idx="936">
                  <c:v>-31.7034500751724</c:v>
                </c:pt>
                <c:pt idx="937">
                  <c:v>-36.7284193014675</c:v>
                </c:pt>
                <c:pt idx="938">
                  <c:v>-31.2476278532486</c:v>
                </c:pt>
                <c:pt idx="939">
                  <c:v>-15.5285348924353</c:v>
                </c:pt>
                <c:pt idx="940">
                  <c:v>-15.6503289237153</c:v>
                </c:pt>
                <c:pt idx="941">
                  <c:v>5.04906403290988</c:v>
                </c:pt>
                <c:pt idx="942">
                  <c:v>-27.1269485572011</c:v>
                </c:pt>
                <c:pt idx="943">
                  <c:v>-29.4330398922557</c:v>
                </c:pt>
                <c:pt idx="944">
                  <c:v>-27.1737574156377</c:v>
                </c:pt>
                <c:pt idx="945">
                  <c:v>9.26018306961487</c:v>
                </c:pt>
                <c:pt idx="946">
                  <c:v>37.4108012074012</c:v>
                </c:pt>
                <c:pt idx="947">
                  <c:v>56.1681591284942</c:v>
                </c:pt>
                <c:pt idx="948">
                  <c:v>46.1645740120493</c:v>
                </c:pt>
                <c:pt idx="949">
                  <c:v>23.8028628170541</c:v>
                </c:pt>
                <c:pt idx="950">
                  <c:v>-3.22645163773996</c:v>
                </c:pt>
                <c:pt idx="951">
                  <c:v>-19.3303099744171</c:v>
                </c:pt>
                <c:pt idx="952">
                  <c:v>-46.7340217630754</c:v>
                </c:pt>
                <c:pt idx="953">
                  <c:v>-55.5835760641148</c:v>
                </c:pt>
                <c:pt idx="954">
                  <c:v>-32.416203157245</c:v>
                </c:pt>
                <c:pt idx="955">
                  <c:v>6.66310190034164</c:v>
                </c:pt>
                <c:pt idx="956">
                  <c:v>26.4591298944251</c:v>
                </c:pt>
                <c:pt idx="957">
                  <c:v>27.5132093328448</c:v>
                </c:pt>
                <c:pt idx="958">
                  <c:v>13.1591351412808</c:v>
                </c:pt>
                <c:pt idx="959">
                  <c:v>11.1761257192411</c:v>
                </c:pt>
                <c:pt idx="960">
                  <c:v>20.6710738525017</c:v>
                </c:pt>
                <c:pt idx="961">
                  <c:v>17.0673310480433</c:v>
                </c:pt>
                <c:pt idx="962">
                  <c:v>58.6373206880944</c:v>
                </c:pt>
                <c:pt idx="963">
                  <c:v>73.6802898733149</c:v>
                </c:pt>
                <c:pt idx="964">
                  <c:v>74.8096479406067</c:v>
                </c:pt>
                <c:pt idx="965">
                  <c:v>81.3028929126995</c:v>
                </c:pt>
                <c:pt idx="966">
                  <c:v>80.3301920286485</c:v>
                </c:pt>
                <c:pt idx="967">
                  <c:v>119.206947908709</c:v>
                </c:pt>
                <c:pt idx="968">
                  <c:v>143.235420566229</c:v>
                </c:pt>
                <c:pt idx="969">
                  <c:v>129.91042087912</c:v>
                </c:pt>
                <c:pt idx="970">
                  <c:v>142.10046596342</c:v>
                </c:pt>
                <c:pt idx="971">
                  <c:v>166.679439958434</c:v>
                </c:pt>
                <c:pt idx="972">
                  <c:v>211.959452070796</c:v>
                </c:pt>
                <c:pt idx="973">
                  <c:v>259.156303755874</c:v>
                </c:pt>
                <c:pt idx="974">
                  <c:v>287.698824237943</c:v>
                </c:pt>
                <c:pt idx="975">
                  <c:v>303.987957576785</c:v>
                </c:pt>
                <c:pt idx="976">
                  <c:v>295.476921730724</c:v>
                </c:pt>
                <c:pt idx="977">
                  <c:v>274.396817381246</c:v>
                </c:pt>
                <c:pt idx="978">
                  <c:v>271.530316630471</c:v>
                </c:pt>
                <c:pt idx="979">
                  <c:v>262.686980457249</c:v>
                </c:pt>
                <c:pt idx="980">
                  <c:v>258.566487348029</c:v>
                </c:pt>
                <c:pt idx="981">
                  <c:v>253.979505053752</c:v>
                </c:pt>
                <c:pt idx="982">
                  <c:v>233.052768677991</c:v>
                </c:pt>
                <c:pt idx="983">
                  <c:v>222.463228879573</c:v>
                </c:pt>
                <c:pt idx="984">
                  <c:v>207.042447521915</c:v>
                </c:pt>
                <c:pt idx="985">
                  <c:v>203.383899078675</c:v>
                </c:pt>
                <c:pt idx="986">
                  <c:v>187.910543496895</c:v>
                </c:pt>
                <c:pt idx="987">
                  <c:v>144.980775881955</c:v>
                </c:pt>
                <c:pt idx="988">
                  <c:v>140.966272858434</c:v>
                </c:pt>
                <c:pt idx="989">
                  <c:v>166.742894131414</c:v>
                </c:pt>
                <c:pt idx="990">
                  <c:v>157.222480770175</c:v>
                </c:pt>
                <c:pt idx="991">
                  <c:v>152.932869108165</c:v>
                </c:pt>
                <c:pt idx="992">
                  <c:v>151.360929712002</c:v>
                </c:pt>
                <c:pt idx="993">
                  <c:v>139.886594054042</c:v>
                </c:pt>
                <c:pt idx="994">
                  <c:v>119.783936214235</c:v>
                </c:pt>
              </c:numCache>
            </c:numRef>
          </c:val>
        </c:ser>
        <c:axId val="76888149"/>
        <c:axId val="2494888"/>
      </c:areaChart>
      <c:catAx>
        <c:axId val="7688814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4888"/>
        <c:crossesAt val="0"/>
        <c:auto val="1"/>
        <c:lblAlgn val="ctr"/>
        <c:lblOffset val="100"/>
        <c:noMultiLvlLbl val="0"/>
      </c:catAx>
      <c:valAx>
        <c:axId val="2494888"/>
        <c:scaling>
          <c:orientation val="minMax"/>
          <c:max val="450"/>
          <c:min val="-450"/>
        </c:scaling>
        <c:delete val="0"/>
        <c:axPos val="l"/>
        <c:majorGridlines>
          <c:spPr>
            <a:ln w="12600">
              <a:solidFill>
                <a:srgbClr val="000000">
                  <a:alpha val="25000"/>
                </a:srgbClr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88149"/>
        <c:crossesAt val="1"/>
        <c:crossBetween val="midCat"/>
        <c:majorUnit val="100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Arial"/>
              </a:rPr>
              <a:t>Eastern Canada Working Gas Storage </a:t>
            </a:r>
          </a:p>
        </c:rich>
      </c:tx>
      <c:layout>
        <c:manualLayout>
          <c:xMode val="edge"/>
          <c:yMode val="edge"/>
          <c:x val="0.169719482515691"/>
          <c:y val="0.052137931034482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0225438708851"/>
          <c:y val="0.125931034482759"/>
          <c:w val="0.960676316126553"/>
          <c:h val="0.867724137931035"/>
        </c:manualLayout>
      </c:layout>
      <c:lineChart>
        <c:grouping val="standard"/>
        <c:varyColors val="0"/>
        <c:ser>
          <c:idx val="0"/>
          <c:order val="0"/>
          <c:tx>
            <c:strRef>
              <c:f>'[6]Graph-East'!$R$3</c:f>
              <c:strCache>
                <c:ptCount val="1"/>
                <c:pt idx="0">
                  <c:v>98-99</c:v>
                </c:pt>
              </c:strCache>
            </c:strRef>
          </c:tx>
          <c:spPr>
            <a:solidFill>
              <a:srgbClr val="008080">
                <a:alpha val="75000"/>
              </a:srgbClr>
            </a:solidFill>
            <a:ln w="37800">
              <a:solidFill>
                <a:srgbClr val="008080">
                  <a:alpha val="75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'[6]Graph-East'!$A$5:$A$56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'[6]Graph-East'!$R$5:$R$56</c:f>
              <c:numCache>
                <c:formatCode>General</c:formatCode>
                <c:ptCount val="52"/>
                <c:pt idx="0">
                  <c:v>233.755626973324</c:v>
                </c:pt>
                <c:pt idx="1">
                  <c:v>232.853722698236</c:v>
                </c:pt>
                <c:pt idx="2">
                  <c:v>236.472177193884</c:v>
                </c:pt>
                <c:pt idx="3">
                  <c:v>234.830505961626</c:v>
                </c:pt>
                <c:pt idx="4">
                  <c:v>234.043365113613</c:v>
                </c:pt>
                <c:pt idx="5">
                  <c:v>234.851051121441</c:v>
                </c:pt>
                <c:pt idx="6">
                  <c:v>233.437106394275</c:v>
                </c:pt>
                <c:pt idx="7">
                  <c:v>230.996680297545</c:v>
                </c:pt>
                <c:pt idx="8">
                  <c:v>224.151294274466</c:v>
                </c:pt>
                <c:pt idx="9">
                  <c:v>209.00389863823</c:v>
                </c:pt>
                <c:pt idx="10">
                  <c:v>191.690294777152</c:v>
                </c:pt>
                <c:pt idx="11">
                  <c:v>166.026107179368</c:v>
                </c:pt>
                <c:pt idx="12">
                  <c:v>154.217370614915</c:v>
                </c:pt>
                <c:pt idx="13">
                  <c:v>144.513312698744</c:v>
                </c:pt>
                <c:pt idx="14">
                  <c:v>133.633873955798</c:v>
                </c:pt>
                <c:pt idx="15">
                  <c:v>125.122706143497</c:v>
                </c:pt>
                <c:pt idx="16">
                  <c:v>115.655517681546</c:v>
                </c:pt>
                <c:pt idx="17">
                  <c:v>100.279301210399</c:v>
                </c:pt>
                <c:pt idx="18">
                  <c:v>93.5209673593186</c:v>
                </c:pt>
                <c:pt idx="19">
                  <c:v>79.0908872684963</c:v>
                </c:pt>
                <c:pt idx="20">
                  <c:v>71.1901436890352</c:v>
                </c:pt>
                <c:pt idx="21">
                  <c:v>64.043146247649</c:v>
                </c:pt>
                <c:pt idx="22">
                  <c:v>65.7751879423211</c:v>
                </c:pt>
                <c:pt idx="23">
                  <c:v>68.9851397070867</c:v>
                </c:pt>
                <c:pt idx="24">
                  <c:v>68.7353147998577</c:v>
                </c:pt>
                <c:pt idx="25">
                  <c:v>70.8273204028264</c:v>
                </c:pt>
                <c:pt idx="26">
                  <c:v>73.1456051714497</c:v>
                </c:pt>
                <c:pt idx="27">
                  <c:v>81.1954953148563</c:v>
                </c:pt>
                <c:pt idx="28">
                  <c:v>88.1294161503313</c:v>
                </c:pt>
                <c:pt idx="29">
                  <c:v>95.9298696970895</c:v>
                </c:pt>
                <c:pt idx="30">
                  <c:v>101.897920914549</c:v>
                </c:pt>
                <c:pt idx="31">
                  <c:v>110.24935187434</c:v>
                </c:pt>
                <c:pt idx="32">
                  <c:v>118.281344430073</c:v>
                </c:pt>
                <c:pt idx="33">
                  <c:v>126.176581059481</c:v>
                </c:pt>
                <c:pt idx="34">
                  <c:v>134.609557241216</c:v>
                </c:pt>
                <c:pt idx="35">
                  <c:v>142.615885997662</c:v>
                </c:pt>
                <c:pt idx="36">
                  <c:v>151.758835124739</c:v>
                </c:pt>
                <c:pt idx="37">
                  <c:v>158.819027500861</c:v>
                </c:pt>
                <c:pt idx="38">
                  <c:v>165.455608334416</c:v>
                </c:pt>
                <c:pt idx="39">
                  <c:v>172.445198786777</c:v>
                </c:pt>
                <c:pt idx="40">
                  <c:v>178.516964230241</c:v>
                </c:pt>
                <c:pt idx="41">
                  <c:v>187.342204700394</c:v>
                </c:pt>
                <c:pt idx="42">
                  <c:v>190.978203774096</c:v>
                </c:pt>
                <c:pt idx="43">
                  <c:v>195.920338437382</c:v>
                </c:pt>
                <c:pt idx="44">
                  <c:v>201.321385605115</c:v>
                </c:pt>
                <c:pt idx="45">
                  <c:v>208.416878943117</c:v>
                </c:pt>
                <c:pt idx="46">
                  <c:v>214.312139577179</c:v>
                </c:pt>
                <c:pt idx="47">
                  <c:v>220.207400211241</c:v>
                </c:pt>
                <c:pt idx="48">
                  <c:v>227.444097396766</c:v>
                </c:pt>
                <c:pt idx="49">
                  <c:v>229.668057995244</c:v>
                </c:pt>
                <c:pt idx="50">
                  <c:v>233.48056187835</c:v>
                </c:pt>
                <c:pt idx="51">
                  <c:v>233.551163802111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'[6]Graph-East'!$V$3</c:f>
              <c:strCache>
                <c:ptCount val="1"/>
                <c:pt idx="0">
                  <c:v>99-00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'[6]Graph-East'!$A$5:$A$56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'[6]Graph-East'!$V$5:$V$56</c:f>
              <c:numCache>
                <c:formatCode>General</c:formatCode>
                <c:ptCount val="52"/>
                <c:pt idx="0">
                  <c:v>233.233455145186</c:v>
                </c:pt>
                <c:pt idx="1">
                  <c:v>235.881027286232</c:v>
                </c:pt>
                <c:pt idx="2">
                  <c:v>237.575473456501</c:v>
                </c:pt>
                <c:pt idx="3">
                  <c:v>237.751978265904</c:v>
                </c:pt>
                <c:pt idx="4">
                  <c:v>241.387977339607</c:v>
                </c:pt>
                <c:pt idx="5">
                  <c:v>236.163434981276</c:v>
                </c:pt>
                <c:pt idx="6">
                  <c:v>234.61019265853</c:v>
                </c:pt>
                <c:pt idx="7">
                  <c:v>228.150116634378</c:v>
                </c:pt>
                <c:pt idx="8">
                  <c:v>225.114233912646</c:v>
                </c:pt>
                <c:pt idx="9">
                  <c:v>216.571401137538</c:v>
                </c:pt>
                <c:pt idx="10">
                  <c:v>191.048805697858</c:v>
                </c:pt>
                <c:pt idx="11">
                  <c:v>178.163954611435</c:v>
                </c:pt>
                <c:pt idx="12">
                  <c:v>154.759416884591</c:v>
                </c:pt>
                <c:pt idx="13">
                  <c:v>131.601985890912</c:v>
                </c:pt>
                <c:pt idx="14">
                  <c:v>115.187038616428</c:v>
                </c:pt>
                <c:pt idx="15">
                  <c:v>93.4416460979729</c:v>
                </c:pt>
                <c:pt idx="16">
                  <c:v>77.979824794266</c:v>
                </c:pt>
                <c:pt idx="17">
                  <c:v>70.2842151042932</c:v>
                </c:pt>
                <c:pt idx="18">
                  <c:v>67.8484487345311</c:v>
                </c:pt>
                <c:pt idx="19">
                  <c:v>68.9074775909494</c:v>
                </c:pt>
                <c:pt idx="20">
                  <c:v>64.0006438895447</c:v>
                </c:pt>
                <c:pt idx="21">
                  <c:v>59.5527226925879</c:v>
                </c:pt>
                <c:pt idx="22">
                  <c:v>61.9531881004694</c:v>
                </c:pt>
                <c:pt idx="23">
                  <c:v>59.8351303876328</c:v>
                </c:pt>
                <c:pt idx="24">
                  <c:v>51.648</c:v>
                </c:pt>
                <c:pt idx="25">
                  <c:v>49.445</c:v>
                </c:pt>
                <c:pt idx="26">
                  <c:v>49.397</c:v>
                </c:pt>
                <c:pt idx="27">
                  <c:v>52.325</c:v>
                </c:pt>
                <c:pt idx="28">
                  <c:v>59.629</c:v>
                </c:pt>
                <c:pt idx="29">
                  <c:v>66.531</c:v>
                </c:pt>
                <c:pt idx="30">
                  <c:v>72.485</c:v>
                </c:pt>
                <c:pt idx="31">
                  <c:v>81.481</c:v>
                </c:pt>
                <c:pt idx="32">
                  <c:v>87.705</c:v>
                </c:pt>
                <c:pt idx="33">
                  <c:v>94.167</c:v>
                </c:pt>
                <c:pt idx="34">
                  <c:v>102.187</c:v>
                </c:pt>
                <c:pt idx="35">
                  <c:v>109.346</c:v>
                </c:pt>
                <c:pt idx="36">
                  <c:v>118.113</c:v>
                </c:pt>
                <c:pt idx="37">
                  <c:v>123.675</c:v>
                </c:pt>
                <c:pt idx="38">
                  <c:v>130.569</c:v>
                </c:pt>
                <c:pt idx="39">
                  <c:v>137.609</c:v>
                </c:pt>
                <c:pt idx="40">
                  <c:v>146.808</c:v>
                </c:pt>
                <c:pt idx="41">
                  <c:v>156.238</c:v>
                </c:pt>
                <c:pt idx="42">
                  <c:v>162.516</c:v>
                </c:pt>
                <c:pt idx="43">
                  <c:v>169.759</c:v>
                </c:pt>
                <c:pt idx="44">
                  <c:v>176.796</c:v>
                </c:pt>
                <c:pt idx="45">
                  <c:v>189.883</c:v>
                </c:pt>
                <c:pt idx="46">
                  <c:v>198.898</c:v>
                </c:pt>
                <c:pt idx="47">
                  <c:v>210.216</c:v>
                </c:pt>
                <c:pt idx="48">
                  <c:v>219.084</c:v>
                </c:pt>
                <c:pt idx="49">
                  <c:v>227.043</c:v>
                </c:pt>
                <c:pt idx="50">
                  <c:v>229.978</c:v>
                </c:pt>
                <c:pt idx="51">
                  <c:v>236.282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'[6]Graph-East'!$Y$3</c:f>
              <c:strCache>
                <c:ptCount val="1"/>
                <c:pt idx="0">
                  <c:v>00-01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'[6]Graph-East'!$A$5:$A$56</c:f>
              <c:strCache>
                <c:ptCount val="52"/>
                <c:pt idx="0">
                  <c:v>36833</c:v>
                </c:pt>
                <c:pt idx="1">
                  <c:v>36840</c:v>
                </c:pt>
                <c:pt idx="2">
                  <c:v>36847</c:v>
                </c:pt>
                <c:pt idx="3">
                  <c:v>36854</c:v>
                </c:pt>
                <c:pt idx="4">
                  <c:v>36861</c:v>
                </c:pt>
                <c:pt idx="5">
                  <c:v>36868</c:v>
                </c:pt>
                <c:pt idx="6">
                  <c:v>36875</c:v>
                </c:pt>
                <c:pt idx="7">
                  <c:v>36882</c:v>
                </c:pt>
                <c:pt idx="8">
                  <c:v>36889</c:v>
                </c:pt>
                <c:pt idx="9">
                  <c:v>36896</c:v>
                </c:pt>
                <c:pt idx="10">
                  <c:v>36903</c:v>
                </c:pt>
                <c:pt idx="11">
                  <c:v>36910</c:v>
                </c:pt>
                <c:pt idx="12">
                  <c:v>36917</c:v>
                </c:pt>
                <c:pt idx="13">
                  <c:v>36924</c:v>
                </c:pt>
                <c:pt idx="14">
                  <c:v>36931</c:v>
                </c:pt>
                <c:pt idx="15">
                  <c:v>36938</c:v>
                </c:pt>
                <c:pt idx="16">
                  <c:v>36945</c:v>
                </c:pt>
                <c:pt idx="17">
                  <c:v>36952</c:v>
                </c:pt>
                <c:pt idx="18">
                  <c:v>36959</c:v>
                </c:pt>
                <c:pt idx="19">
                  <c:v>36966</c:v>
                </c:pt>
                <c:pt idx="20">
                  <c:v>36973</c:v>
                </c:pt>
                <c:pt idx="21">
                  <c:v>36980</c:v>
                </c:pt>
                <c:pt idx="22">
                  <c:v>36987</c:v>
                </c:pt>
                <c:pt idx="23">
                  <c:v>36994</c:v>
                </c:pt>
                <c:pt idx="24">
                  <c:v>37001</c:v>
                </c:pt>
                <c:pt idx="25">
                  <c:v>37008</c:v>
                </c:pt>
                <c:pt idx="26">
                  <c:v>37015</c:v>
                </c:pt>
                <c:pt idx="27">
                  <c:v>37022</c:v>
                </c:pt>
                <c:pt idx="28">
                  <c:v>37029</c:v>
                </c:pt>
                <c:pt idx="29">
                  <c:v>37036</c:v>
                </c:pt>
                <c:pt idx="30">
                  <c:v>37043</c:v>
                </c:pt>
                <c:pt idx="31">
                  <c:v>37050</c:v>
                </c:pt>
                <c:pt idx="32">
                  <c:v>37057</c:v>
                </c:pt>
                <c:pt idx="33">
                  <c:v>37064</c:v>
                </c:pt>
                <c:pt idx="34">
                  <c:v>37071</c:v>
                </c:pt>
                <c:pt idx="35">
                  <c:v>37078</c:v>
                </c:pt>
                <c:pt idx="36">
                  <c:v>37085</c:v>
                </c:pt>
                <c:pt idx="37">
                  <c:v>37092</c:v>
                </c:pt>
                <c:pt idx="38">
                  <c:v>37099</c:v>
                </c:pt>
                <c:pt idx="39">
                  <c:v>37106</c:v>
                </c:pt>
                <c:pt idx="40">
                  <c:v>37113</c:v>
                </c:pt>
                <c:pt idx="41">
                  <c:v>37120</c:v>
                </c:pt>
                <c:pt idx="42">
                  <c:v>37127</c:v>
                </c:pt>
                <c:pt idx="43">
                  <c:v>37134</c:v>
                </c:pt>
                <c:pt idx="44">
                  <c:v>37141</c:v>
                </c:pt>
                <c:pt idx="45">
                  <c:v>37148</c:v>
                </c:pt>
                <c:pt idx="46">
                  <c:v>37155</c:v>
                </c:pt>
                <c:pt idx="47">
                  <c:v>37162</c:v>
                </c:pt>
                <c:pt idx="48">
                  <c:v>37169</c:v>
                </c:pt>
                <c:pt idx="49">
                  <c:v>37176</c:v>
                </c:pt>
                <c:pt idx="50">
                  <c:v>37183</c:v>
                </c:pt>
                <c:pt idx="51">
                  <c:v>37190</c:v>
                </c:pt>
              </c:strCache>
            </c:strRef>
          </c:cat>
          <c:val>
            <c:numRef>
              <c:f>'[6]Graph-East'!$Y$5:$Y$31</c:f>
              <c:numCache>
                <c:formatCode>General</c:formatCode>
                <c:ptCount val="27"/>
                <c:pt idx="0">
                  <c:v>246.716831120892</c:v>
                </c:pt>
                <c:pt idx="1">
                  <c:v>249.91126570597</c:v>
                </c:pt>
                <c:pt idx="2">
                  <c:v>244.451</c:v>
                </c:pt>
                <c:pt idx="3">
                  <c:v>233.755</c:v>
                </c:pt>
                <c:pt idx="4">
                  <c:v>227.822</c:v>
                </c:pt>
                <c:pt idx="5">
                  <c:v>212.196</c:v>
                </c:pt>
                <c:pt idx="6">
                  <c:v>192.946</c:v>
                </c:pt>
                <c:pt idx="7">
                  <c:v>174.372</c:v>
                </c:pt>
                <c:pt idx="8">
                  <c:v>150.714</c:v>
                </c:pt>
                <c:pt idx="9">
                  <c:v>138.257</c:v>
                </c:pt>
                <c:pt idx="10">
                  <c:v>124.864</c:v>
                </c:pt>
                <c:pt idx="11">
                  <c:v>113.038</c:v>
                </c:pt>
                <c:pt idx="12">
                  <c:v>98.325</c:v>
                </c:pt>
                <c:pt idx="13">
                  <c:v>87.935</c:v>
                </c:pt>
                <c:pt idx="14">
                  <c:v>80.008</c:v>
                </c:pt>
                <c:pt idx="15">
                  <c:v>69.901</c:v>
                </c:pt>
                <c:pt idx="16">
                  <c:v>56.779</c:v>
                </c:pt>
                <c:pt idx="17">
                  <c:v>45.472</c:v>
                </c:pt>
                <c:pt idx="18">
                  <c:v>37.374</c:v>
                </c:pt>
                <c:pt idx="19">
                  <c:v>32.922</c:v>
                </c:pt>
                <c:pt idx="20">
                  <c:v>30.469</c:v>
                </c:pt>
                <c:pt idx="21">
                  <c:v>26.272</c:v>
                </c:pt>
                <c:pt idx="22">
                  <c:v>26.901</c:v>
                </c:pt>
                <c:pt idx="23">
                  <c:v>32.2</c:v>
                </c:pt>
                <c:pt idx="24">
                  <c:v>39.467</c:v>
                </c:pt>
                <c:pt idx="25">
                  <c:v>49.497</c:v>
                </c:pt>
                <c:pt idx="26">
                  <c:v>61.775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293135"/>
        <c:axId val="10887672"/>
      </c:lineChart>
      <c:catAx>
        <c:axId val="94293135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2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87672"/>
        <c:crossesAt val="25"/>
        <c:auto val="1"/>
        <c:lblAlgn val="ctr"/>
        <c:lblOffset val="100"/>
        <c:noMultiLvlLbl val="0"/>
      </c:catAx>
      <c:valAx>
        <c:axId val="10887672"/>
        <c:scaling>
          <c:orientation val="minMax"/>
          <c:max val="275"/>
          <c:min val="25"/>
        </c:scaling>
        <c:delete val="0"/>
        <c:axPos val="l"/>
        <c:majorGridlines>
          <c:spPr>
            <a:ln w="0">
              <a:solidFill>
                <a:srgbClr val="000000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93135"/>
        <c:crossesAt val="1"/>
        <c:crossBetween val="midCat"/>
        <c:majorUnit val="5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61624183425131"/>
          <c:y val="0.75972413793103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2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50" strike="noStrike" u="none">
                <a:solidFill>
                  <a:srgbClr val="000000"/>
                </a:solidFill>
                <a:uFillTx/>
                <a:latin typeface="Arial"/>
              </a:rPr>
              <a:t>Carbon &amp; Others - Nova Injections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5491905354919"/>
          <c:y val="0.117005813953488"/>
          <c:w val="0.890588863191603"/>
          <c:h val="0.882994186046512"/>
        </c:manualLayout>
      </c:layout>
      <c:lineChart>
        <c:grouping val="standard"/>
        <c:varyColors val="0"/>
        <c:ser>
          <c:idx val="0"/>
          <c:order val="0"/>
          <c:tx>
            <c:strRef>
              <c:f>"Carbon Cap"</c:f>
              <c:strCache>
                <c:ptCount val="1"/>
                <c:pt idx="0">
                  <c:v>Carbon Cap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[5]Carbon!$B$163:$B$376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[5]Carbon!$G$163:$G$376</c:f>
              <c:numCache>
                <c:formatCode>General</c:formatCode>
                <c:ptCount val="214"/>
                <c:pt idx="0">
                  <c:v>42000</c:v>
                </c:pt>
                <c:pt idx="1">
                  <c:v>42000</c:v>
                </c:pt>
                <c:pt idx="2">
                  <c:v>42000</c:v>
                </c:pt>
                <c:pt idx="3">
                  <c:v>42000</c:v>
                </c:pt>
                <c:pt idx="4">
                  <c:v>42000</c:v>
                </c:pt>
                <c:pt idx="5">
                  <c:v>42000</c:v>
                </c:pt>
                <c:pt idx="6">
                  <c:v>42000</c:v>
                </c:pt>
                <c:pt idx="7">
                  <c:v>42000</c:v>
                </c:pt>
                <c:pt idx="8">
                  <c:v>42000</c:v>
                </c:pt>
                <c:pt idx="9">
                  <c:v>42000</c:v>
                </c:pt>
                <c:pt idx="10">
                  <c:v>42000</c:v>
                </c:pt>
                <c:pt idx="11">
                  <c:v>42000</c:v>
                </c:pt>
                <c:pt idx="12">
                  <c:v>42000</c:v>
                </c:pt>
                <c:pt idx="13">
                  <c:v>42000</c:v>
                </c:pt>
                <c:pt idx="14">
                  <c:v>42000</c:v>
                </c:pt>
                <c:pt idx="15">
                  <c:v>42000</c:v>
                </c:pt>
                <c:pt idx="16">
                  <c:v>42000</c:v>
                </c:pt>
                <c:pt idx="17">
                  <c:v>42000</c:v>
                </c:pt>
                <c:pt idx="18">
                  <c:v>42000</c:v>
                </c:pt>
                <c:pt idx="19">
                  <c:v>42000</c:v>
                </c:pt>
                <c:pt idx="20">
                  <c:v>42000</c:v>
                </c:pt>
                <c:pt idx="21">
                  <c:v>42000</c:v>
                </c:pt>
                <c:pt idx="22">
                  <c:v>42000</c:v>
                </c:pt>
                <c:pt idx="23">
                  <c:v>42000</c:v>
                </c:pt>
                <c:pt idx="24">
                  <c:v>42000</c:v>
                </c:pt>
                <c:pt idx="25">
                  <c:v>42000</c:v>
                </c:pt>
                <c:pt idx="26">
                  <c:v>42000</c:v>
                </c:pt>
                <c:pt idx="27">
                  <c:v>42000</c:v>
                </c:pt>
                <c:pt idx="28">
                  <c:v>42000</c:v>
                </c:pt>
                <c:pt idx="29">
                  <c:v>42000</c:v>
                </c:pt>
                <c:pt idx="30">
                  <c:v>42000</c:v>
                </c:pt>
                <c:pt idx="31">
                  <c:v>42000</c:v>
                </c:pt>
                <c:pt idx="32">
                  <c:v>42000</c:v>
                </c:pt>
                <c:pt idx="33">
                  <c:v>42000</c:v>
                </c:pt>
                <c:pt idx="34">
                  <c:v>42000</c:v>
                </c:pt>
                <c:pt idx="35">
                  <c:v>42000</c:v>
                </c:pt>
                <c:pt idx="36">
                  <c:v>42000</c:v>
                </c:pt>
                <c:pt idx="37">
                  <c:v>42000</c:v>
                </c:pt>
                <c:pt idx="38">
                  <c:v>42000</c:v>
                </c:pt>
                <c:pt idx="39">
                  <c:v>42000</c:v>
                </c:pt>
                <c:pt idx="40">
                  <c:v>42000</c:v>
                </c:pt>
                <c:pt idx="41">
                  <c:v>42000</c:v>
                </c:pt>
                <c:pt idx="42">
                  <c:v>42000</c:v>
                </c:pt>
                <c:pt idx="43">
                  <c:v>42000</c:v>
                </c:pt>
                <c:pt idx="44">
                  <c:v>42000</c:v>
                </c:pt>
                <c:pt idx="45">
                  <c:v>42000</c:v>
                </c:pt>
                <c:pt idx="46">
                  <c:v>42000</c:v>
                </c:pt>
                <c:pt idx="47">
                  <c:v>42000</c:v>
                </c:pt>
                <c:pt idx="48">
                  <c:v>42000</c:v>
                </c:pt>
                <c:pt idx="49">
                  <c:v>42000</c:v>
                </c:pt>
                <c:pt idx="50">
                  <c:v>42000</c:v>
                </c:pt>
                <c:pt idx="51">
                  <c:v>42000</c:v>
                </c:pt>
                <c:pt idx="52">
                  <c:v>42000</c:v>
                </c:pt>
                <c:pt idx="53">
                  <c:v>42000</c:v>
                </c:pt>
                <c:pt idx="54">
                  <c:v>42000</c:v>
                </c:pt>
                <c:pt idx="55">
                  <c:v>42000</c:v>
                </c:pt>
                <c:pt idx="56">
                  <c:v>42000</c:v>
                </c:pt>
                <c:pt idx="57">
                  <c:v>42000</c:v>
                </c:pt>
                <c:pt idx="58">
                  <c:v>42000</c:v>
                </c:pt>
                <c:pt idx="59">
                  <c:v>42000</c:v>
                </c:pt>
                <c:pt idx="60">
                  <c:v>42000</c:v>
                </c:pt>
                <c:pt idx="61">
                  <c:v>42000</c:v>
                </c:pt>
                <c:pt idx="62">
                  <c:v>42000</c:v>
                </c:pt>
                <c:pt idx="63">
                  <c:v>42000</c:v>
                </c:pt>
                <c:pt idx="64">
                  <c:v>42000</c:v>
                </c:pt>
                <c:pt idx="65">
                  <c:v>42000</c:v>
                </c:pt>
                <c:pt idx="66">
                  <c:v>42000</c:v>
                </c:pt>
                <c:pt idx="67">
                  <c:v>42000</c:v>
                </c:pt>
                <c:pt idx="68">
                  <c:v>42000</c:v>
                </c:pt>
                <c:pt idx="69">
                  <c:v>42000</c:v>
                </c:pt>
                <c:pt idx="70">
                  <c:v>42000</c:v>
                </c:pt>
                <c:pt idx="71">
                  <c:v>42000</c:v>
                </c:pt>
                <c:pt idx="72">
                  <c:v>42000</c:v>
                </c:pt>
                <c:pt idx="73">
                  <c:v>42000</c:v>
                </c:pt>
                <c:pt idx="74">
                  <c:v>42000</c:v>
                </c:pt>
                <c:pt idx="75">
                  <c:v>42000</c:v>
                </c:pt>
                <c:pt idx="76">
                  <c:v>42000</c:v>
                </c:pt>
                <c:pt idx="77">
                  <c:v>42000</c:v>
                </c:pt>
                <c:pt idx="78">
                  <c:v>42000</c:v>
                </c:pt>
                <c:pt idx="79">
                  <c:v>42000</c:v>
                </c:pt>
                <c:pt idx="80">
                  <c:v>42000</c:v>
                </c:pt>
                <c:pt idx="81">
                  <c:v>42000</c:v>
                </c:pt>
                <c:pt idx="82">
                  <c:v>42000</c:v>
                </c:pt>
                <c:pt idx="83">
                  <c:v>42000</c:v>
                </c:pt>
                <c:pt idx="84">
                  <c:v>42000</c:v>
                </c:pt>
                <c:pt idx="85">
                  <c:v>42000</c:v>
                </c:pt>
                <c:pt idx="86">
                  <c:v>42000</c:v>
                </c:pt>
                <c:pt idx="87">
                  <c:v>42000</c:v>
                </c:pt>
                <c:pt idx="88">
                  <c:v>42000</c:v>
                </c:pt>
                <c:pt idx="89">
                  <c:v>42000</c:v>
                </c:pt>
                <c:pt idx="90">
                  <c:v>42000</c:v>
                </c:pt>
                <c:pt idx="91">
                  <c:v>42000</c:v>
                </c:pt>
                <c:pt idx="92">
                  <c:v>42000</c:v>
                </c:pt>
                <c:pt idx="93">
                  <c:v>42000</c:v>
                </c:pt>
                <c:pt idx="94">
                  <c:v>42000</c:v>
                </c:pt>
                <c:pt idx="95">
                  <c:v>42000</c:v>
                </c:pt>
                <c:pt idx="96">
                  <c:v>42000</c:v>
                </c:pt>
                <c:pt idx="97">
                  <c:v>42000</c:v>
                </c:pt>
                <c:pt idx="98">
                  <c:v>42000</c:v>
                </c:pt>
                <c:pt idx="99">
                  <c:v>42000</c:v>
                </c:pt>
                <c:pt idx="100">
                  <c:v>42000</c:v>
                </c:pt>
                <c:pt idx="101">
                  <c:v>42000</c:v>
                </c:pt>
                <c:pt idx="102">
                  <c:v>42000</c:v>
                </c:pt>
                <c:pt idx="103">
                  <c:v>42000</c:v>
                </c:pt>
                <c:pt idx="104">
                  <c:v>42000</c:v>
                </c:pt>
                <c:pt idx="105">
                  <c:v>42000</c:v>
                </c:pt>
                <c:pt idx="106">
                  <c:v>42000</c:v>
                </c:pt>
                <c:pt idx="107">
                  <c:v>42000</c:v>
                </c:pt>
                <c:pt idx="108">
                  <c:v>42000</c:v>
                </c:pt>
                <c:pt idx="109">
                  <c:v>42000</c:v>
                </c:pt>
                <c:pt idx="110">
                  <c:v>42000</c:v>
                </c:pt>
                <c:pt idx="111">
                  <c:v>42000</c:v>
                </c:pt>
                <c:pt idx="112">
                  <c:v>42000</c:v>
                </c:pt>
                <c:pt idx="113">
                  <c:v>42000</c:v>
                </c:pt>
                <c:pt idx="114">
                  <c:v>42000</c:v>
                </c:pt>
                <c:pt idx="115">
                  <c:v>42000</c:v>
                </c:pt>
                <c:pt idx="116">
                  <c:v>42000</c:v>
                </c:pt>
                <c:pt idx="117">
                  <c:v>42000</c:v>
                </c:pt>
                <c:pt idx="118">
                  <c:v>42000</c:v>
                </c:pt>
                <c:pt idx="119">
                  <c:v>42000</c:v>
                </c:pt>
                <c:pt idx="120">
                  <c:v>42000</c:v>
                </c:pt>
                <c:pt idx="121">
                  <c:v>42000</c:v>
                </c:pt>
                <c:pt idx="122">
                  <c:v>42000</c:v>
                </c:pt>
                <c:pt idx="123">
                  <c:v>42000</c:v>
                </c:pt>
                <c:pt idx="124">
                  <c:v>42000</c:v>
                </c:pt>
                <c:pt idx="125">
                  <c:v>42000</c:v>
                </c:pt>
                <c:pt idx="126">
                  <c:v>42000</c:v>
                </c:pt>
                <c:pt idx="127">
                  <c:v>42000</c:v>
                </c:pt>
                <c:pt idx="128">
                  <c:v>42000</c:v>
                </c:pt>
                <c:pt idx="129">
                  <c:v>42000</c:v>
                </c:pt>
                <c:pt idx="130">
                  <c:v>42000</c:v>
                </c:pt>
                <c:pt idx="131">
                  <c:v>42000</c:v>
                </c:pt>
                <c:pt idx="132">
                  <c:v>42000</c:v>
                </c:pt>
                <c:pt idx="133">
                  <c:v>42000</c:v>
                </c:pt>
                <c:pt idx="134">
                  <c:v>42000</c:v>
                </c:pt>
                <c:pt idx="135">
                  <c:v>42000</c:v>
                </c:pt>
                <c:pt idx="136">
                  <c:v>42000</c:v>
                </c:pt>
                <c:pt idx="137">
                  <c:v>42000</c:v>
                </c:pt>
                <c:pt idx="138">
                  <c:v>42000</c:v>
                </c:pt>
                <c:pt idx="139">
                  <c:v>42000</c:v>
                </c:pt>
                <c:pt idx="140">
                  <c:v>42000</c:v>
                </c:pt>
                <c:pt idx="141">
                  <c:v>42000</c:v>
                </c:pt>
                <c:pt idx="142">
                  <c:v>42000</c:v>
                </c:pt>
                <c:pt idx="143">
                  <c:v>42000</c:v>
                </c:pt>
                <c:pt idx="144">
                  <c:v>42000</c:v>
                </c:pt>
                <c:pt idx="145">
                  <c:v>42000</c:v>
                </c:pt>
                <c:pt idx="146">
                  <c:v>42000</c:v>
                </c:pt>
                <c:pt idx="147">
                  <c:v>42000</c:v>
                </c:pt>
                <c:pt idx="148">
                  <c:v>42000</c:v>
                </c:pt>
                <c:pt idx="149">
                  <c:v>42000</c:v>
                </c:pt>
                <c:pt idx="150">
                  <c:v>42000</c:v>
                </c:pt>
                <c:pt idx="151">
                  <c:v>42000</c:v>
                </c:pt>
                <c:pt idx="152">
                  <c:v>42000</c:v>
                </c:pt>
                <c:pt idx="153">
                  <c:v>42000</c:v>
                </c:pt>
                <c:pt idx="154">
                  <c:v>42000</c:v>
                </c:pt>
                <c:pt idx="155">
                  <c:v>42000</c:v>
                </c:pt>
                <c:pt idx="156">
                  <c:v>42000</c:v>
                </c:pt>
                <c:pt idx="157">
                  <c:v>42000</c:v>
                </c:pt>
                <c:pt idx="158">
                  <c:v>42000</c:v>
                </c:pt>
                <c:pt idx="159">
                  <c:v>42000</c:v>
                </c:pt>
                <c:pt idx="160">
                  <c:v>42000</c:v>
                </c:pt>
                <c:pt idx="161">
                  <c:v>42000</c:v>
                </c:pt>
                <c:pt idx="162">
                  <c:v>42000</c:v>
                </c:pt>
                <c:pt idx="163">
                  <c:v>42000</c:v>
                </c:pt>
                <c:pt idx="164">
                  <c:v>42000</c:v>
                </c:pt>
                <c:pt idx="165">
                  <c:v>42000</c:v>
                </c:pt>
                <c:pt idx="166">
                  <c:v>42000</c:v>
                </c:pt>
                <c:pt idx="167">
                  <c:v>42000</c:v>
                </c:pt>
                <c:pt idx="168">
                  <c:v>42000</c:v>
                </c:pt>
                <c:pt idx="169">
                  <c:v>42000</c:v>
                </c:pt>
                <c:pt idx="170">
                  <c:v>42000</c:v>
                </c:pt>
                <c:pt idx="171">
                  <c:v>42000</c:v>
                </c:pt>
                <c:pt idx="172">
                  <c:v>42000</c:v>
                </c:pt>
                <c:pt idx="173">
                  <c:v>42000</c:v>
                </c:pt>
                <c:pt idx="174">
                  <c:v>42000</c:v>
                </c:pt>
                <c:pt idx="175">
                  <c:v>42000</c:v>
                </c:pt>
                <c:pt idx="176">
                  <c:v>42000</c:v>
                </c:pt>
                <c:pt idx="177">
                  <c:v>42000</c:v>
                </c:pt>
                <c:pt idx="178">
                  <c:v>42000</c:v>
                </c:pt>
                <c:pt idx="179">
                  <c:v>42000</c:v>
                </c:pt>
                <c:pt idx="180">
                  <c:v>42000</c:v>
                </c:pt>
                <c:pt idx="181">
                  <c:v>42000</c:v>
                </c:pt>
                <c:pt idx="182">
                  <c:v>42000</c:v>
                </c:pt>
                <c:pt idx="183">
                  <c:v>42000</c:v>
                </c:pt>
                <c:pt idx="184">
                  <c:v>42000</c:v>
                </c:pt>
                <c:pt idx="185">
                  <c:v>42000</c:v>
                </c:pt>
                <c:pt idx="186">
                  <c:v>42000</c:v>
                </c:pt>
                <c:pt idx="187">
                  <c:v>42000</c:v>
                </c:pt>
                <c:pt idx="188">
                  <c:v>42000</c:v>
                </c:pt>
                <c:pt idx="189">
                  <c:v>42000</c:v>
                </c:pt>
                <c:pt idx="190">
                  <c:v>42000</c:v>
                </c:pt>
                <c:pt idx="191">
                  <c:v>42000</c:v>
                </c:pt>
                <c:pt idx="192">
                  <c:v>42000</c:v>
                </c:pt>
                <c:pt idx="193">
                  <c:v>42000</c:v>
                </c:pt>
                <c:pt idx="194">
                  <c:v>42000</c:v>
                </c:pt>
                <c:pt idx="195">
                  <c:v>42000</c:v>
                </c:pt>
                <c:pt idx="196">
                  <c:v>42000</c:v>
                </c:pt>
                <c:pt idx="197">
                  <c:v>42000</c:v>
                </c:pt>
                <c:pt idx="198">
                  <c:v>42000</c:v>
                </c:pt>
                <c:pt idx="199">
                  <c:v>42000</c:v>
                </c:pt>
                <c:pt idx="200">
                  <c:v>42000</c:v>
                </c:pt>
                <c:pt idx="201">
                  <c:v>42000</c:v>
                </c:pt>
                <c:pt idx="202">
                  <c:v>42000</c:v>
                </c:pt>
                <c:pt idx="203">
                  <c:v>42000</c:v>
                </c:pt>
                <c:pt idx="204">
                  <c:v>42000</c:v>
                </c:pt>
                <c:pt idx="205">
                  <c:v>42000</c:v>
                </c:pt>
                <c:pt idx="206">
                  <c:v>42000</c:v>
                </c:pt>
                <c:pt idx="207">
                  <c:v>42000</c:v>
                </c:pt>
                <c:pt idx="208">
                  <c:v>42000</c:v>
                </c:pt>
                <c:pt idx="209">
                  <c:v>42000</c:v>
                </c:pt>
                <c:pt idx="210">
                  <c:v>42000</c:v>
                </c:pt>
                <c:pt idx="211">
                  <c:v>42000</c:v>
                </c:pt>
                <c:pt idx="212">
                  <c:v>42000</c:v>
                </c:pt>
                <c:pt idx="213">
                  <c:v>42000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"Carbon"</c:f>
              <c:strCache>
                <c:ptCount val="1"/>
                <c:pt idx="0">
                  <c:v>Carbon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custDash>
                <a:ds d="300000" sp="300000"/>
                <a:ds d="12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  <a:ds d="12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[5]Carbon!$B$163:$B$376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[5]Carbon!$C$163:$C$206</c:f>
              <c:numCache>
                <c:formatCode>General</c:formatCode>
                <c:ptCount val="44"/>
                <c:pt idx="0">
                  <c:v>25.3638094536</c:v>
                </c:pt>
                <c:pt idx="1">
                  <c:v>254.57867801</c:v>
                </c:pt>
                <c:pt idx="2">
                  <c:v>384.254969416</c:v>
                </c:pt>
                <c:pt idx="3">
                  <c:v>494.9882645928</c:v>
                </c:pt>
                <c:pt idx="4">
                  <c:v>572.6485152008</c:v>
                </c:pt>
                <c:pt idx="5">
                  <c:v>507.1377635796</c:v>
                </c:pt>
                <c:pt idx="6">
                  <c:v>518.9039304336</c:v>
                </c:pt>
                <c:pt idx="7">
                  <c:v>612.1175273928</c:v>
                </c:pt>
                <c:pt idx="8">
                  <c:v>584.1449298132</c:v>
                </c:pt>
                <c:pt idx="9">
                  <c:v>577.4863086916</c:v>
                </c:pt>
                <c:pt idx="10">
                  <c:v>493.3874980012</c:v>
                </c:pt>
                <c:pt idx="11">
                  <c:v>482.4909271892</c:v>
                </c:pt>
                <c:pt idx="12">
                  <c:v>593.7779243356</c:v>
                </c:pt>
                <c:pt idx="13">
                  <c:v>712.2204546276</c:v>
                </c:pt>
                <c:pt idx="14">
                  <c:v>868.6874028704</c:v>
                </c:pt>
                <c:pt idx="15">
                  <c:v>912.09976691</c:v>
                </c:pt>
                <c:pt idx="16">
                  <c:v>894.8391728192</c:v>
                </c:pt>
                <c:pt idx="17">
                  <c:v>925.1011150808</c:v>
                </c:pt>
                <c:pt idx="18">
                  <c:v>952.7258742436</c:v>
                </c:pt>
                <c:pt idx="19">
                  <c:v>1152.4419154324</c:v>
                </c:pt>
                <c:pt idx="20">
                  <c:v>1265.2941854544</c:v>
                </c:pt>
                <c:pt idx="21">
                  <c:v>1238.091801512</c:v>
                </c:pt>
                <c:pt idx="22">
                  <c:v>1279.3390488756</c:v>
                </c:pt>
                <c:pt idx="23">
                  <c:v>1378.0115793556</c:v>
                </c:pt>
                <c:pt idx="24">
                  <c:v>1449.9324960864</c:v>
                </c:pt>
                <c:pt idx="25">
                  <c:v>1535.049976426</c:v>
                </c:pt>
                <c:pt idx="26">
                  <c:v>1610.4244317236</c:v>
                </c:pt>
                <c:pt idx="27">
                  <c:v>1712.891240444</c:v>
                </c:pt>
                <c:pt idx="28">
                  <c:v>1840.1788047632</c:v>
                </c:pt>
                <c:pt idx="29">
                  <c:v>1988.1663042536</c:v>
                </c:pt>
                <c:pt idx="30">
                  <c:v>2243.7778493992</c:v>
                </c:pt>
                <c:pt idx="31">
                  <c:v>2532.56537089</c:v>
                </c:pt>
                <c:pt idx="32">
                  <c:v>2704.5608198828</c:v>
                </c:pt>
                <c:pt idx="33">
                  <c:v>2870.7388488232</c:v>
                </c:pt>
                <c:pt idx="34">
                  <c:v>3097.1177694712</c:v>
                </c:pt>
                <c:pt idx="35">
                  <c:v>3331.7702753188</c:v>
                </c:pt>
                <c:pt idx="36">
                  <c:v>3566.4227811664</c:v>
                </c:pt>
                <c:pt idx="37">
                  <c:v>3801.075287014</c:v>
                </c:pt>
                <c:pt idx="38">
                  <c:v>4035.7277928616</c:v>
                </c:pt>
                <c:pt idx="39">
                  <c:v>4270.3802987092</c:v>
                </c:pt>
                <c:pt idx="40">
                  <c:v>4505.0328045568</c:v>
                </c:pt>
                <c:pt idx="41">
                  <c:v>4739.6853104044</c:v>
                </c:pt>
                <c:pt idx="42">
                  <c:v>4974.337816252</c:v>
                </c:pt>
                <c:pt idx="43">
                  <c:v>5208.9903220996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"Severn"</c:f>
              <c:strCache>
                <c:ptCount val="1"/>
                <c:pt idx="0">
                  <c:v>Severn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[5]Carbon!$B$163:$B$376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[5]Carbon!$D$163:$D$206</c:f>
              <c:numCache>
                <c:formatCode>General</c:formatCode>
                <c:ptCount val="44"/>
                <c:pt idx="0">
                  <c:v>-0.31654405032001</c:v>
                </c:pt>
                <c:pt idx="1">
                  <c:v>34.07253605664</c:v>
                </c:pt>
                <c:pt idx="2">
                  <c:v>50.4723871236</c:v>
                </c:pt>
                <c:pt idx="3">
                  <c:v>67.42645879056</c:v>
                </c:pt>
                <c:pt idx="4">
                  <c:v>94.815172506</c:v>
                </c:pt>
                <c:pt idx="5">
                  <c:v>127.0780299648</c:v>
                </c:pt>
                <c:pt idx="6">
                  <c:v>147.90600727872</c:v>
                </c:pt>
                <c:pt idx="7">
                  <c:v>170.17110474264</c:v>
                </c:pt>
                <c:pt idx="8">
                  <c:v>194.53599545784</c:v>
                </c:pt>
                <c:pt idx="9">
                  <c:v>194.84044510272</c:v>
                </c:pt>
                <c:pt idx="10">
                  <c:v>189.1114149492</c:v>
                </c:pt>
                <c:pt idx="11">
                  <c:v>215.62433091024</c:v>
                </c:pt>
                <c:pt idx="12">
                  <c:v>179.65522066176</c:v>
                </c:pt>
                <c:pt idx="13">
                  <c:v>204.92601821232</c:v>
                </c:pt>
                <c:pt idx="14">
                  <c:v>227.99167694496</c:v>
                </c:pt>
                <c:pt idx="15">
                  <c:v>241.18124628864</c:v>
                </c:pt>
                <c:pt idx="16">
                  <c:v>243.37105917864</c:v>
                </c:pt>
                <c:pt idx="17">
                  <c:v>249.94359290112</c:v>
                </c:pt>
                <c:pt idx="18">
                  <c:v>250.65664124472</c:v>
                </c:pt>
                <c:pt idx="19">
                  <c:v>317.06610024</c:v>
                </c:pt>
                <c:pt idx="20">
                  <c:v>389.34956436456</c:v>
                </c:pt>
                <c:pt idx="21">
                  <c:v>452.29649802984</c:v>
                </c:pt>
                <c:pt idx="22">
                  <c:v>507.91941264528</c:v>
                </c:pt>
                <c:pt idx="23">
                  <c:v>585.83309895792</c:v>
                </c:pt>
                <c:pt idx="24">
                  <c:v>657.3482027484</c:v>
                </c:pt>
                <c:pt idx="25">
                  <c:v>724.66534154856</c:v>
                </c:pt>
                <c:pt idx="26">
                  <c:v>770.08330813584</c:v>
                </c:pt>
                <c:pt idx="27">
                  <c:v>812.69695298256</c:v>
                </c:pt>
                <c:pt idx="28">
                  <c:v>855.81870281304</c:v>
                </c:pt>
                <c:pt idx="29">
                  <c:v>924.08174541096</c:v>
                </c:pt>
                <c:pt idx="30">
                  <c:v>997.09142731464</c:v>
                </c:pt>
                <c:pt idx="31">
                  <c:v>1070.23667036136</c:v>
                </c:pt>
                <c:pt idx="32">
                  <c:v>1143.05659018824</c:v>
                </c:pt>
                <c:pt idx="33">
                  <c:v>1186.4730219024</c:v>
                </c:pt>
                <c:pt idx="34">
                  <c:v>1229.20622953176</c:v>
                </c:pt>
                <c:pt idx="35">
                  <c:v>1271.1985835988</c:v>
                </c:pt>
                <c:pt idx="36">
                  <c:v>1313.19093766584</c:v>
                </c:pt>
                <c:pt idx="37">
                  <c:v>1355.18329173288</c:v>
                </c:pt>
                <c:pt idx="38">
                  <c:v>1397.17564579992</c:v>
                </c:pt>
                <c:pt idx="39">
                  <c:v>1439.16799986696</c:v>
                </c:pt>
                <c:pt idx="40">
                  <c:v>1481.160353934</c:v>
                </c:pt>
                <c:pt idx="41">
                  <c:v>1523.15270800104</c:v>
                </c:pt>
                <c:pt idx="42">
                  <c:v>1565.14506206808</c:v>
                </c:pt>
                <c:pt idx="43">
                  <c:v>1607.13741613512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"Demmit"</c:f>
              <c:strCache>
                <c:ptCount val="1"/>
                <c:pt idx="0">
                  <c:v>Demmit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[5]Carbon!$B$163:$B$376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[5]Carbon!$E$163:$E$206</c:f>
              <c:numCache>
                <c:formatCode>General</c:formatCode>
                <c:ptCount val="44"/>
                <c:pt idx="0">
                  <c:v>-0.211029366880007</c:v>
                </c:pt>
                <c:pt idx="1">
                  <c:v>22.71502403776</c:v>
                </c:pt>
                <c:pt idx="2">
                  <c:v>33.6482580824</c:v>
                </c:pt>
                <c:pt idx="3">
                  <c:v>44.95097252704</c:v>
                </c:pt>
                <c:pt idx="4">
                  <c:v>63.210115004</c:v>
                </c:pt>
                <c:pt idx="5">
                  <c:v>84.7186866432</c:v>
                </c:pt>
                <c:pt idx="6">
                  <c:v>98.60400485248</c:v>
                </c:pt>
                <c:pt idx="7">
                  <c:v>113.44740316176</c:v>
                </c:pt>
                <c:pt idx="8">
                  <c:v>129.69066363856</c:v>
                </c:pt>
                <c:pt idx="9">
                  <c:v>129.89363006848</c:v>
                </c:pt>
                <c:pt idx="10">
                  <c:v>126.0742766328</c:v>
                </c:pt>
                <c:pt idx="11">
                  <c:v>143.74955394016</c:v>
                </c:pt>
                <c:pt idx="12">
                  <c:v>119.77014710784</c:v>
                </c:pt>
                <c:pt idx="13">
                  <c:v>136.61734547488</c:v>
                </c:pt>
                <c:pt idx="14">
                  <c:v>151.99445129664</c:v>
                </c:pt>
                <c:pt idx="15">
                  <c:v>160.78749752576</c:v>
                </c:pt>
                <c:pt idx="16">
                  <c:v>162.24737278576</c:v>
                </c:pt>
                <c:pt idx="17">
                  <c:v>166.62906193408</c:v>
                </c:pt>
                <c:pt idx="18">
                  <c:v>167.10442749648</c:v>
                </c:pt>
                <c:pt idx="19">
                  <c:v>211.37740016</c:v>
                </c:pt>
                <c:pt idx="20">
                  <c:v>259.56637624304</c:v>
                </c:pt>
                <c:pt idx="21">
                  <c:v>301.53099868656</c:v>
                </c:pt>
                <c:pt idx="22">
                  <c:v>338.61294176352</c:v>
                </c:pt>
                <c:pt idx="23">
                  <c:v>390.55539930528</c:v>
                </c:pt>
                <c:pt idx="24">
                  <c:v>438.2321351656</c:v>
                </c:pt>
                <c:pt idx="25">
                  <c:v>483.11022769904</c:v>
                </c:pt>
                <c:pt idx="26">
                  <c:v>513.38887209056</c:v>
                </c:pt>
                <c:pt idx="27">
                  <c:v>541.79796865504</c:v>
                </c:pt>
                <c:pt idx="28">
                  <c:v>570.54580187536</c:v>
                </c:pt>
                <c:pt idx="29">
                  <c:v>616.05449694064</c:v>
                </c:pt>
                <c:pt idx="30">
                  <c:v>664.72761820976</c:v>
                </c:pt>
                <c:pt idx="31">
                  <c:v>713.49111357424</c:v>
                </c:pt>
                <c:pt idx="32">
                  <c:v>762.03772679216</c:v>
                </c:pt>
                <c:pt idx="33">
                  <c:v>790.9820146016</c:v>
                </c:pt>
                <c:pt idx="34">
                  <c:v>819.47081968784</c:v>
                </c:pt>
                <c:pt idx="35">
                  <c:v>847.4657223992</c:v>
                </c:pt>
                <c:pt idx="36">
                  <c:v>875.46062511056</c:v>
                </c:pt>
                <c:pt idx="37">
                  <c:v>903.45552782192</c:v>
                </c:pt>
                <c:pt idx="38">
                  <c:v>931.45043053328</c:v>
                </c:pt>
                <c:pt idx="39">
                  <c:v>959.44533324464</c:v>
                </c:pt>
                <c:pt idx="40">
                  <c:v>987.440235956</c:v>
                </c:pt>
                <c:pt idx="41">
                  <c:v>1015.43513866736</c:v>
                </c:pt>
                <c:pt idx="42">
                  <c:v>1043.43004137872</c:v>
                </c:pt>
                <c:pt idx="43">
                  <c:v>1071.42494409008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"Total Others"</c:f>
              <c:strCache>
                <c:ptCount val="1"/>
                <c:pt idx="0">
                  <c:v>Total Others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[5]Carbon!$B$163:$B$376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[5]Carbon!$F$163:$F$206</c:f>
              <c:numCache>
                <c:formatCode>General</c:formatCode>
                <c:ptCount val="44"/>
                <c:pt idx="0">
                  <c:v>24.8362360364</c:v>
                </c:pt>
                <c:pt idx="1">
                  <c:v>311.3662381044</c:v>
                </c:pt>
                <c:pt idx="2">
                  <c:v>468.375614622</c:v>
                </c:pt>
                <c:pt idx="3">
                  <c:v>607.3656959104</c:v>
                </c:pt>
                <c:pt idx="4">
                  <c:v>730.6738027108</c:v>
                </c:pt>
                <c:pt idx="5">
                  <c:v>718.9344801876</c:v>
                </c:pt>
                <c:pt idx="6">
                  <c:v>765.4139425648</c:v>
                </c:pt>
                <c:pt idx="7">
                  <c:v>895.7360352972</c:v>
                </c:pt>
                <c:pt idx="8">
                  <c:v>908.3715889096</c:v>
                </c:pt>
                <c:pt idx="9">
                  <c:v>902.2203838628</c:v>
                </c:pt>
                <c:pt idx="10">
                  <c:v>808.5731895832</c:v>
                </c:pt>
                <c:pt idx="11">
                  <c:v>841.8648120396</c:v>
                </c:pt>
                <c:pt idx="12">
                  <c:v>893.2032921052</c:v>
                </c:pt>
                <c:pt idx="13">
                  <c:v>1053.7638183148</c:v>
                </c:pt>
                <c:pt idx="14">
                  <c:v>1248.673531112</c:v>
                </c:pt>
                <c:pt idx="15">
                  <c:v>1314.0685107244</c:v>
                </c:pt>
                <c:pt idx="16">
                  <c:v>1300.4576047836</c:v>
                </c:pt>
                <c:pt idx="17">
                  <c:v>1341.673769916</c:v>
                </c:pt>
                <c:pt idx="18">
                  <c:v>1370.4869429848</c:v>
                </c:pt>
                <c:pt idx="19">
                  <c:v>1680.8854158324</c:v>
                </c:pt>
                <c:pt idx="20">
                  <c:v>1914.210126062</c:v>
                </c:pt>
                <c:pt idx="21">
                  <c:v>1991.9192982284</c:v>
                </c:pt>
                <c:pt idx="22">
                  <c:v>2125.8714032844</c:v>
                </c:pt>
                <c:pt idx="23">
                  <c:v>2354.4000776188</c:v>
                </c:pt>
                <c:pt idx="24">
                  <c:v>2545.5128340004</c:v>
                </c:pt>
                <c:pt idx="25">
                  <c:v>2742.8255456736</c:v>
                </c:pt>
                <c:pt idx="26">
                  <c:v>2893.89661195</c:v>
                </c:pt>
                <c:pt idx="27">
                  <c:v>3067.3861620816</c:v>
                </c:pt>
                <c:pt idx="28">
                  <c:v>3266.5433094516</c:v>
                </c:pt>
                <c:pt idx="29">
                  <c:v>3528.3025466052</c:v>
                </c:pt>
                <c:pt idx="30">
                  <c:v>3905.5968949236</c:v>
                </c:pt>
                <c:pt idx="31">
                  <c:v>4316.2931548256</c:v>
                </c:pt>
                <c:pt idx="32">
                  <c:v>4609.6551368632</c:v>
                </c:pt>
                <c:pt idx="33">
                  <c:v>4848.1938853272</c:v>
                </c:pt>
                <c:pt idx="34">
                  <c:v>5145.7948186908</c:v>
                </c:pt>
                <c:pt idx="35">
                  <c:v>5450.4345813168</c:v>
                </c:pt>
                <c:pt idx="36">
                  <c:v>5755.0743439428</c:v>
                </c:pt>
                <c:pt idx="37">
                  <c:v>6059.7141065688</c:v>
                </c:pt>
                <c:pt idx="38">
                  <c:v>6364.3538691948</c:v>
                </c:pt>
                <c:pt idx="39">
                  <c:v>6668.9936318208</c:v>
                </c:pt>
                <c:pt idx="40">
                  <c:v>6973.6333944468</c:v>
                </c:pt>
                <c:pt idx="41">
                  <c:v>7278.2731570728</c:v>
                </c:pt>
                <c:pt idx="42">
                  <c:v>7582.9129196988</c:v>
                </c:pt>
                <c:pt idx="43">
                  <c:v>7887.5526823248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"Total 2000"</c:f>
              <c:strCache>
                <c:ptCount val="1"/>
                <c:pt idx="0">
                  <c:v>Total 2000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[5]Carbon!$B$163:$B$376</c:f>
              <c:strCache>
                <c:ptCount val="214"/>
                <c:pt idx="0">
                  <c:v>36982</c:v>
                </c:pt>
                <c:pt idx="1">
                  <c:v>36983</c:v>
                </c:pt>
                <c:pt idx="2">
                  <c:v>36984</c:v>
                </c:pt>
                <c:pt idx="3">
                  <c:v>36985</c:v>
                </c:pt>
                <c:pt idx="4">
                  <c:v>36986</c:v>
                </c:pt>
                <c:pt idx="5">
                  <c:v>36987</c:v>
                </c:pt>
                <c:pt idx="6">
                  <c:v>36988</c:v>
                </c:pt>
                <c:pt idx="7">
                  <c:v>36989</c:v>
                </c:pt>
                <c:pt idx="8">
                  <c:v>36990</c:v>
                </c:pt>
                <c:pt idx="9">
                  <c:v>36991</c:v>
                </c:pt>
                <c:pt idx="10">
                  <c:v>36992</c:v>
                </c:pt>
                <c:pt idx="11">
                  <c:v>36993</c:v>
                </c:pt>
                <c:pt idx="12">
                  <c:v>36994</c:v>
                </c:pt>
                <c:pt idx="13">
                  <c:v>36995</c:v>
                </c:pt>
                <c:pt idx="14">
                  <c:v>36996</c:v>
                </c:pt>
                <c:pt idx="15">
                  <c:v>36997</c:v>
                </c:pt>
                <c:pt idx="16">
                  <c:v>36998</c:v>
                </c:pt>
                <c:pt idx="17">
                  <c:v>36999</c:v>
                </c:pt>
                <c:pt idx="18">
                  <c:v>37000</c:v>
                </c:pt>
                <c:pt idx="19">
                  <c:v>37001</c:v>
                </c:pt>
                <c:pt idx="20">
                  <c:v>37002</c:v>
                </c:pt>
                <c:pt idx="21">
                  <c:v>37003</c:v>
                </c:pt>
                <c:pt idx="22">
                  <c:v>37004</c:v>
                </c:pt>
                <c:pt idx="23">
                  <c:v>37005</c:v>
                </c:pt>
                <c:pt idx="24">
                  <c:v>37006</c:v>
                </c:pt>
                <c:pt idx="25">
                  <c:v>37007</c:v>
                </c:pt>
                <c:pt idx="26">
                  <c:v>37008</c:v>
                </c:pt>
                <c:pt idx="27">
                  <c:v>37009</c:v>
                </c:pt>
                <c:pt idx="28">
                  <c:v>37010</c:v>
                </c:pt>
                <c:pt idx="29">
                  <c:v>37011</c:v>
                </c:pt>
                <c:pt idx="30">
                  <c:v>37012</c:v>
                </c:pt>
                <c:pt idx="31">
                  <c:v>37013</c:v>
                </c:pt>
                <c:pt idx="32">
                  <c:v>37014</c:v>
                </c:pt>
                <c:pt idx="33">
                  <c:v>37015</c:v>
                </c:pt>
                <c:pt idx="34">
                  <c:v>37016</c:v>
                </c:pt>
                <c:pt idx="35">
                  <c:v>37017</c:v>
                </c:pt>
                <c:pt idx="36">
                  <c:v>37018</c:v>
                </c:pt>
                <c:pt idx="37">
                  <c:v>37019</c:v>
                </c:pt>
                <c:pt idx="38">
                  <c:v>37020</c:v>
                </c:pt>
                <c:pt idx="39">
                  <c:v>37021</c:v>
                </c:pt>
                <c:pt idx="40">
                  <c:v>37022</c:v>
                </c:pt>
                <c:pt idx="41">
                  <c:v>37023</c:v>
                </c:pt>
                <c:pt idx="42">
                  <c:v>37024</c:v>
                </c:pt>
                <c:pt idx="43">
                  <c:v>37025</c:v>
                </c:pt>
                <c:pt idx="44">
                  <c:v>37026</c:v>
                </c:pt>
                <c:pt idx="45">
                  <c:v>37027</c:v>
                </c:pt>
                <c:pt idx="46">
                  <c:v>37028</c:v>
                </c:pt>
                <c:pt idx="47">
                  <c:v>37029</c:v>
                </c:pt>
                <c:pt idx="48">
                  <c:v>37030</c:v>
                </c:pt>
                <c:pt idx="49">
                  <c:v>37031</c:v>
                </c:pt>
                <c:pt idx="50">
                  <c:v>37032</c:v>
                </c:pt>
                <c:pt idx="51">
                  <c:v>37033</c:v>
                </c:pt>
                <c:pt idx="52">
                  <c:v>37034</c:v>
                </c:pt>
                <c:pt idx="53">
                  <c:v>37035</c:v>
                </c:pt>
                <c:pt idx="54">
                  <c:v>37036</c:v>
                </c:pt>
                <c:pt idx="55">
                  <c:v>37037</c:v>
                </c:pt>
                <c:pt idx="56">
                  <c:v>37038</c:v>
                </c:pt>
                <c:pt idx="57">
                  <c:v>37039</c:v>
                </c:pt>
                <c:pt idx="58">
                  <c:v>37040</c:v>
                </c:pt>
                <c:pt idx="59">
                  <c:v>37041</c:v>
                </c:pt>
                <c:pt idx="60">
                  <c:v>37042</c:v>
                </c:pt>
                <c:pt idx="61">
                  <c:v>37043</c:v>
                </c:pt>
                <c:pt idx="62">
                  <c:v>37044</c:v>
                </c:pt>
                <c:pt idx="63">
                  <c:v>37045</c:v>
                </c:pt>
                <c:pt idx="64">
                  <c:v>37046</c:v>
                </c:pt>
                <c:pt idx="65">
                  <c:v>37047</c:v>
                </c:pt>
                <c:pt idx="66">
                  <c:v>37048</c:v>
                </c:pt>
                <c:pt idx="67">
                  <c:v>37049</c:v>
                </c:pt>
                <c:pt idx="68">
                  <c:v>37050</c:v>
                </c:pt>
                <c:pt idx="69">
                  <c:v>37051</c:v>
                </c:pt>
                <c:pt idx="70">
                  <c:v>37052</c:v>
                </c:pt>
                <c:pt idx="71">
                  <c:v>37053</c:v>
                </c:pt>
                <c:pt idx="72">
                  <c:v>37054</c:v>
                </c:pt>
                <c:pt idx="73">
                  <c:v>37055</c:v>
                </c:pt>
                <c:pt idx="74">
                  <c:v>37056</c:v>
                </c:pt>
                <c:pt idx="75">
                  <c:v>37057</c:v>
                </c:pt>
                <c:pt idx="76">
                  <c:v>37058</c:v>
                </c:pt>
                <c:pt idx="77">
                  <c:v>37059</c:v>
                </c:pt>
                <c:pt idx="78">
                  <c:v>37060</c:v>
                </c:pt>
                <c:pt idx="79">
                  <c:v>37061</c:v>
                </c:pt>
                <c:pt idx="80">
                  <c:v>37062</c:v>
                </c:pt>
                <c:pt idx="81">
                  <c:v>37063</c:v>
                </c:pt>
                <c:pt idx="82">
                  <c:v>37064</c:v>
                </c:pt>
                <c:pt idx="83">
                  <c:v>37065</c:v>
                </c:pt>
                <c:pt idx="84">
                  <c:v>37066</c:v>
                </c:pt>
                <c:pt idx="85">
                  <c:v>37067</c:v>
                </c:pt>
                <c:pt idx="86">
                  <c:v>37068</c:v>
                </c:pt>
                <c:pt idx="87">
                  <c:v>37069</c:v>
                </c:pt>
                <c:pt idx="88">
                  <c:v>37070</c:v>
                </c:pt>
                <c:pt idx="89">
                  <c:v>37071</c:v>
                </c:pt>
                <c:pt idx="90">
                  <c:v>37072</c:v>
                </c:pt>
                <c:pt idx="91">
                  <c:v>37073</c:v>
                </c:pt>
                <c:pt idx="92">
                  <c:v>37074</c:v>
                </c:pt>
                <c:pt idx="93">
                  <c:v>37075</c:v>
                </c:pt>
                <c:pt idx="94">
                  <c:v>37076</c:v>
                </c:pt>
                <c:pt idx="95">
                  <c:v>37077</c:v>
                </c:pt>
                <c:pt idx="96">
                  <c:v>37078</c:v>
                </c:pt>
                <c:pt idx="97">
                  <c:v>37079</c:v>
                </c:pt>
                <c:pt idx="98">
                  <c:v>37080</c:v>
                </c:pt>
                <c:pt idx="99">
                  <c:v>37081</c:v>
                </c:pt>
                <c:pt idx="100">
                  <c:v>37082</c:v>
                </c:pt>
                <c:pt idx="101">
                  <c:v>37083</c:v>
                </c:pt>
                <c:pt idx="102">
                  <c:v>37084</c:v>
                </c:pt>
                <c:pt idx="103">
                  <c:v>37085</c:v>
                </c:pt>
                <c:pt idx="104">
                  <c:v>37086</c:v>
                </c:pt>
                <c:pt idx="105">
                  <c:v>37087</c:v>
                </c:pt>
                <c:pt idx="106">
                  <c:v>37088</c:v>
                </c:pt>
                <c:pt idx="107">
                  <c:v>37089</c:v>
                </c:pt>
                <c:pt idx="108">
                  <c:v>37090</c:v>
                </c:pt>
                <c:pt idx="109">
                  <c:v>37091</c:v>
                </c:pt>
                <c:pt idx="110">
                  <c:v>37092</c:v>
                </c:pt>
                <c:pt idx="111">
                  <c:v>37093</c:v>
                </c:pt>
                <c:pt idx="112">
                  <c:v>37094</c:v>
                </c:pt>
                <c:pt idx="113">
                  <c:v>37095</c:v>
                </c:pt>
                <c:pt idx="114">
                  <c:v>37096</c:v>
                </c:pt>
                <c:pt idx="115">
                  <c:v>37097</c:v>
                </c:pt>
                <c:pt idx="116">
                  <c:v>37098</c:v>
                </c:pt>
                <c:pt idx="117">
                  <c:v>37099</c:v>
                </c:pt>
                <c:pt idx="118">
                  <c:v>37100</c:v>
                </c:pt>
                <c:pt idx="119">
                  <c:v>37101</c:v>
                </c:pt>
                <c:pt idx="120">
                  <c:v>37102</c:v>
                </c:pt>
                <c:pt idx="121">
                  <c:v>37103</c:v>
                </c:pt>
                <c:pt idx="122">
                  <c:v>37104</c:v>
                </c:pt>
                <c:pt idx="123">
                  <c:v>37105</c:v>
                </c:pt>
                <c:pt idx="124">
                  <c:v>37106</c:v>
                </c:pt>
                <c:pt idx="125">
                  <c:v>37107</c:v>
                </c:pt>
                <c:pt idx="126">
                  <c:v>37108</c:v>
                </c:pt>
                <c:pt idx="127">
                  <c:v>37109</c:v>
                </c:pt>
                <c:pt idx="128">
                  <c:v>37110</c:v>
                </c:pt>
                <c:pt idx="129">
                  <c:v>37111</c:v>
                </c:pt>
                <c:pt idx="130">
                  <c:v>37112</c:v>
                </c:pt>
                <c:pt idx="131">
                  <c:v>37113</c:v>
                </c:pt>
                <c:pt idx="132">
                  <c:v>37114</c:v>
                </c:pt>
                <c:pt idx="133">
                  <c:v>37115</c:v>
                </c:pt>
                <c:pt idx="134">
                  <c:v>37116</c:v>
                </c:pt>
                <c:pt idx="135">
                  <c:v>37117</c:v>
                </c:pt>
                <c:pt idx="136">
                  <c:v>37118</c:v>
                </c:pt>
                <c:pt idx="137">
                  <c:v>37119</c:v>
                </c:pt>
                <c:pt idx="138">
                  <c:v>37120</c:v>
                </c:pt>
                <c:pt idx="139">
                  <c:v>37121</c:v>
                </c:pt>
                <c:pt idx="140">
                  <c:v>37122</c:v>
                </c:pt>
                <c:pt idx="141">
                  <c:v>37123</c:v>
                </c:pt>
                <c:pt idx="142">
                  <c:v>37124</c:v>
                </c:pt>
                <c:pt idx="143">
                  <c:v>37125</c:v>
                </c:pt>
                <c:pt idx="144">
                  <c:v>37126</c:v>
                </c:pt>
                <c:pt idx="145">
                  <c:v>37127</c:v>
                </c:pt>
                <c:pt idx="146">
                  <c:v>37128</c:v>
                </c:pt>
                <c:pt idx="147">
                  <c:v>37129</c:v>
                </c:pt>
                <c:pt idx="148">
                  <c:v>37130</c:v>
                </c:pt>
                <c:pt idx="149">
                  <c:v>37131</c:v>
                </c:pt>
                <c:pt idx="150">
                  <c:v>37132</c:v>
                </c:pt>
                <c:pt idx="151">
                  <c:v>37133</c:v>
                </c:pt>
                <c:pt idx="152">
                  <c:v>37134</c:v>
                </c:pt>
                <c:pt idx="153">
                  <c:v>37135</c:v>
                </c:pt>
                <c:pt idx="154">
                  <c:v>37136</c:v>
                </c:pt>
                <c:pt idx="155">
                  <c:v>37137</c:v>
                </c:pt>
                <c:pt idx="156">
                  <c:v>37138</c:v>
                </c:pt>
                <c:pt idx="157">
                  <c:v>37139</c:v>
                </c:pt>
                <c:pt idx="158">
                  <c:v>37140</c:v>
                </c:pt>
                <c:pt idx="159">
                  <c:v>37141</c:v>
                </c:pt>
                <c:pt idx="160">
                  <c:v>37142</c:v>
                </c:pt>
                <c:pt idx="161">
                  <c:v>37143</c:v>
                </c:pt>
                <c:pt idx="162">
                  <c:v>37144</c:v>
                </c:pt>
                <c:pt idx="163">
                  <c:v>37145</c:v>
                </c:pt>
                <c:pt idx="164">
                  <c:v>37146</c:v>
                </c:pt>
                <c:pt idx="165">
                  <c:v>37147</c:v>
                </c:pt>
                <c:pt idx="166">
                  <c:v>37148</c:v>
                </c:pt>
                <c:pt idx="167">
                  <c:v>37149</c:v>
                </c:pt>
                <c:pt idx="168">
                  <c:v>37150</c:v>
                </c:pt>
                <c:pt idx="169">
                  <c:v>37151</c:v>
                </c:pt>
                <c:pt idx="170">
                  <c:v>37152</c:v>
                </c:pt>
                <c:pt idx="171">
                  <c:v>37153</c:v>
                </c:pt>
                <c:pt idx="172">
                  <c:v>37154</c:v>
                </c:pt>
                <c:pt idx="173">
                  <c:v>37155</c:v>
                </c:pt>
                <c:pt idx="174">
                  <c:v>37156</c:v>
                </c:pt>
                <c:pt idx="175">
                  <c:v>37157</c:v>
                </c:pt>
                <c:pt idx="176">
                  <c:v>37158</c:v>
                </c:pt>
                <c:pt idx="177">
                  <c:v>37159</c:v>
                </c:pt>
                <c:pt idx="178">
                  <c:v>37160</c:v>
                </c:pt>
                <c:pt idx="179">
                  <c:v>37161</c:v>
                </c:pt>
                <c:pt idx="180">
                  <c:v>37162</c:v>
                </c:pt>
                <c:pt idx="181">
                  <c:v>37163</c:v>
                </c:pt>
                <c:pt idx="182">
                  <c:v>37164</c:v>
                </c:pt>
                <c:pt idx="183">
                  <c:v>37165</c:v>
                </c:pt>
                <c:pt idx="184">
                  <c:v>37166</c:v>
                </c:pt>
                <c:pt idx="185">
                  <c:v>37167</c:v>
                </c:pt>
                <c:pt idx="186">
                  <c:v>37168</c:v>
                </c:pt>
                <c:pt idx="187">
                  <c:v>37169</c:v>
                </c:pt>
                <c:pt idx="188">
                  <c:v>37170</c:v>
                </c:pt>
                <c:pt idx="189">
                  <c:v>37171</c:v>
                </c:pt>
                <c:pt idx="190">
                  <c:v>37172</c:v>
                </c:pt>
                <c:pt idx="191">
                  <c:v>37173</c:v>
                </c:pt>
                <c:pt idx="192">
                  <c:v>37174</c:v>
                </c:pt>
                <c:pt idx="193">
                  <c:v>37175</c:v>
                </c:pt>
                <c:pt idx="194">
                  <c:v>37176</c:v>
                </c:pt>
                <c:pt idx="195">
                  <c:v>37177</c:v>
                </c:pt>
                <c:pt idx="196">
                  <c:v>37178</c:v>
                </c:pt>
                <c:pt idx="197">
                  <c:v>37179</c:v>
                </c:pt>
                <c:pt idx="198">
                  <c:v>37180</c:v>
                </c:pt>
                <c:pt idx="199">
                  <c:v>37181</c:v>
                </c:pt>
                <c:pt idx="200">
                  <c:v>37182</c:v>
                </c:pt>
                <c:pt idx="201">
                  <c:v>37183</c:v>
                </c:pt>
                <c:pt idx="202">
                  <c:v>37184</c:v>
                </c:pt>
                <c:pt idx="203">
                  <c:v>37185</c:v>
                </c:pt>
                <c:pt idx="204">
                  <c:v>37186</c:v>
                </c:pt>
                <c:pt idx="205">
                  <c:v>37187</c:v>
                </c:pt>
                <c:pt idx="206">
                  <c:v>37188</c:v>
                </c:pt>
                <c:pt idx="207">
                  <c:v>37189</c:v>
                </c:pt>
                <c:pt idx="208">
                  <c:v>37190</c:v>
                </c:pt>
                <c:pt idx="209">
                  <c:v>37191</c:v>
                </c:pt>
                <c:pt idx="210">
                  <c:v>37192</c:v>
                </c:pt>
                <c:pt idx="211">
                  <c:v>37193</c:v>
                </c:pt>
                <c:pt idx="212">
                  <c:v>37194</c:v>
                </c:pt>
                <c:pt idx="213">
                  <c:v>37195</c:v>
                </c:pt>
              </c:strCache>
            </c:strRef>
          </c:cat>
          <c:val>
            <c:numRef>
              <c:f>[5]Carbon!$R$163:$R$376</c:f>
              <c:numCache>
                <c:formatCode>General</c:formatCode>
                <c:ptCount val="214"/>
                <c:pt idx="0">
                  <c:v>195.6</c:v>
                </c:pt>
                <c:pt idx="1">
                  <c:v>339.722233818</c:v>
                </c:pt>
                <c:pt idx="2">
                  <c:v>512.244339420657</c:v>
                </c:pt>
                <c:pt idx="3">
                  <c:v>755.175755235132</c:v>
                </c:pt>
                <c:pt idx="4">
                  <c:v>867.513366375132</c:v>
                </c:pt>
                <c:pt idx="5">
                  <c:v>1050.86595327763</c:v>
                </c:pt>
                <c:pt idx="6">
                  <c:v>1281.48595327763</c:v>
                </c:pt>
                <c:pt idx="7">
                  <c:v>1476.64815070363</c:v>
                </c:pt>
                <c:pt idx="8">
                  <c:v>1681.35233821945</c:v>
                </c:pt>
                <c:pt idx="9">
                  <c:v>1864.17621133181</c:v>
                </c:pt>
                <c:pt idx="10">
                  <c:v>2027.86868831581</c:v>
                </c:pt>
                <c:pt idx="11">
                  <c:v>2064.94052485179</c:v>
                </c:pt>
                <c:pt idx="12">
                  <c:v>2276.89814016341</c:v>
                </c:pt>
                <c:pt idx="13">
                  <c:v>2593.69814016341</c:v>
                </c:pt>
                <c:pt idx="14">
                  <c:v>2994.28814016341</c:v>
                </c:pt>
                <c:pt idx="15">
                  <c:v>3285.15552242438</c:v>
                </c:pt>
                <c:pt idx="16">
                  <c:v>3631.91535618257</c:v>
                </c:pt>
                <c:pt idx="17">
                  <c:v>3946.59938384446</c:v>
                </c:pt>
                <c:pt idx="18">
                  <c:v>4205.44093299613</c:v>
                </c:pt>
                <c:pt idx="19">
                  <c:v>4611.50093299613</c:v>
                </c:pt>
                <c:pt idx="20">
                  <c:v>4857.66093299613</c:v>
                </c:pt>
                <c:pt idx="21">
                  <c:v>5277.31093299613</c:v>
                </c:pt>
                <c:pt idx="22">
                  <c:v>5561.62738774883</c:v>
                </c:pt>
                <c:pt idx="23">
                  <c:v>5820.74948008362</c:v>
                </c:pt>
                <c:pt idx="24">
                  <c:v>6028.66571079139</c:v>
                </c:pt>
                <c:pt idx="25">
                  <c:v>6145.06735241339</c:v>
                </c:pt>
                <c:pt idx="26">
                  <c:v>6386.21514266111</c:v>
                </c:pt>
                <c:pt idx="27">
                  <c:v>6662.55514266111</c:v>
                </c:pt>
                <c:pt idx="28">
                  <c:v>6878.95514266111</c:v>
                </c:pt>
                <c:pt idx="29">
                  <c:v>7080.32867472373</c:v>
                </c:pt>
                <c:pt idx="30">
                  <c:v>7300.28224583747</c:v>
                </c:pt>
                <c:pt idx="31">
                  <c:v>7508.50457662362</c:v>
                </c:pt>
                <c:pt idx="32">
                  <c:v>7782.78788371671</c:v>
                </c:pt>
                <c:pt idx="33">
                  <c:v>8014.59628378022</c:v>
                </c:pt>
                <c:pt idx="34">
                  <c:v>8455.46628378022</c:v>
                </c:pt>
                <c:pt idx="35">
                  <c:v>8986.18628378022</c:v>
                </c:pt>
                <c:pt idx="36">
                  <c:v>9329.40896394027</c:v>
                </c:pt>
                <c:pt idx="37">
                  <c:v>9670.46837462378</c:v>
                </c:pt>
                <c:pt idx="38">
                  <c:v>10015.838994347</c:v>
                </c:pt>
                <c:pt idx="39">
                  <c:v>10365.6661342411</c:v>
                </c:pt>
                <c:pt idx="40">
                  <c:v>10768.4958977663</c:v>
                </c:pt>
                <c:pt idx="41">
                  <c:v>11142.6458977663</c:v>
                </c:pt>
                <c:pt idx="42">
                  <c:v>11465.4058977663</c:v>
                </c:pt>
                <c:pt idx="43">
                  <c:v>11711.0931216476</c:v>
                </c:pt>
                <c:pt idx="44">
                  <c:v>11986.4196604318</c:v>
                </c:pt>
                <c:pt idx="45">
                  <c:v>12073.2437583894</c:v>
                </c:pt>
                <c:pt idx="46">
                  <c:v>12172.2962082886</c:v>
                </c:pt>
                <c:pt idx="47">
                  <c:v>12223.8957087794</c:v>
                </c:pt>
                <c:pt idx="48">
                  <c:v>12527.8522922202</c:v>
                </c:pt>
                <c:pt idx="49">
                  <c:v>12826.5597587956</c:v>
                </c:pt>
                <c:pt idx="50">
                  <c:v>13050.4464029704</c:v>
                </c:pt>
                <c:pt idx="51">
                  <c:v>13281.26534692</c:v>
                </c:pt>
                <c:pt idx="52">
                  <c:v>13529.579736058</c:v>
                </c:pt>
                <c:pt idx="53">
                  <c:v>13783.855947274</c:v>
                </c:pt>
                <c:pt idx="54">
                  <c:v>14050.2821692948</c:v>
                </c:pt>
                <c:pt idx="55">
                  <c:v>14396.1807084172</c:v>
                </c:pt>
                <c:pt idx="56">
                  <c:v>14722.6258675604</c:v>
                </c:pt>
                <c:pt idx="57">
                  <c:v>14996.9691451052</c:v>
                </c:pt>
                <c:pt idx="58">
                  <c:v>15163.2393380876</c:v>
                </c:pt>
                <c:pt idx="59">
                  <c:v>15422.1546822432</c:v>
                </c:pt>
                <c:pt idx="60">
                  <c:v>15540.212250916</c:v>
                </c:pt>
                <c:pt idx="61">
                  <c:v>15816.9260634072</c:v>
                </c:pt>
                <c:pt idx="62">
                  <c:v>16077.4645844212</c:v>
                </c:pt>
                <c:pt idx="63">
                  <c:v>16304.1480647688</c:v>
                </c:pt>
                <c:pt idx="64">
                  <c:v>16538.4095956812</c:v>
                </c:pt>
                <c:pt idx="65">
                  <c:v>16575.5896589912</c:v>
                </c:pt>
                <c:pt idx="66">
                  <c:v>16632.1268373456</c:v>
                </c:pt>
                <c:pt idx="67">
                  <c:v>16707.2988019688</c:v>
                </c:pt>
                <c:pt idx="68">
                  <c:v>16758.252759276</c:v>
                </c:pt>
                <c:pt idx="69">
                  <c:v>16832.3032989668</c:v>
                </c:pt>
                <c:pt idx="70">
                  <c:v>16921.8929875224</c:v>
                </c:pt>
                <c:pt idx="71">
                  <c:v>17021.3146858152</c:v>
                </c:pt>
                <c:pt idx="72">
                  <c:v>17125.7348742412</c:v>
                </c:pt>
                <c:pt idx="73">
                  <c:v>17237.5841467032</c:v>
                </c:pt>
                <c:pt idx="74">
                  <c:v>17350.099611562</c:v>
                </c:pt>
                <c:pt idx="75">
                  <c:v>17463.417022848</c:v>
                </c:pt>
                <c:pt idx="76">
                  <c:v>17579.8584812742</c:v>
                </c:pt>
                <c:pt idx="77">
                  <c:v>17697.751172075</c:v>
                </c:pt>
                <c:pt idx="78">
                  <c:v>17825.9244050254</c:v>
                </c:pt>
                <c:pt idx="79">
                  <c:v>17933.5927099286</c:v>
                </c:pt>
                <c:pt idx="80">
                  <c:v>18056.8125305266</c:v>
                </c:pt>
                <c:pt idx="81">
                  <c:v>18163.6408877322</c:v>
                </c:pt>
                <c:pt idx="82">
                  <c:v>18259.6337882074</c:v>
                </c:pt>
                <c:pt idx="83">
                  <c:v>18388.0777075446</c:v>
                </c:pt>
                <c:pt idx="84">
                  <c:v>18511.2415844146</c:v>
                </c:pt>
                <c:pt idx="85">
                  <c:v>18635.6458214594</c:v>
                </c:pt>
                <c:pt idx="86">
                  <c:v>18734.055265799</c:v>
                </c:pt>
                <c:pt idx="87">
                  <c:v>18832.3428592478</c:v>
                </c:pt>
                <c:pt idx="88">
                  <c:v>18929.5177732794</c:v>
                </c:pt>
                <c:pt idx="89">
                  <c:v>19011.775749873</c:v>
                </c:pt>
                <c:pt idx="90">
                  <c:v>19100.7164235454</c:v>
                </c:pt>
                <c:pt idx="91">
                  <c:v>19188.571640067</c:v>
                </c:pt>
                <c:pt idx="92">
                  <c:v>19284.8316267442</c:v>
                </c:pt>
                <c:pt idx="93">
                  <c:v>19372.7259493022</c:v>
                </c:pt>
                <c:pt idx="94">
                  <c:v>19475.5271374394</c:v>
                </c:pt>
                <c:pt idx="95">
                  <c:v>19564.4245142282</c:v>
                </c:pt>
                <c:pt idx="96">
                  <c:v>19656.630893359</c:v>
                </c:pt>
                <c:pt idx="97">
                  <c:v>19708.664571013</c:v>
                </c:pt>
                <c:pt idx="98">
                  <c:v>19782.1007455898</c:v>
                </c:pt>
                <c:pt idx="99">
                  <c:v>19861.845425097</c:v>
                </c:pt>
                <c:pt idx="100">
                  <c:v>19895.0775851466</c:v>
                </c:pt>
                <c:pt idx="101">
                  <c:v>19967.9200850626</c:v>
                </c:pt>
                <c:pt idx="102">
                  <c:v>20058.1001240866</c:v>
                </c:pt>
                <c:pt idx="103">
                  <c:v>20124.897742415</c:v>
                </c:pt>
                <c:pt idx="104">
                  <c:v>20198.1775081082</c:v>
                </c:pt>
                <c:pt idx="105">
                  <c:v>20271.8769458678</c:v>
                </c:pt>
                <c:pt idx="106">
                  <c:v>20325.6583838758</c:v>
                </c:pt>
                <c:pt idx="107">
                  <c:v>20413.3417899206</c:v>
                </c:pt>
                <c:pt idx="108">
                  <c:v>20505.4752685466</c:v>
                </c:pt>
                <c:pt idx="109">
                  <c:v>20585.8791902138</c:v>
                </c:pt>
                <c:pt idx="110">
                  <c:v>20674.9791420622</c:v>
                </c:pt>
                <c:pt idx="111">
                  <c:v>20772.3837029342</c:v>
                </c:pt>
                <c:pt idx="112">
                  <c:v>20853.1750148714</c:v>
                </c:pt>
                <c:pt idx="113">
                  <c:v>20950.4373938666</c:v>
                </c:pt>
                <c:pt idx="114">
                  <c:v>21041.5615657362</c:v>
                </c:pt>
                <c:pt idx="115">
                  <c:v>21131.4565859062</c:v>
                </c:pt>
                <c:pt idx="116">
                  <c:v>21210.3521103002</c:v>
                </c:pt>
                <c:pt idx="117">
                  <c:v>21273.5931976074</c:v>
                </c:pt>
                <c:pt idx="118">
                  <c:v>21365.5611364486</c:v>
                </c:pt>
                <c:pt idx="119">
                  <c:v>21467.6812683474</c:v>
                </c:pt>
                <c:pt idx="120">
                  <c:v>21531.755899891</c:v>
                </c:pt>
                <c:pt idx="121">
                  <c:v>21607.1102903154</c:v>
                </c:pt>
                <c:pt idx="122">
                  <c:v>21680.309786799</c:v>
                </c:pt>
                <c:pt idx="123">
                  <c:v>21743.7368661738</c:v>
                </c:pt>
                <c:pt idx="124">
                  <c:v>21814.436175765</c:v>
                </c:pt>
                <c:pt idx="125">
                  <c:v>21873.8817177762</c:v>
                </c:pt>
                <c:pt idx="126">
                  <c:v>21925.3799377302</c:v>
                </c:pt>
                <c:pt idx="127">
                  <c:v>21986.2076752578</c:v>
                </c:pt>
                <c:pt idx="128">
                  <c:v>22044.2230343394</c:v>
                </c:pt>
                <c:pt idx="129">
                  <c:v>22118.6337172978</c:v>
                </c:pt>
                <c:pt idx="130">
                  <c:v>22180.0326177958</c:v>
                </c:pt>
                <c:pt idx="131">
                  <c:v>22237.2319724862</c:v>
                </c:pt>
                <c:pt idx="132">
                  <c:v>22292.2056573582</c:v>
                </c:pt>
                <c:pt idx="133">
                  <c:v>22346.5993024246</c:v>
                </c:pt>
                <c:pt idx="134">
                  <c:v>22399.2150633962</c:v>
                </c:pt>
                <c:pt idx="135">
                  <c:v>22453.1039121558</c:v>
                </c:pt>
                <c:pt idx="136">
                  <c:v>22506.4528924118</c:v>
                </c:pt>
                <c:pt idx="137">
                  <c:v>22558.7385550122</c:v>
                </c:pt>
                <c:pt idx="138">
                  <c:v>22610.9481142714</c:v>
                </c:pt>
                <c:pt idx="139">
                  <c:v>22657.5238305198</c:v>
                </c:pt>
                <c:pt idx="140">
                  <c:v>22703.907457593</c:v>
                </c:pt>
                <c:pt idx="141">
                  <c:v>22751.0800399846</c:v>
                </c:pt>
                <c:pt idx="142">
                  <c:v>22798.2683120974</c:v>
                </c:pt>
                <c:pt idx="143">
                  <c:v>22851.7206601822</c:v>
                </c:pt>
                <c:pt idx="144">
                  <c:v>22899.9355537174</c:v>
                </c:pt>
                <c:pt idx="145">
                  <c:v>22946.8317173162</c:v>
                </c:pt>
                <c:pt idx="146">
                  <c:v>22996.4747434566</c:v>
                </c:pt>
                <c:pt idx="147">
                  <c:v>23044.287356165</c:v>
                </c:pt>
                <c:pt idx="148">
                  <c:v>23083.7228779122</c:v>
                </c:pt>
                <c:pt idx="149">
                  <c:v>23145.3847064118</c:v>
                </c:pt>
                <c:pt idx="150">
                  <c:v>23220.1303648466</c:v>
                </c:pt>
                <c:pt idx="151">
                  <c:v>23309.453060451</c:v>
                </c:pt>
                <c:pt idx="152">
                  <c:v>23279.9083702974</c:v>
                </c:pt>
                <c:pt idx="153">
                  <c:v>23253.4336886482</c:v>
                </c:pt>
                <c:pt idx="154">
                  <c:v>23300.2876738134</c:v>
                </c:pt>
                <c:pt idx="155">
                  <c:v>23370.3636376322</c:v>
                </c:pt>
                <c:pt idx="156">
                  <c:v>23408.3074239426</c:v>
                </c:pt>
                <c:pt idx="157">
                  <c:v>23436.595274119</c:v>
                </c:pt>
                <c:pt idx="158">
                  <c:v>23452.4666930354</c:v>
                </c:pt>
                <c:pt idx="159">
                  <c:v>23494.4571231298</c:v>
                </c:pt>
                <c:pt idx="160">
                  <c:v>23528.3349522606</c:v>
                </c:pt>
                <c:pt idx="161">
                  <c:v>23518.617324097</c:v>
                </c:pt>
                <c:pt idx="162">
                  <c:v>23516.5297848306</c:v>
                </c:pt>
                <c:pt idx="163">
                  <c:v>23539.1650548566</c:v>
                </c:pt>
                <c:pt idx="164">
                  <c:v>23562.3219384438</c:v>
                </c:pt>
                <c:pt idx="165">
                  <c:v>23558.0414547014</c:v>
                </c:pt>
                <c:pt idx="166">
                  <c:v>23563.259168205</c:v>
                </c:pt>
                <c:pt idx="167">
                  <c:v>23498.3562008034</c:v>
                </c:pt>
                <c:pt idx="168">
                  <c:v>23463.0236085618</c:v>
                </c:pt>
                <c:pt idx="169">
                  <c:v>23366.1840233542</c:v>
                </c:pt>
                <c:pt idx="170">
                  <c:v>23307.555208325</c:v>
                </c:pt>
                <c:pt idx="171">
                  <c:v>23236.3303217754</c:v>
                </c:pt>
                <c:pt idx="172">
                  <c:v>23244.1062837142</c:v>
                </c:pt>
                <c:pt idx="173">
                  <c:v>23315.746579451</c:v>
                </c:pt>
                <c:pt idx="174">
                  <c:v>23398.2800384214</c:v>
                </c:pt>
                <c:pt idx="175">
                  <c:v>23431.5392797998</c:v>
                </c:pt>
                <c:pt idx="176">
                  <c:v>23456.3414984594</c:v>
                </c:pt>
                <c:pt idx="177">
                  <c:v>23443.957729593</c:v>
                </c:pt>
                <c:pt idx="178">
                  <c:v>23435.7199239666</c:v>
                </c:pt>
                <c:pt idx="179">
                  <c:v>23421.8203596018</c:v>
                </c:pt>
                <c:pt idx="180">
                  <c:v>23370.847669553</c:v>
                </c:pt>
                <c:pt idx="181">
                  <c:v>23331.1764083994</c:v>
                </c:pt>
                <c:pt idx="182">
                  <c:v>23296.8049284882</c:v>
                </c:pt>
                <c:pt idx="183">
                  <c:v>23238.867327213</c:v>
                </c:pt>
                <c:pt idx="184">
                  <c:v>23244.7633308522</c:v>
                </c:pt>
                <c:pt idx="185">
                  <c:v>23209.8147099482</c:v>
                </c:pt>
                <c:pt idx="186">
                  <c:v>23230.9561533386</c:v>
                </c:pt>
                <c:pt idx="187">
                  <c:v>23162.2606608098</c:v>
                </c:pt>
                <c:pt idx="188">
                  <c:v>23194.672729909</c:v>
                </c:pt>
                <c:pt idx="189">
                  <c:v>23178.152304559</c:v>
                </c:pt>
                <c:pt idx="190">
                  <c:v>23085.191331751</c:v>
                </c:pt>
                <c:pt idx="191">
                  <c:v>22997.2273047122</c:v>
                </c:pt>
                <c:pt idx="192">
                  <c:v>22959.2700905594</c:v>
                </c:pt>
                <c:pt idx="193">
                  <c:v>22963.6667535238</c:v>
                </c:pt>
                <c:pt idx="194">
                  <c:v>22904.1850201846</c:v>
                </c:pt>
                <c:pt idx="195">
                  <c:v>22839.8797651438</c:v>
                </c:pt>
                <c:pt idx="196">
                  <c:v>22788.9513849682</c:v>
                </c:pt>
                <c:pt idx="197">
                  <c:v>22689.9494559998</c:v>
                </c:pt>
                <c:pt idx="198">
                  <c:v>22603.699773173</c:v>
                </c:pt>
                <c:pt idx="199">
                  <c:v>22490.1790528826</c:v>
                </c:pt>
                <c:pt idx="200">
                  <c:v>22375.697373409</c:v>
                </c:pt>
                <c:pt idx="201">
                  <c:v>22293.1399621082</c:v>
                </c:pt>
                <c:pt idx="202">
                  <c:v>22197.690094269</c:v>
                </c:pt>
                <c:pt idx="203">
                  <c:v>22148.1753383762</c:v>
                </c:pt>
                <c:pt idx="204">
                  <c:v>22072.4330693534</c:v>
                </c:pt>
                <c:pt idx="205">
                  <c:v>21929.0019500078</c:v>
                </c:pt>
                <c:pt idx="206">
                  <c:v>21825.117717475</c:v>
                </c:pt>
                <c:pt idx="207">
                  <c:v>21651.2253148022</c:v>
                </c:pt>
                <c:pt idx="208">
                  <c:v>21513.6254641894</c:v>
                </c:pt>
                <c:pt idx="209">
                  <c:v>21387.498454185</c:v>
                </c:pt>
                <c:pt idx="210">
                  <c:v>21259.798001165</c:v>
                </c:pt>
                <c:pt idx="211">
                  <c:v>21202.930160507</c:v>
                </c:pt>
                <c:pt idx="212">
                  <c:v>20959.8365825402</c:v>
                </c:pt>
                <c:pt idx="213">
                  <c:v>20546.3598051506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745659"/>
        <c:axId val="72736545"/>
      </c:lineChart>
      <c:catAx>
        <c:axId val="207456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36545"/>
        <c:crossesAt val="0"/>
        <c:auto val="1"/>
        <c:lblAlgn val="ctr"/>
        <c:lblOffset val="100"/>
        <c:noMultiLvlLbl val="0"/>
      </c:catAx>
      <c:valAx>
        <c:axId val="72736545"/>
        <c:scaling>
          <c:orientation val="minMax"/>
          <c:max val="24000"/>
          <c:min val="0"/>
        </c:scaling>
        <c:delete val="0"/>
        <c:axPos val="l"/>
        <c:majorGridlines>
          <c:spPr>
            <a:ln w="0">
              <a:solidFill>
                <a:srgbClr val="333333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45659"/>
        <c:crossesAt val="1"/>
        <c:crossBetween val="midCat"/>
        <c:majorUnit val="40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49724248354385"/>
          <c:y val="0.4530730897009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7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image" Target="../media/image1.wmf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80280</xdr:colOff>
      <xdr:row>61</xdr:row>
      <xdr:rowOff>0</xdr:rowOff>
    </xdr:from>
    <xdr:to>
      <xdr:col>8</xdr:col>
      <xdr:colOff>161280</xdr:colOff>
      <xdr:row>61</xdr:row>
      <xdr:rowOff>200160</xdr:rowOff>
    </xdr:to>
    <xdr:sp>
      <xdr:nvSpPr>
        <xdr:cNvPr id="0" name="Text 3"/>
        <xdr:cNvSpPr/>
      </xdr:nvSpPr>
      <xdr:spPr>
        <a:xfrm>
          <a:off x="2986200" y="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80280</xdr:colOff>
      <xdr:row>61</xdr:row>
      <xdr:rowOff>0</xdr:rowOff>
    </xdr:from>
    <xdr:to>
      <xdr:col>8</xdr:col>
      <xdr:colOff>161280</xdr:colOff>
      <xdr:row>61</xdr:row>
      <xdr:rowOff>200160</xdr:rowOff>
    </xdr:to>
    <xdr:sp>
      <xdr:nvSpPr>
        <xdr:cNvPr id="1" name="Text 6"/>
        <xdr:cNvSpPr/>
      </xdr:nvSpPr>
      <xdr:spPr>
        <a:xfrm>
          <a:off x="2986200" y="0"/>
          <a:ext cx="81000" cy="200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80640</xdr:colOff>
      <xdr:row>147</xdr:row>
      <xdr:rowOff>0</xdr:rowOff>
    </xdr:from>
    <xdr:to>
      <xdr:col>21</xdr:col>
      <xdr:colOff>162000</xdr:colOff>
      <xdr:row>148</xdr:row>
      <xdr:rowOff>28800</xdr:rowOff>
    </xdr:to>
    <xdr:sp>
      <xdr:nvSpPr>
        <xdr:cNvPr id="2" name="Text 7"/>
        <xdr:cNvSpPr/>
      </xdr:nvSpPr>
      <xdr:spPr>
        <a:xfrm>
          <a:off x="12080880" y="13392000"/>
          <a:ext cx="81360" cy="200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221040</xdr:colOff>
      <xdr:row>183</xdr:row>
      <xdr:rowOff>0</xdr:rowOff>
    </xdr:from>
    <xdr:to>
      <xdr:col>21</xdr:col>
      <xdr:colOff>563760</xdr:colOff>
      <xdr:row>201</xdr:row>
      <xdr:rowOff>162000</xdr:rowOff>
    </xdr:to>
    <xdr:graphicFrame>
      <xdr:nvGraphicFramePr>
        <xdr:cNvPr id="3" name="Chart 9"/>
        <xdr:cNvGraphicFramePr/>
      </xdr:nvGraphicFramePr>
      <xdr:xfrm>
        <a:off x="8911080" y="19373760"/>
        <a:ext cx="365292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200880</xdr:colOff>
      <xdr:row>183</xdr:row>
      <xdr:rowOff>0</xdr:rowOff>
    </xdr:from>
    <xdr:to>
      <xdr:col>26</xdr:col>
      <xdr:colOff>101520</xdr:colOff>
      <xdr:row>202</xdr:row>
      <xdr:rowOff>56880</xdr:rowOff>
    </xdr:to>
    <xdr:graphicFrame>
      <xdr:nvGraphicFramePr>
        <xdr:cNvPr id="4" name="Chart 10"/>
        <xdr:cNvGraphicFramePr/>
      </xdr:nvGraphicFramePr>
      <xdr:xfrm>
        <a:off x="12201120" y="19373760"/>
        <a:ext cx="3325680" cy="325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19440</xdr:colOff>
      <xdr:row>165</xdr:row>
      <xdr:rowOff>0</xdr:rowOff>
    </xdr:from>
    <xdr:to>
      <xdr:col>21</xdr:col>
      <xdr:colOff>443520</xdr:colOff>
      <xdr:row>182</xdr:row>
      <xdr:rowOff>38160</xdr:rowOff>
    </xdr:to>
    <xdr:graphicFrame>
      <xdr:nvGraphicFramePr>
        <xdr:cNvPr id="5" name="Chart 11"/>
        <xdr:cNvGraphicFramePr/>
      </xdr:nvGraphicFramePr>
      <xdr:xfrm>
        <a:off x="8709480" y="16478280"/>
        <a:ext cx="373428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26</xdr:col>
      <xdr:colOff>482400</xdr:colOff>
      <xdr:row>183</xdr:row>
      <xdr:rowOff>0</xdr:rowOff>
    </xdr:from>
    <xdr:to>
      <xdr:col>30</xdr:col>
      <xdr:colOff>637920</xdr:colOff>
      <xdr:row>202</xdr:row>
      <xdr:rowOff>162000</xdr:rowOff>
    </xdr:to>
    <xdr:graphicFrame>
      <xdr:nvGraphicFramePr>
        <xdr:cNvPr id="6" name="Chart 12"/>
        <xdr:cNvGraphicFramePr/>
      </xdr:nvGraphicFramePr>
      <xdr:xfrm>
        <a:off x="15907680" y="19373760"/>
        <a:ext cx="346536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28</xdr:col>
      <xdr:colOff>181080</xdr:colOff>
      <xdr:row>165</xdr:row>
      <xdr:rowOff>114480</xdr:rowOff>
    </xdr:from>
    <xdr:to>
      <xdr:col>31</xdr:col>
      <xdr:colOff>638280</xdr:colOff>
      <xdr:row>181</xdr:row>
      <xdr:rowOff>161640</xdr:rowOff>
    </xdr:to>
    <xdr:graphicFrame>
      <xdr:nvGraphicFramePr>
        <xdr:cNvPr id="7" name="Chart 13"/>
        <xdr:cNvGraphicFramePr/>
      </xdr:nvGraphicFramePr>
      <xdr:xfrm>
        <a:off x="17215560" y="16592760"/>
        <a:ext cx="2795760" cy="261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31</xdr:col>
      <xdr:colOff>0</xdr:colOff>
      <xdr:row>98</xdr:row>
      <xdr:rowOff>0</xdr:rowOff>
    </xdr:from>
    <xdr:to>
      <xdr:col>36</xdr:col>
      <xdr:colOff>130320</xdr:colOff>
      <xdr:row>119</xdr:row>
      <xdr:rowOff>76320</xdr:rowOff>
    </xdr:to>
    <xdr:pic>
      <xdr:nvPicPr>
        <xdr:cNvPr id="8" name="Picture 14" descr=""/>
        <xdr:cNvPicPr/>
      </xdr:nvPicPr>
      <xdr:blipFill>
        <a:blip r:embed="rId6"/>
        <a:stretch/>
      </xdr:blipFill>
      <xdr:spPr>
        <a:xfrm>
          <a:off x="19373040" y="4991040"/>
          <a:ext cx="3558240" cy="367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176</xdr:row>
      <xdr:rowOff>0</xdr:rowOff>
    </xdr:from>
    <xdr:to>
      <xdr:col>9</xdr:col>
      <xdr:colOff>472320</xdr:colOff>
      <xdr:row>200</xdr:row>
      <xdr:rowOff>161640</xdr:rowOff>
    </xdr:to>
    <xdr:graphicFrame>
      <xdr:nvGraphicFramePr>
        <xdr:cNvPr id="9" name="Chart 15"/>
        <xdr:cNvGraphicFramePr/>
      </xdr:nvGraphicFramePr>
      <xdr:xfrm>
        <a:off x="552960" y="18364320"/>
        <a:ext cx="3408840" cy="404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32</xdr:col>
      <xdr:colOff>0</xdr:colOff>
      <xdr:row>165</xdr:row>
      <xdr:rowOff>38160</xdr:rowOff>
    </xdr:from>
    <xdr:to>
      <xdr:col>36</xdr:col>
      <xdr:colOff>20520</xdr:colOff>
      <xdr:row>181</xdr:row>
      <xdr:rowOff>75960</xdr:rowOff>
    </xdr:to>
    <xdr:graphicFrame>
      <xdr:nvGraphicFramePr>
        <xdr:cNvPr id="10" name="Chart 16"/>
        <xdr:cNvGraphicFramePr/>
      </xdr:nvGraphicFramePr>
      <xdr:xfrm>
        <a:off x="20011320" y="16516440"/>
        <a:ext cx="2810160" cy="260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31</xdr:col>
      <xdr:colOff>0</xdr:colOff>
      <xdr:row>182</xdr:row>
      <xdr:rowOff>57240</xdr:rowOff>
    </xdr:from>
    <xdr:to>
      <xdr:col>36</xdr:col>
      <xdr:colOff>618840</xdr:colOff>
      <xdr:row>202</xdr:row>
      <xdr:rowOff>162000</xdr:rowOff>
    </xdr:to>
    <xdr:graphicFrame>
      <xdr:nvGraphicFramePr>
        <xdr:cNvPr id="11" name="Chart 17"/>
        <xdr:cNvGraphicFramePr/>
      </xdr:nvGraphicFramePr>
      <xdr:xfrm>
        <a:off x="19373040" y="19269000"/>
        <a:ext cx="4046760" cy="346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114480</xdr:rowOff>
        </xdr:from>
        <xdr:to>
          <xdr:col>6</xdr:col>
          <xdr:colOff>-109440</xdr:colOff>
          <xdr:row>94</xdr:row>
          <xdr:rowOff>171360</xdr:rowOff>
        </xdr:to>
        <xdr:sp>
          <xdr:nvSpPr>
            <xdr:cNvPr id="1001" name="Button 18" descr="Get Outag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Outages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Book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ctcal-fs1/secure/Operations/Lavorato/Opshee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cal-fs1/secure/Operations/NOVA/N-UPDATE/1995-96/NUPDAT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OWAN_SWAPMODEL_20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perations/NOVA/N-UPDATE/1996-97/Nupdate_1Final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anadian%20Energy%20Services/Integrated%20Solutions/SBrodeur/Storage/CG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#REF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ct 1"/>
      <sheetName val="Oct7"/>
      <sheetName val="Oct8"/>
      <sheetName val="OCT14"/>
      <sheetName val="Jul 1"/>
      <sheetName val="Jul 3"/>
      <sheetName val="Jul 9"/>
      <sheetName val="Apr21"/>
      <sheetName val="Apr22"/>
      <sheetName val="Apr 23"/>
      <sheetName val="April 1"/>
      <sheetName val="April2"/>
      <sheetName val="Apr9"/>
      <sheetName val="Feb 5"/>
      <sheetName val="Jan 1"/>
      <sheetName val="Dec 31"/>
      <sheetName val="Xmas Eve"/>
      <sheetName val="Merry Xmas Joh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tstg.cht"/>
      <sheetName val="Sheet1"/>
      <sheetName val="Stg info"/>
      <sheetName val="stg comparison"/>
      <sheetName val="N-update"/>
      <sheetName val="data"/>
      <sheetName val="Plant outages"/>
      <sheetName val="Border Outages"/>
      <sheetName val="TCPL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ap_Model"/>
      <sheetName val="Cash Markets"/>
      <sheetName val="P&amp;L_Check"/>
      <sheetName val="DAY_POSN"/>
      <sheetName val="OTHER_POSN"/>
      <sheetName val="Prompt Index"/>
      <sheetName val="Historicals"/>
      <sheetName val="Curves"/>
      <sheetName val="pos_input"/>
      <sheetName val="NOVA"/>
      <sheetName val="TERM AECO FORECAST"/>
      <sheetName val="MAR ACTUALS"/>
      <sheetName val="APR ACTUALS"/>
      <sheetName val="May Forecast"/>
      <sheetName val="June Forecast"/>
      <sheetName val="July Forecast"/>
      <sheetName val="Augy Forecast"/>
      <sheetName val="Sept Forecast"/>
      <sheetName val="Oct Forecast"/>
      <sheetName val="Receipts_Outages"/>
      <sheetName val="In On Day"/>
      <sheetName val="In Out Summer"/>
      <sheetName val="In Out Winter"/>
      <sheetName val="Sheet3"/>
      <sheetName val="Out on Day"/>
      <sheetName val="TVM"/>
      <sheetName val="Deals"/>
      <sheetName val="Clients"/>
      <sheetName val="Storage"/>
      <sheetName val="Costof$"/>
      <sheetName val="Stats"/>
      <sheetName val="Notes"/>
      <sheetName val="MARCH Forecast"/>
      <sheetName val="Plant Out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7">
          <cell r="F37">
            <v>5098.1935483871</v>
          </cell>
          <cell r="G37">
            <v>1291.06451612903</v>
          </cell>
          <cell r="H37">
            <v>1875.09677419355</v>
          </cell>
          <cell r="I37">
            <v>2416.32258064516</v>
          </cell>
          <cell r="J37">
            <v>44.7741935483871</v>
          </cell>
          <cell r="K37">
            <v>14.9032258064516</v>
          </cell>
          <cell r="L37">
            <v>1206.41935483871</v>
          </cell>
        </row>
        <row r="37">
          <cell r="N37">
            <v>12810.8870967742</v>
          </cell>
          <cell r="O37">
            <v>11533.1290322581</v>
          </cell>
        </row>
      </sheetData>
      <sheetData sheetId="14">
        <row r="36">
          <cell r="F36">
            <v>5100</v>
          </cell>
          <cell r="G36">
            <v>1222.86666666667</v>
          </cell>
          <cell r="H36">
            <v>2000</v>
          </cell>
          <cell r="I36">
            <v>2424</v>
          </cell>
          <cell r="J36">
            <v>100</v>
          </cell>
          <cell r="K36">
            <v>20</v>
          </cell>
          <cell r="L36">
            <v>1194</v>
          </cell>
        </row>
        <row r="36">
          <cell r="N36">
            <v>12819.6</v>
          </cell>
          <cell r="O36">
            <v>11596.7333333333</v>
          </cell>
        </row>
      </sheetData>
      <sheetData sheetId="15">
        <row r="37">
          <cell r="F37">
            <v>5100</v>
          </cell>
          <cell r="G37">
            <v>1250</v>
          </cell>
          <cell r="H37">
            <v>2000</v>
          </cell>
          <cell r="I37">
            <v>2296</v>
          </cell>
          <cell r="J37">
            <v>0</v>
          </cell>
          <cell r="K37">
            <v>20</v>
          </cell>
          <cell r="L37">
            <v>1341</v>
          </cell>
        </row>
        <row r="37">
          <cell r="N37">
            <v>12853.2258064516</v>
          </cell>
          <cell r="O37">
            <v>11603.2258064516</v>
          </cell>
        </row>
      </sheetData>
      <sheetData sheetId="16">
        <row r="37">
          <cell r="F37">
            <v>5100</v>
          </cell>
          <cell r="G37">
            <v>1250</v>
          </cell>
          <cell r="H37">
            <v>2000</v>
          </cell>
          <cell r="I37">
            <v>2156</v>
          </cell>
          <cell r="J37">
            <v>0</v>
          </cell>
          <cell r="K37">
            <v>20</v>
          </cell>
          <cell r="L37">
            <v>1438</v>
          </cell>
        </row>
        <row r="37">
          <cell r="N37">
            <v>12816.935483871</v>
          </cell>
          <cell r="O37">
            <v>11566.935483871</v>
          </cell>
        </row>
      </sheetData>
      <sheetData sheetId="17">
        <row r="36">
          <cell r="F36">
            <v>5150</v>
          </cell>
          <cell r="G36">
            <v>1250</v>
          </cell>
          <cell r="H36">
            <v>2050</v>
          </cell>
          <cell r="I36">
            <v>2264</v>
          </cell>
          <cell r="J36">
            <v>0</v>
          </cell>
          <cell r="K36">
            <v>20</v>
          </cell>
          <cell r="L36">
            <v>1419</v>
          </cell>
        </row>
        <row r="36">
          <cell r="N36">
            <v>12695.7333333333</v>
          </cell>
          <cell r="O36">
            <v>11445.7333333333</v>
          </cell>
        </row>
      </sheetData>
      <sheetData sheetId="18">
        <row r="37">
          <cell r="F37">
            <v>5200</v>
          </cell>
          <cell r="G37">
            <v>1250</v>
          </cell>
          <cell r="H37">
            <v>2050</v>
          </cell>
          <cell r="I37">
            <v>2554</v>
          </cell>
          <cell r="J37">
            <v>0</v>
          </cell>
          <cell r="K37">
            <v>20</v>
          </cell>
          <cell r="L37">
            <v>1580</v>
          </cell>
        </row>
        <row r="37">
          <cell r="N37">
            <v>12816.1290322581</v>
          </cell>
          <cell r="O37">
            <v>11566.1290322581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29">
          <cell r="A129">
            <v>36770</v>
          </cell>
          <cell r="B129">
            <v>36770</v>
          </cell>
        </row>
        <row r="129">
          <cell r="D129">
            <v>60</v>
          </cell>
        </row>
        <row r="130">
          <cell r="A130">
            <v>36771</v>
          </cell>
          <cell r="B130">
            <v>36771</v>
          </cell>
        </row>
        <row r="130">
          <cell r="D130">
            <v>0</v>
          </cell>
        </row>
        <row r="131">
          <cell r="A131">
            <v>36772</v>
          </cell>
          <cell r="B131">
            <v>36772</v>
          </cell>
        </row>
        <row r="131">
          <cell r="D131">
            <v>0</v>
          </cell>
        </row>
        <row r="132">
          <cell r="A132">
            <v>36773</v>
          </cell>
          <cell r="B132">
            <v>36773</v>
          </cell>
          <cell r="C132">
            <v>100</v>
          </cell>
          <cell r="D132">
            <v>100</v>
          </cell>
        </row>
        <row r="133">
          <cell r="A133">
            <v>36774</v>
          </cell>
          <cell r="B133">
            <v>36774</v>
          </cell>
          <cell r="C133">
            <v>632</v>
          </cell>
          <cell r="D133">
            <v>632</v>
          </cell>
        </row>
        <row r="134">
          <cell r="A134">
            <v>36775</v>
          </cell>
          <cell r="B134">
            <v>36775</v>
          </cell>
          <cell r="C134">
            <v>632</v>
          </cell>
          <cell r="D134">
            <v>632</v>
          </cell>
        </row>
        <row r="135">
          <cell r="A135">
            <v>36776</v>
          </cell>
          <cell r="B135">
            <v>36776</v>
          </cell>
          <cell r="C135">
            <v>724</v>
          </cell>
          <cell r="D135">
            <v>724</v>
          </cell>
        </row>
        <row r="136">
          <cell r="A136">
            <v>36777</v>
          </cell>
          <cell r="B136">
            <v>36777</v>
          </cell>
          <cell r="C136">
            <v>376</v>
          </cell>
          <cell r="D136">
            <v>376</v>
          </cell>
        </row>
        <row r="137">
          <cell r="A137">
            <v>36778</v>
          </cell>
          <cell r="B137">
            <v>36778</v>
          </cell>
          <cell r="C137">
            <v>300</v>
          </cell>
          <cell r="D137">
            <v>300</v>
          </cell>
        </row>
        <row r="138">
          <cell r="A138">
            <v>36779</v>
          </cell>
          <cell r="B138">
            <v>36779</v>
          </cell>
          <cell r="C138">
            <v>300</v>
          </cell>
          <cell r="D138">
            <v>300</v>
          </cell>
        </row>
        <row r="139">
          <cell r="A139">
            <v>36780</v>
          </cell>
          <cell r="B139">
            <v>36780</v>
          </cell>
          <cell r="C139">
            <v>300</v>
          </cell>
          <cell r="D139">
            <v>300</v>
          </cell>
        </row>
        <row r="140">
          <cell r="A140">
            <v>36781</v>
          </cell>
          <cell r="B140">
            <v>36781</v>
          </cell>
          <cell r="C140">
            <v>300</v>
          </cell>
          <cell r="D140">
            <v>300</v>
          </cell>
        </row>
        <row r="141">
          <cell r="A141">
            <v>36782</v>
          </cell>
          <cell r="B141">
            <v>36782</v>
          </cell>
          <cell r="C141">
            <v>300</v>
          </cell>
          <cell r="D141">
            <v>475</v>
          </cell>
        </row>
        <row r="142">
          <cell r="A142">
            <v>36783</v>
          </cell>
          <cell r="B142">
            <v>36783</v>
          </cell>
          <cell r="C142">
            <v>300</v>
          </cell>
          <cell r="D142">
            <v>500</v>
          </cell>
        </row>
        <row r="143">
          <cell r="A143">
            <v>36784</v>
          </cell>
          <cell r="B143">
            <v>36784</v>
          </cell>
          <cell r="C143">
            <v>300</v>
          </cell>
          <cell r="D143">
            <v>500</v>
          </cell>
        </row>
        <row r="144">
          <cell r="A144">
            <v>36785</v>
          </cell>
          <cell r="B144">
            <v>36785</v>
          </cell>
          <cell r="C144">
            <v>300</v>
          </cell>
          <cell r="D144">
            <v>500</v>
          </cell>
        </row>
        <row r="145">
          <cell r="A145">
            <v>36786</v>
          </cell>
          <cell r="B145">
            <v>36786</v>
          </cell>
          <cell r="C145">
            <v>300</v>
          </cell>
          <cell r="D145">
            <v>500</v>
          </cell>
        </row>
        <row r="146">
          <cell r="A146">
            <v>36787</v>
          </cell>
          <cell r="B146">
            <v>36787</v>
          </cell>
          <cell r="C146">
            <v>390</v>
          </cell>
          <cell r="D146">
            <v>490</v>
          </cell>
        </row>
        <row r="147">
          <cell r="A147">
            <v>36788</v>
          </cell>
          <cell r="B147">
            <v>36788</v>
          </cell>
          <cell r="C147">
            <v>390</v>
          </cell>
          <cell r="D147">
            <v>390</v>
          </cell>
        </row>
        <row r="148">
          <cell r="A148">
            <v>36789</v>
          </cell>
          <cell r="B148">
            <v>36789</v>
          </cell>
          <cell r="C148">
            <v>390</v>
          </cell>
          <cell r="D148">
            <v>440</v>
          </cell>
        </row>
        <row r="149">
          <cell r="A149">
            <v>36790</v>
          </cell>
          <cell r="B149">
            <v>36790</v>
          </cell>
          <cell r="C149">
            <v>353</v>
          </cell>
          <cell r="D149">
            <v>453</v>
          </cell>
        </row>
        <row r="150">
          <cell r="A150">
            <v>36791</v>
          </cell>
          <cell r="B150">
            <v>36791</v>
          </cell>
          <cell r="C150">
            <v>353</v>
          </cell>
          <cell r="D150">
            <v>403</v>
          </cell>
        </row>
        <row r="151">
          <cell r="A151">
            <v>36792</v>
          </cell>
          <cell r="B151">
            <v>36792</v>
          </cell>
          <cell r="C151">
            <v>212</v>
          </cell>
          <cell r="D151">
            <v>262</v>
          </cell>
        </row>
        <row r="152">
          <cell r="A152">
            <v>36793</v>
          </cell>
          <cell r="B152">
            <v>36793</v>
          </cell>
          <cell r="C152">
            <v>124</v>
          </cell>
          <cell r="D152">
            <v>174</v>
          </cell>
        </row>
        <row r="153">
          <cell r="A153">
            <v>36794</v>
          </cell>
          <cell r="B153">
            <v>36794</v>
          </cell>
          <cell r="C153">
            <v>300</v>
          </cell>
          <cell r="D153">
            <v>300</v>
          </cell>
        </row>
        <row r="154">
          <cell r="A154">
            <v>36795</v>
          </cell>
          <cell r="B154">
            <v>36795</v>
          </cell>
          <cell r="C154">
            <v>300</v>
          </cell>
          <cell r="D154">
            <v>300</v>
          </cell>
        </row>
        <row r="155">
          <cell r="A155">
            <v>36796</v>
          </cell>
          <cell r="B155">
            <v>36796</v>
          </cell>
          <cell r="C155">
            <v>150</v>
          </cell>
          <cell r="D155">
            <v>150</v>
          </cell>
        </row>
        <row r="156">
          <cell r="A156">
            <v>36797</v>
          </cell>
          <cell r="B156">
            <v>36797</v>
          </cell>
          <cell r="C156">
            <v>125</v>
          </cell>
          <cell r="D156">
            <v>125</v>
          </cell>
        </row>
        <row r="157">
          <cell r="A157">
            <v>36798</v>
          </cell>
          <cell r="B157">
            <v>36798</v>
          </cell>
          <cell r="C157">
            <v>125</v>
          </cell>
          <cell r="D157">
            <v>125</v>
          </cell>
        </row>
        <row r="158">
          <cell r="A158">
            <v>36799</v>
          </cell>
          <cell r="B158">
            <v>36799</v>
          </cell>
          <cell r="C158">
            <v>150</v>
          </cell>
          <cell r="D158">
            <v>150</v>
          </cell>
        </row>
        <row r="159">
          <cell r="A159">
            <v>36800</v>
          </cell>
          <cell r="B159">
            <v>36800</v>
          </cell>
          <cell r="C159">
            <v>155</v>
          </cell>
          <cell r="D159">
            <v>355</v>
          </cell>
        </row>
        <row r="160">
          <cell r="A160">
            <v>36801</v>
          </cell>
          <cell r="B160">
            <v>36801</v>
          </cell>
          <cell r="C160">
            <v>155</v>
          </cell>
          <cell r="D160">
            <v>355</v>
          </cell>
        </row>
        <row r="161">
          <cell r="A161">
            <v>36802</v>
          </cell>
          <cell r="B161">
            <v>36802</v>
          </cell>
          <cell r="C161">
            <v>155</v>
          </cell>
          <cell r="D161">
            <v>355</v>
          </cell>
        </row>
        <row r="162">
          <cell r="A162">
            <v>36803</v>
          </cell>
          <cell r="B162">
            <v>36803</v>
          </cell>
          <cell r="C162">
            <v>250</v>
          </cell>
          <cell r="D162">
            <v>400</v>
          </cell>
        </row>
        <row r="163">
          <cell r="A163">
            <v>36804</v>
          </cell>
          <cell r="B163">
            <v>36804</v>
          </cell>
          <cell r="C163">
            <v>254</v>
          </cell>
          <cell r="D163">
            <v>354</v>
          </cell>
        </row>
        <row r="164">
          <cell r="A164">
            <v>36805</v>
          </cell>
          <cell r="B164">
            <v>36805</v>
          </cell>
          <cell r="C164">
            <v>106</v>
          </cell>
          <cell r="D164">
            <v>256</v>
          </cell>
        </row>
        <row r="165">
          <cell r="A165">
            <v>36806</v>
          </cell>
          <cell r="B165">
            <v>36806</v>
          </cell>
          <cell r="C165">
            <v>106</v>
          </cell>
          <cell r="D165">
            <v>256</v>
          </cell>
        </row>
        <row r="166">
          <cell r="A166">
            <v>36807</v>
          </cell>
          <cell r="B166">
            <v>36807</v>
          </cell>
        </row>
        <row r="166">
          <cell r="D166">
            <v>150</v>
          </cell>
        </row>
        <row r="167">
          <cell r="A167">
            <v>36808</v>
          </cell>
          <cell r="B167">
            <v>36808</v>
          </cell>
        </row>
        <row r="167">
          <cell r="D167">
            <v>210</v>
          </cell>
        </row>
        <row r="168">
          <cell r="A168">
            <v>36809</v>
          </cell>
          <cell r="B168">
            <v>36809</v>
          </cell>
        </row>
        <row r="168">
          <cell r="D168">
            <v>210</v>
          </cell>
        </row>
        <row r="169">
          <cell r="A169">
            <v>36810</v>
          </cell>
          <cell r="B169">
            <v>36810</v>
          </cell>
        </row>
        <row r="169">
          <cell r="D169">
            <v>275</v>
          </cell>
        </row>
        <row r="170">
          <cell r="A170">
            <v>36811</v>
          </cell>
          <cell r="B170">
            <v>36811</v>
          </cell>
        </row>
        <row r="170">
          <cell r="D170">
            <v>450</v>
          </cell>
        </row>
        <row r="171">
          <cell r="A171">
            <v>36812</v>
          </cell>
          <cell r="B171">
            <v>36812</v>
          </cell>
        </row>
        <row r="171">
          <cell r="D171">
            <v>450</v>
          </cell>
        </row>
        <row r="172">
          <cell r="A172">
            <v>36813</v>
          </cell>
          <cell r="B172">
            <v>36813</v>
          </cell>
        </row>
        <row r="172">
          <cell r="D172">
            <v>450</v>
          </cell>
        </row>
        <row r="173">
          <cell r="A173">
            <v>36814</v>
          </cell>
          <cell r="B173">
            <v>36814</v>
          </cell>
        </row>
        <row r="173">
          <cell r="D173">
            <v>450</v>
          </cell>
        </row>
        <row r="174">
          <cell r="A174">
            <v>36815</v>
          </cell>
          <cell r="B174">
            <v>36815</v>
          </cell>
          <cell r="C174">
            <v>140</v>
          </cell>
          <cell r="D174">
            <v>590</v>
          </cell>
        </row>
        <row r="175">
          <cell r="A175">
            <v>36816</v>
          </cell>
          <cell r="B175">
            <v>36816</v>
          </cell>
          <cell r="C175">
            <v>200</v>
          </cell>
          <cell r="D175">
            <v>650</v>
          </cell>
        </row>
        <row r="176">
          <cell r="A176">
            <v>36817</v>
          </cell>
          <cell r="B176">
            <v>36817</v>
          </cell>
          <cell r="C176">
            <v>200</v>
          </cell>
          <cell r="D176">
            <v>550</v>
          </cell>
        </row>
        <row r="177">
          <cell r="A177">
            <v>36818</v>
          </cell>
          <cell r="B177">
            <v>36818</v>
          </cell>
          <cell r="C177">
            <v>200</v>
          </cell>
          <cell r="D177">
            <v>550</v>
          </cell>
        </row>
        <row r="178">
          <cell r="A178">
            <v>36819</v>
          </cell>
          <cell r="B178">
            <v>36819</v>
          </cell>
          <cell r="C178">
            <v>25</v>
          </cell>
          <cell r="D178">
            <v>375</v>
          </cell>
        </row>
        <row r="179">
          <cell r="A179">
            <v>36820</v>
          </cell>
          <cell r="B179">
            <v>36820</v>
          </cell>
          <cell r="C179">
            <v>25</v>
          </cell>
          <cell r="D179">
            <v>375</v>
          </cell>
        </row>
        <row r="180">
          <cell r="A180">
            <v>36821</v>
          </cell>
          <cell r="B180">
            <v>36821</v>
          </cell>
          <cell r="C180">
            <v>25</v>
          </cell>
          <cell r="D180">
            <v>375</v>
          </cell>
        </row>
        <row r="181">
          <cell r="A181">
            <v>36822</v>
          </cell>
          <cell r="B181">
            <v>36822</v>
          </cell>
          <cell r="C181">
            <v>50</v>
          </cell>
          <cell r="D181">
            <v>400</v>
          </cell>
        </row>
        <row r="182">
          <cell r="A182">
            <v>36823</v>
          </cell>
          <cell r="B182">
            <v>36823</v>
          </cell>
          <cell r="C182">
            <v>100</v>
          </cell>
          <cell r="D182">
            <v>450</v>
          </cell>
        </row>
        <row r="183">
          <cell r="A183">
            <v>36824</v>
          </cell>
          <cell r="B183">
            <v>36824</v>
          </cell>
          <cell r="C183">
            <v>100</v>
          </cell>
          <cell r="D183">
            <v>300</v>
          </cell>
        </row>
        <row r="184">
          <cell r="A184">
            <v>36825</v>
          </cell>
          <cell r="B184">
            <v>36825</v>
          </cell>
          <cell r="C184">
            <v>100</v>
          </cell>
          <cell r="D184">
            <v>250</v>
          </cell>
        </row>
        <row r="185">
          <cell r="A185">
            <v>36826</v>
          </cell>
          <cell r="B185">
            <v>36826</v>
          </cell>
        </row>
        <row r="185">
          <cell r="D185">
            <v>300</v>
          </cell>
        </row>
        <row r="186">
          <cell r="A186">
            <v>36827</v>
          </cell>
          <cell r="B186">
            <v>36827</v>
          </cell>
        </row>
        <row r="186">
          <cell r="D186">
            <v>300</v>
          </cell>
        </row>
        <row r="187">
          <cell r="A187">
            <v>36828</v>
          </cell>
          <cell r="B187">
            <v>36828</v>
          </cell>
        </row>
        <row r="187">
          <cell r="D187">
            <v>300</v>
          </cell>
        </row>
        <row r="188">
          <cell r="A188">
            <v>36829</v>
          </cell>
          <cell r="B188">
            <v>36829</v>
          </cell>
        </row>
        <row r="188">
          <cell r="D188">
            <v>300</v>
          </cell>
        </row>
        <row r="189">
          <cell r="A189">
            <v>36830</v>
          </cell>
          <cell r="B189">
            <v>36830</v>
          </cell>
        </row>
        <row r="189">
          <cell r="D189">
            <v>300</v>
          </cell>
        </row>
        <row r="190">
          <cell r="A190">
            <v>36831</v>
          </cell>
          <cell r="B190">
            <v>36831</v>
          </cell>
        </row>
        <row r="190">
          <cell r="D190">
            <v>500</v>
          </cell>
        </row>
        <row r="191">
          <cell r="A191">
            <v>36832</v>
          </cell>
          <cell r="B191">
            <v>36832</v>
          </cell>
        </row>
        <row r="191">
          <cell r="D191">
            <v>500</v>
          </cell>
        </row>
        <row r="192">
          <cell r="A192">
            <v>36833</v>
          </cell>
          <cell r="B192">
            <v>36833</v>
          </cell>
        </row>
        <row r="192">
          <cell r="D192">
            <v>500</v>
          </cell>
        </row>
        <row r="193">
          <cell r="A193">
            <v>36834</v>
          </cell>
          <cell r="B193">
            <v>36834</v>
          </cell>
        </row>
        <row r="193">
          <cell r="D193">
            <v>500</v>
          </cell>
        </row>
        <row r="194">
          <cell r="A194">
            <v>36835</v>
          </cell>
          <cell r="B194">
            <v>36835</v>
          </cell>
        </row>
        <row r="194">
          <cell r="D194">
            <v>500</v>
          </cell>
        </row>
        <row r="195">
          <cell r="A195">
            <v>36836</v>
          </cell>
          <cell r="B195">
            <v>36836</v>
          </cell>
        </row>
        <row r="195">
          <cell r="D195">
            <v>650</v>
          </cell>
        </row>
        <row r="196">
          <cell r="A196">
            <v>36837</v>
          </cell>
          <cell r="B196">
            <v>36837</v>
          </cell>
        </row>
        <row r="196">
          <cell r="D196">
            <v>800</v>
          </cell>
        </row>
        <row r="197">
          <cell r="A197">
            <v>36838</v>
          </cell>
          <cell r="B197">
            <v>36838</v>
          </cell>
        </row>
        <row r="197">
          <cell r="D197">
            <v>800</v>
          </cell>
        </row>
        <row r="198">
          <cell r="A198">
            <v>36839</v>
          </cell>
          <cell r="B198">
            <v>36839</v>
          </cell>
        </row>
        <row r="198">
          <cell r="D198">
            <v>500</v>
          </cell>
        </row>
        <row r="199">
          <cell r="A199">
            <v>36840</v>
          </cell>
          <cell r="B199">
            <v>36840</v>
          </cell>
          <cell r="C199">
            <v>250</v>
          </cell>
          <cell r="D199">
            <v>900</v>
          </cell>
        </row>
        <row r="200">
          <cell r="A200">
            <v>36841</v>
          </cell>
          <cell r="B200">
            <v>36841</v>
          </cell>
          <cell r="C200">
            <v>250</v>
          </cell>
          <cell r="D200">
            <v>900</v>
          </cell>
        </row>
        <row r="201">
          <cell r="A201">
            <v>36842</v>
          </cell>
          <cell r="B201">
            <v>36842</v>
          </cell>
          <cell r="C201">
            <v>100</v>
          </cell>
          <cell r="D201">
            <v>750</v>
          </cell>
        </row>
        <row r="202">
          <cell r="A202">
            <v>36843</v>
          </cell>
          <cell r="B202">
            <v>36843</v>
          </cell>
        </row>
        <row r="202">
          <cell r="D202">
            <v>650</v>
          </cell>
        </row>
        <row r="203">
          <cell r="A203">
            <v>36844</v>
          </cell>
          <cell r="B203">
            <v>36844</v>
          </cell>
        </row>
        <row r="203">
          <cell r="D203">
            <v>250</v>
          </cell>
        </row>
        <row r="204">
          <cell r="A204">
            <v>36845</v>
          </cell>
          <cell r="B204">
            <v>36845</v>
          </cell>
        </row>
        <row r="204">
          <cell r="D204">
            <v>500</v>
          </cell>
        </row>
        <row r="205">
          <cell r="A205">
            <v>36846</v>
          </cell>
          <cell r="B205">
            <v>36846</v>
          </cell>
        </row>
        <row r="205">
          <cell r="D205">
            <v>600</v>
          </cell>
        </row>
        <row r="206">
          <cell r="A206">
            <v>36847</v>
          </cell>
          <cell r="B206">
            <v>36847</v>
          </cell>
        </row>
        <row r="206">
          <cell r="D206">
            <v>600</v>
          </cell>
        </row>
        <row r="207">
          <cell r="A207">
            <v>36848</v>
          </cell>
          <cell r="B207">
            <v>36848</v>
          </cell>
        </row>
        <row r="207">
          <cell r="D207">
            <v>600</v>
          </cell>
        </row>
        <row r="208">
          <cell r="A208">
            <v>36849</v>
          </cell>
          <cell r="B208">
            <v>36849</v>
          </cell>
        </row>
        <row r="208">
          <cell r="D208">
            <v>600</v>
          </cell>
        </row>
        <row r="209">
          <cell r="A209">
            <v>36850</v>
          </cell>
          <cell r="B209">
            <v>36850</v>
          </cell>
        </row>
        <row r="209">
          <cell r="D209">
            <v>500</v>
          </cell>
        </row>
        <row r="210">
          <cell r="A210">
            <v>36851</v>
          </cell>
          <cell r="B210">
            <v>36851</v>
          </cell>
        </row>
        <row r="210">
          <cell r="D210">
            <v>500</v>
          </cell>
        </row>
        <row r="211">
          <cell r="A211">
            <v>36852</v>
          </cell>
          <cell r="B211">
            <v>36852</v>
          </cell>
        </row>
        <row r="211">
          <cell r="D211">
            <v>500</v>
          </cell>
        </row>
        <row r="212">
          <cell r="A212">
            <v>36853</v>
          </cell>
          <cell r="B212">
            <v>36853</v>
          </cell>
        </row>
        <row r="212">
          <cell r="D212">
            <v>500</v>
          </cell>
        </row>
        <row r="213">
          <cell r="A213">
            <v>36854</v>
          </cell>
          <cell r="B213">
            <v>36854</v>
          </cell>
        </row>
        <row r="213">
          <cell r="D213">
            <v>500</v>
          </cell>
        </row>
        <row r="214">
          <cell r="A214">
            <v>36855</v>
          </cell>
          <cell r="B214">
            <v>36855</v>
          </cell>
        </row>
        <row r="214">
          <cell r="D214">
            <v>500</v>
          </cell>
        </row>
        <row r="215">
          <cell r="A215">
            <v>36856</v>
          </cell>
          <cell r="B215">
            <v>36856</v>
          </cell>
        </row>
        <row r="215">
          <cell r="D215">
            <v>500</v>
          </cell>
        </row>
        <row r="216">
          <cell r="A216">
            <v>36857</v>
          </cell>
          <cell r="B216">
            <v>36857</v>
          </cell>
        </row>
        <row r="216">
          <cell r="D216">
            <v>500</v>
          </cell>
        </row>
        <row r="217">
          <cell r="A217">
            <v>36858</v>
          </cell>
          <cell r="B217">
            <v>36858</v>
          </cell>
        </row>
        <row r="217">
          <cell r="D217">
            <v>600</v>
          </cell>
        </row>
        <row r="218">
          <cell r="A218">
            <v>36859</v>
          </cell>
          <cell r="B218">
            <v>36859</v>
          </cell>
        </row>
        <row r="218">
          <cell r="D218">
            <v>600</v>
          </cell>
        </row>
        <row r="219">
          <cell r="A219">
            <v>36860</v>
          </cell>
          <cell r="B219">
            <v>36860</v>
          </cell>
        </row>
        <row r="219">
          <cell r="D219">
            <v>600</v>
          </cell>
        </row>
        <row r="220">
          <cell r="A220">
            <v>36861</v>
          </cell>
          <cell r="B220">
            <v>36861</v>
          </cell>
        </row>
        <row r="220">
          <cell r="D220">
            <v>90</v>
          </cell>
        </row>
        <row r="221">
          <cell r="A221">
            <v>36862</v>
          </cell>
          <cell r="B221">
            <v>36862</v>
          </cell>
        </row>
        <row r="222">
          <cell r="A222">
            <v>36863</v>
          </cell>
          <cell r="B222">
            <v>36863</v>
          </cell>
        </row>
        <row r="223">
          <cell r="A223">
            <v>36864</v>
          </cell>
          <cell r="B223">
            <v>36864</v>
          </cell>
        </row>
        <row r="224">
          <cell r="A224">
            <v>36865</v>
          </cell>
          <cell r="B224">
            <v>36865</v>
          </cell>
        </row>
        <row r="225">
          <cell r="A225">
            <v>36866</v>
          </cell>
          <cell r="B225">
            <v>36866</v>
          </cell>
        </row>
        <row r="226">
          <cell r="A226">
            <v>36867</v>
          </cell>
          <cell r="B226">
            <v>36867</v>
          </cell>
        </row>
        <row r="227">
          <cell r="A227">
            <v>36868</v>
          </cell>
          <cell r="B227">
            <v>36868</v>
          </cell>
        </row>
        <row r="228">
          <cell r="A228">
            <v>36869</v>
          </cell>
          <cell r="B228">
            <v>36869</v>
          </cell>
        </row>
        <row r="229">
          <cell r="A229">
            <v>36870</v>
          </cell>
          <cell r="B229">
            <v>36870</v>
          </cell>
        </row>
        <row r="230">
          <cell r="A230">
            <v>36871</v>
          </cell>
          <cell r="B230">
            <v>36871</v>
          </cell>
        </row>
        <row r="231">
          <cell r="A231">
            <v>36872</v>
          </cell>
          <cell r="B231">
            <v>36872</v>
          </cell>
        </row>
        <row r="232">
          <cell r="A232">
            <v>36873</v>
          </cell>
          <cell r="B232">
            <v>36873</v>
          </cell>
        </row>
        <row r="233">
          <cell r="A233">
            <v>36874</v>
          </cell>
          <cell r="B233">
            <v>36874</v>
          </cell>
        </row>
        <row r="234">
          <cell r="A234">
            <v>36875</v>
          </cell>
          <cell r="B234">
            <v>36875</v>
          </cell>
        </row>
        <row r="235">
          <cell r="A235">
            <v>36876</v>
          </cell>
          <cell r="B235">
            <v>36876</v>
          </cell>
        </row>
        <row r="236">
          <cell r="A236">
            <v>36877</v>
          </cell>
          <cell r="B236">
            <v>36877</v>
          </cell>
        </row>
        <row r="237">
          <cell r="A237">
            <v>36878</v>
          </cell>
          <cell r="B237">
            <v>36878</v>
          </cell>
        </row>
        <row r="238">
          <cell r="A238">
            <v>36879</v>
          </cell>
          <cell r="B238">
            <v>36879</v>
          </cell>
        </row>
        <row r="239">
          <cell r="A239">
            <v>36880</v>
          </cell>
          <cell r="B239">
            <v>36880</v>
          </cell>
        </row>
        <row r="240">
          <cell r="A240">
            <v>36881</v>
          </cell>
          <cell r="B240">
            <v>36881</v>
          </cell>
        </row>
        <row r="241">
          <cell r="A241">
            <v>36882</v>
          </cell>
          <cell r="B241">
            <v>36882</v>
          </cell>
        </row>
        <row r="242">
          <cell r="A242">
            <v>36883</v>
          </cell>
          <cell r="B242">
            <v>36883</v>
          </cell>
        </row>
        <row r="243">
          <cell r="A243">
            <v>36884</v>
          </cell>
          <cell r="B243">
            <v>36884</v>
          </cell>
        </row>
        <row r="244">
          <cell r="A244">
            <v>36885</v>
          </cell>
          <cell r="B244">
            <v>36885</v>
          </cell>
        </row>
        <row r="245">
          <cell r="A245">
            <v>36886</v>
          </cell>
          <cell r="B245">
            <v>36886</v>
          </cell>
        </row>
        <row r="246">
          <cell r="A246">
            <v>36887</v>
          </cell>
          <cell r="B246">
            <v>36887</v>
          </cell>
        </row>
        <row r="247">
          <cell r="A247">
            <v>36888</v>
          </cell>
          <cell r="B247">
            <v>36888</v>
          </cell>
        </row>
        <row r="248">
          <cell r="A248">
            <v>36889</v>
          </cell>
          <cell r="B248">
            <v>36889</v>
          </cell>
        </row>
        <row r="249">
          <cell r="A249">
            <v>36890</v>
          </cell>
          <cell r="B249">
            <v>36890</v>
          </cell>
        </row>
        <row r="250">
          <cell r="A250">
            <v>36891</v>
          </cell>
          <cell r="B250">
            <v>36891</v>
          </cell>
        </row>
        <row r="251">
          <cell r="A251">
            <v>36892</v>
          </cell>
          <cell r="B251">
            <v>36892</v>
          </cell>
        </row>
        <row r="251">
          <cell r="D251">
            <v>0</v>
          </cell>
        </row>
        <row r="252">
          <cell r="A252">
            <v>36893</v>
          </cell>
          <cell r="B252">
            <v>36893</v>
          </cell>
        </row>
        <row r="252">
          <cell r="D252">
            <v>0</v>
          </cell>
        </row>
        <row r="253">
          <cell r="A253">
            <v>36894</v>
          </cell>
          <cell r="B253">
            <v>36894</v>
          </cell>
        </row>
        <row r="253">
          <cell r="D253">
            <v>0</v>
          </cell>
        </row>
        <row r="254">
          <cell r="A254">
            <v>36895</v>
          </cell>
          <cell r="B254">
            <v>36895</v>
          </cell>
        </row>
        <row r="254">
          <cell r="D254">
            <v>0</v>
          </cell>
        </row>
        <row r="255">
          <cell r="A255">
            <v>36896</v>
          </cell>
          <cell r="B255">
            <v>36896</v>
          </cell>
        </row>
        <row r="255">
          <cell r="D255">
            <v>0</v>
          </cell>
        </row>
        <row r="256">
          <cell r="A256">
            <v>36897</v>
          </cell>
          <cell r="B256">
            <v>36897</v>
          </cell>
        </row>
        <row r="256">
          <cell r="D256">
            <v>0</v>
          </cell>
        </row>
        <row r="257">
          <cell r="A257">
            <v>36898</v>
          </cell>
          <cell r="B257">
            <v>36898</v>
          </cell>
        </row>
        <row r="257">
          <cell r="D257">
            <v>0</v>
          </cell>
        </row>
        <row r="258">
          <cell r="A258">
            <v>36899</v>
          </cell>
          <cell r="B258">
            <v>36899</v>
          </cell>
        </row>
        <row r="258">
          <cell r="D258">
            <v>0</v>
          </cell>
        </row>
        <row r="259">
          <cell r="A259">
            <v>36900</v>
          </cell>
          <cell r="B259">
            <v>36900</v>
          </cell>
        </row>
        <row r="259">
          <cell r="D259">
            <v>0</v>
          </cell>
        </row>
        <row r="260">
          <cell r="A260">
            <v>36901</v>
          </cell>
          <cell r="B260">
            <v>36901</v>
          </cell>
        </row>
        <row r="260">
          <cell r="D260">
            <v>0</v>
          </cell>
        </row>
        <row r="261">
          <cell r="A261">
            <v>36902</v>
          </cell>
          <cell r="B261">
            <v>36902</v>
          </cell>
        </row>
        <row r="261">
          <cell r="D261">
            <v>0</v>
          </cell>
        </row>
        <row r="262">
          <cell r="A262">
            <v>36903</v>
          </cell>
          <cell r="B262">
            <v>36903</v>
          </cell>
        </row>
        <row r="262">
          <cell r="D262">
            <v>0</v>
          </cell>
        </row>
        <row r="263">
          <cell r="A263">
            <v>36904</v>
          </cell>
          <cell r="B263">
            <v>36904</v>
          </cell>
        </row>
        <row r="263">
          <cell r="D263">
            <v>0</v>
          </cell>
        </row>
        <row r="264">
          <cell r="A264">
            <v>36905</v>
          </cell>
          <cell r="B264">
            <v>36905</v>
          </cell>
        </row>
        <row r="264">
          <cell r="D264">
            <v>0</v>
          </cell>
        </row>
        <row r="265">
          <cell r="A265">
            <v>36906</v>
          </cell>
          <cell r="B265">
            <v>36906</v>
          </cell>
        </row>
        <row r="265">
          <cell r="D265">
            <v>0</v>
          </cell>
        </row>
        <row r="266">
          <cell r="A266">
            <v>36907</v>
          </cell>
          <cell r="B266">
            <v>36907</v>
          </cell>
        </row>
        <row r="266">
          <cell r="D266">
            <v>0</v>
          </cell>
        </row>
        <row r="267">
          <cell r="A267">
            <v>36908</v>
          </cell>
          <cell r="B267">
            <v>36908</v>
          </cell>
        </row>
        <row r="267">
          <cell r="D267">
            <v>0</v>
          </cell>
        </row>
        <row r="268">
          <cell r="A268">
            <v>36909</v>
          </cell>
          <cell r="B268">
            <v>36909</v>
          </cell>
        </row>
        <row r="268">
          <cell r="D268">
            <v>0</v>
          </cell>
        </row>
        <row r="269">
          <cell r="A269">
            <v>36910</v>
          </cell>
          <cell r="B269">
            <v>36910</v>
          </cell>
        </row>
        <row r="269">
          <cell r="D269">
            <v>0</v>
          </cell>
        </row>
        <row r="270">
          <cell r="A270">
            <v>36911</v>
          </cell>
          <cell r="B270">
            <v>36911</v>
          </cell>
        </row>
        <row r="270">
          <cell r="D270">
            <v>0</v>
          </cell>
        </row>
        <row r="271">
          <cell r="A271">
            <v>36912</v>
          </cell>
          <cell r="B271">
            <v>36912</v>
          </cell>
        </row>
        <row r="271">
          <cell r="D271">
            <v>0</v>
          </cell>
        </row>
        <row r="272">
          <cell r="A272">
            <v>36913</v>
          </cell>
          <cell r="B272">
            <v>36913</v>
          </cell>
        </row>
        <row r="272">
          <cell r="D272">
            <v>0</v>
          </cell>
        </row>
        <row r="273">
          <cell r="A273">
            <v>36914</v>
          </cell>
          <cell r="B273">
            <v>36914</v>
          </cell>
        </row>
        <row r="273">
          <cell r="D273">
            <v>0</v>
          </cell>
        </row>
        <row r="274">
          <cell r="A274">
            <v>36915</v>
          </cell>
          <cell r="B274">
            <v>36915</v>
          </cell>
        </row>
        <row r="274">
          <cell r="D274">
            <v>0</v>
          </cell>
        </row>
        <row r="275">
          <cell r="A275">
            <v>36916</v>
          </cell>
          <cell r="B275">
            <v>36916</v>
          </cell>
        </row>
        <row r="275">
          <cell r="D275">
            <v>0</v>
          </cell>
        </row>
        <row r="276">
          <cell r="A276">
            <v>36917</v>
          </cell>
          <cell r="B276">
            <v>36917</v>
          </cell>
        </row>
        <row r="276">
          <cell r="D276">
            <v>0</v>
          </cell>
        </row>
        <row r="277">
          <cell r="A277">
            <v>36918</v>
          </cell>
          <cell r="B277">
            <v>36918</v>
          </cell>
        </row>
        <row r="277">
          <cell r="D277">
            <v>0</v>
          </cell>
        </row>
        <row r="278">
          <cell r="A278">
            <v>36919</v>
          </cell>
          <cell r="B278">
            <v>36919</v>
          </cell>
        </row>
        <row r="278">
          <cell r="D278">
            <v>0</v>
          </cell>
        </row>
        <row r="279">
          <cell r="A279">
            <v>36920</v>
          </cell>
          <cell r="B279">
            <v>36920</v>
          </cell>
        </row>
        <row r="279">
          <cell r="D279">
            <v>0</v>
          </cell>
        </row>
        <row r="280">
          <cell r="A280">
            <v>36921</v>
          </cell>
          <cell r="B280">
            <v>36921</v>
          </cell>
        </row>
        <row r="280">
          <cell r="D280">
            <v>0</v>
          </cell>
        </row>
        <row r="281">
          <cell r="A281">
            <v>36922</v>
          </cell>
          <cell r="B281">
            <v>36922</v>
          </cell>
        </row>
        <row r="281">
          <cell r="D281">
            <v>0</v>
          </cell>
        </row>
        <row r="282">
          <cell r="A282">
            <v>36923</v>
          </cell>
          <cell r="B282">
            <v>36923</v>
          </cell>
        </row>
        <row r="282">
          <cell r="D282">
            <v>60</v>
          </cell>
        </row>
        <row r="283">
          <cell r="A283">
            <v>36924</v>
          </cell>
          <cell r="B283">
            <v>36924</v>
          </cell>
        </row>
        <row r="283">
          <cell r="D283">
            <v>60</v>
          </cell>
        </row>
        <row r="284">
          <cell r="A284">
            <v>36925</v>
          </cell>
          <cell r="B284">
            <v>36925</v>
          </cell>
        </row>
        <row r="284">
          <cell r="D284">
            <v>60</v>
          </cell>
        </row>
        <row r="285">
          <cell r="A285">
            <v>36926</v>
          </cell>
          <cell r="B285">
            <v>36926</v>
          </cell>
        </row>
        <row r="285">
          <cell r="D285">
            <v>60</v>
          </cell>
        </row>
        <row r="286">
          <cell r="A286">
            <v>36927</v>
          </cell>
          <cell r="B286">
            <v>36927</v>
          </cell>
        </row>
        <row r="286">
          <cell r="D286">
            <v>60</v>
          </cell>
        </row>
        <row r="287">
          <cell r="A287">
            <v>36928</v>
          </cell>
          <cell r="B287">
            <v>36928</v>
          </cell>
        </row>
        <row r="287">
          <cell r="D287">
            <v>160</v>
          </cell>
        </row>
        <row r="288">
          <cell r="A288">
            <v>36929</v>
          </cell>
          <cell r="B288">
            <v>36929</v>
          </cell>
        </row>
        <row r="288">
          <cell r="D288">
            <v>360</v>
          </cell>
        </row>
        <row r="289">
          <cell r="A289">
            <v>36930</v>
          </cell>
          <cell r="B289">
            <v>36930</v>
          </cell>
        </row>
        <row r="289">
          <cell r="D289">
            <v>260</v>
          </cell>
        </row>
        <row r="290">
          <cell r="A290">
            <v>36931</v>
          </cell>
          <cell r="B290">
            <v>36931</v>
          </cell>
        </row>
        <row r="290">
          <cell r="D290">
            <v>260</v>
          </cell>
        </row>
        <row r="291">
          <cell r="A291">
            <v>36932</v>
          </cell>
          <cell r="B291">
            <v>36932</v>
          </cell>
        </row>
        <row r="291">
          <cell r="D291">
            <v>260</v>
          </cell>
        </row>
        <row r="292">
          <cell r="A292">
            <v>36933</v>
          </cell>
          <cell r="B292">
            <v>36933</v>
          </cell>
        </row>
        <row r="292">
          <cell r="D292">
            <v>200</v>
          </cell>
        </row>
        <row r="293">
          <cell r="A293">
            <v>36934</v>
          </cell>
          <cell r="B293">
            <v>36934</v>
          </cell>
        </row>
        <row r="293">
          <cell r="D293">
            <v>230</v>
          </cell>
        </row>
        <row r="294">
          <cell r="A294">
            <v>36935</v>
          </cell>
          <cell r="B294">
            <v>36935</v>
          </cell>
        </row>
        <row r="294">
          <cell r="D294">
            <v>100</v>
          </cell>
        </row>
        <row r="295">
          <cell r="A295">
            <v>36936</v>
          </cell>
          <cell r="B295">
            <v>36936</v>
          </cell>
        </row>
        <row r="295">
          <cell r="D295">
            <v>300</v>
          </cell>
        </row>
        <row r="296">
          <cell r="A296">
            <v>36937</v>
          </cell>
          <cell r="B296">
            <v>36937</v>
          </cell>
        </row>
        <row r="296">
          <cell r="D296">
            <v>200</v>
          </cell>
        </row>
        <row r="297">
          <cell r="A297">
            <v>36938</v>
          </cell>
          <cell r="B297">
            <v>36938</v>
          </cell>
        </row>
        <row r="297">
          <cell r="D297">
            <v>200</v>
          </cell>
        </row>
        <row r="298">
          <cell r="A298">
            <v>36939</v>
          </cell>
          <cell r="B298">
            <v>36939</v>
          </cell>
        </row>
        <row r="298">
          <cell r="D298">
            <v>200</v>
          </cell>
        </row>
        <row r="299">
          <cell r="A299">
            <v>36940</v>
          </cell>
          <cell r="B299">
            <v>36940</v>
          </cell>
        </row>
        <row r="299">
          <cell r="D299">
            <v>150</v>
          </cell>
        </row>
        <row r="300">
          <cell r="A300">
            <v>36941</v>
          </cell>
          <cell r="B300">
            <v>36941</v>
          </cell>
        </row>
        <row r="300">
          <cell r="D300">
            <v>150</v>
          </cell>
        </row>
        <row r="301">
          <cell r="A301">
            <v>36942</v>
          </cell>
          <cell r="B301">
            <v>36942</v>
          </cell>
        </row>
        <row r="301">
          <cell r="D301">
            <v>150</v>
          </cell>
        </row>
        <row r="302">
          <cell r="A302">
            <v>36943</v>
          </cell>
          <cell r="B302">
            <v>36943</v>
          </cell>
        </row>
        <row r="302">
          <cell r="D302">
            <v>150</v>
          </cell>
        </row>
        <row r="303">
          <cell r="A303">
            <v>36944</v>
          </cell>
          <cell r="B303">
            <v>36944</v>
          </cell>
        </row>
        <row r="303">
          <cell r="D303">
            <v>300</v>
          </cell>
        </row>
        <row r="304">
          <cell r="A304">
            <v>36945</v>
          </cell>
          <cell r="B304">
            <v>36945</v>
          </cell>
        </row>
        <row r="304">
          <cell r="D304">
            <v>320</v>
          </cell>
        </row>
        <row r="305">
          <cell r="A305">
            <v>36946</v>
          </cell>
          <cell r="B305">
            <v>36946</v>
          </cell>
        </row>
        <row r="305">
          <cell r="D305">
            <v>320</v>
          </cell>
        </row>
        <row r="306">
          <cell r="A306">
            <v>36947</v>
          </cell>
          <cell r="B306">
            <v>36947</v>
          </cell>
        </row>
        <row r="306">
          <cell r="D306">
            <v>320</v>
          </cell>
        </row>
        <row r="307">
          <cell r="A307">
            <v>36948</v>
          </cell>
          <cell r="B307">
            <v>36948</v>
          </cell>
        </row>
        <row r="307">
          <cell r="D307">
            <v>350</v>
          </cell>
        </row>
        <row r="308">
          <cell r="A308">
            <v>36949</v>
          </cell>
          <cell r="B308">
            <v>36949</v>
          </cell>
        </row>
        <row r="308">
          <cell r="D308">
            <v>335</v>
          </cell>
        </row>
        <row r="309">
          <cell r="A309">
            <v>36950</v>
          </cell>
          <cell r="B309">
            <v>36950</v>
          </cell>
        </row>
        <row r="309">
          <cell r="D309">
            <v>420</v>
          </cell>
        </row>
        <row r="310">
          <cell r="A310">
            <v>36951</v>
          </cell>
          <cell r="B310">
            <v>36951</v>
          </cell>
        </row>
        <row r="310">
          <cell r="D310">
            <v>420</v>
          </cell>
        </row>
        <row r="311">
          <cell r="A311">
            <v>36952</v>
          </cell>
          <cell r="B311">
            <v>36952</v>
          </cell>
        </row>
        <row r="311">
          <cell r="D311">
            <v>290</v>
          </cell>
        </row>
        <row r="312">
          <cell r="A312">
            <v>36953</v>
          </cell>
          <cell r="B312">
            <v>36953</v>
          </cell>
        </row>
        <row r="312">
          <cell r="D312">
            <v>250</v>
          </cell>
        </row>
        <row r="313">
          <cell r="A313">
            <v>36954</v>
          </cell>
          <cell r="B313">
            <v>36954</v>
          </cell>
        </row>
        <row r="313">
          <cell r="D313">
            <v>275</v>
          </cell>
        </row>
        <row r="314">
          <cell r="A314">
            <v>36955</v>
          </cell>
          <cell r="B314">
            <v>36955</v>
          </cell>
        </row>
        <row r="314">
          <cell r="D314">
            <v>500</v>
          </cell>
        </row>
        <row r="315">
          <cell r="A315">
            <v>36956</v>
          </cell>
          <cell r="B315">
            <v>36956</v>
          </cell>
        </row>
        <row r="315">
          <cell r="D315">
            <v>250</v>
          </cell>
        </row>
        <row r="316">
          <cell r="A316">
            <v>36957</v>
          </cell>
          <cell r="B316">
            <v>36957</v>
          </cell>
        </row>
        <row r="316">
          <cell r="D316">
            <v>250</v>
          </cell>
        </row>
        <row r="317">
          <cell r="A317">
            <v>36958</v>
          </cell>
          <cell r="B317">
            <v>36958</v>
          </cell>
        </row>
        <row r="317">
          <cell r="D317">
            <v>270</v>
          </cell>
        </row>
        <row r="318">
          <cell r="A318">
            <v>36959</v>
          </cell>
          <cell r="B318">
            <v>36959</v>
          </cell>
        </row>
        <row r="318">
          <cell r="D318">
            <v>250</v>
          </cell>
        </row>
        <row r="319">
          <cell r="A319">
            <v>36960</v>
          </cell>
          <cell r="B319">
            <v>36960</v>
          </cell>
        </row>
        <row r="319">
          <cell r="D319">
            <v>150</v>
          </cell>
        </row>
        <row r="320">
          <cell r="A320">
            <v>36961</v>
          </cell>
          <cell r="B320">
            <v>36961</v>
          </cell>
        </row>
        <row r="320">
          <cell r="D320">
            <v>150</v>
          </cell>
        </row>
        <row r="321">
          <cell r="A321">
            <v>36962</v>
          </cell>
          <cell r="B321">
            <v>36962</v>
          </cell>
        </row>
        <row r="321">
          <cell r="D321">
            <v>0</v>
          </cell>
        </row>
        <row r="322">
          <cell r="A322">
            <v>36963</v>
          </cell>
          <cell r="B322">
            <v>36963</v>
          </cell>
        </row>
        <row r="322">
          <cell r="D322">
            <v>0</v>
          </cell>
        </row>
        <row r="323">
          <cell r="A323">
            <v>36964</v>
          </cell>
          <cell r="B323">
            <v>36964</v>
          </cell>
        </row>
        <row r="323">
          <cell r="D323">
            <v>0</v>
          </cell>
        </row>
        <row r="324">
          <cell r="A324">
            <v>36965</v>
          </cell>
          <cell r="B324">
            <v>36965</v>
          </cell>
        </row>
        <row r="324">
          <cell r="D324">
            <v>0</v>
          </cell>
        </row>
        <row r="325">
          <cell r="A325">
            <v>36966</v>
          </cell>
          <cell r="B325">
            <v>36966</v>
          </cell>
        </row>
        <row r="325">
          <cell r="D325">
            <v>0</v>
          </cell>
        </row>
        <row r="326">
          <cell r="A326">
            <v>36967</v>
          </cell>
          <cell r="B326">
            <v>36967</v>
          </cell>
        </row>
        <row r="326">
          <cell r="D326">
            <v>0</v>
          </cell>
        </row>
        <row r="327">
          <cell r="A327">
            <v>36968</v>
          </cell>
          <cell r="B327">
            <v>36968</v>
          </cell>
        </row>
        <row r="327">
          <cell r="D327">
            <v>0</v>
          </cell>
        </row>
        <row r="328">
          <cell r="A328">
            <v>36969</v>
          </cell>
          <cell r="B328">
            <v>36969</v>
          </cell>
        </row>
        <row r="328">
          <cell r="D328">
            <v>0</v>
          </cell>
        </row>
        <row r="329">
          <cell r="A329">
            <v>36970</v>
          </cell>
          <cell r="B329">
            <v>36970</v>
          </cell>
        </row>
        <row r="329">
          <cell r="D329">
            <v>0</v>
          </cell>
        </row>
        <row r="330">
          <cell r="A330">
            <v>36971</v>
          </cell>
          <cell r="B330">
            <v>36971</v>
          </cell>
        </row>
        <row r="330">
          <cell r="D330">
            <v>0</v>
          </cell>
        </row>
        <row r="331">
          <cell r="A331">
            <v>36972</v>
          </cell>
          <cell r="B331">
            <v>36972</v>
          </cell>
        </row>
        <row r="331">
          <cell r="D331">
            <v>0</v>
          </cell>
        </row>
        <row r="332">
          <cell r="A332">
            <v>36973</v>
          </cell>
          <cell r="B332">
            <v>36973</v>
          </cell>
        </row>
        <row r="332">
          <cell r="D332">
            <v>0</v>
          </cell>
        </row>
        <row r="333">
          <cell r="A333">
            <v>36974</v>
          </cell>
          <cell r="B333">
            <v>36974</v>
          </cell>
        </row>
        <row r="333">
          <cell r="D333">
            <v>0</v>
          </cell>
        </row>
        <row r="334">
          <cell r="A334">
            <v>36975</v>
          </cell>
          <cell r="B334">
            <v>36975</v>
          </cell>
        </row>
        <row r="334">
          <cell r="D334">
            <v>0</v>
          </cell>
        </row>
        <row r="335">
          <cell r="A335">
            <v>36976</v>
          </cell>
          <cell r="B335">
            <v>36976</v>
          </cell>
        </row>
        <row r="335">
          <cell r="D335">
            <v>0</v>
          </cell>
        </row>
        <row r="336">
          <cell r="A336">
            <v>36977</v>
          </cell>
          <cell r="B336">
            <v>36977</v>
          </cell>
        </row>
        <row r="336">
          <cell r="D336">
            <v>0</v>
          </cell>
        </row>
        <row r="337">
          <cell r="A337">
            <v>36978</v>
          </cell>
          <cell r="B337">
            <v>36978</v>
          </cell>
        </row>
        <row r="337">
          <cell r="D337">
            <v>0</v>
          </cell>
        </row>
        <row r="338">
          <cell r="A338">
            <v>36979</v>
          </cell>
          <cell r="B338">
            <v>36979</v>
          </cell>
        </row>
        <row r="338">
          <cell r="D338">
            <v>0</v>
          </cell>
        </row>
        <row r="339">
          <cell r="A339">
            <v>36980</v>
          </cell>
          <cell r="B339">
            <v>36980</v>
          </cell>
        </row>
        <row r="339">
          <cell r="D339">
            <v>0</v>
          </cell>
        </row>
        <row r="340">
          <cell r="A340">
            <v>36981</v>
          </cell>
          <cell r="B340">
            <v>36981</v>
          </cell>
        </row>
        <row r="340">
          <cell r="D340">
            <v>0</v>
          </cell>
        </row>
        <row r="341">
          <cell r="A341">
            <v>36982</v>
          </cell>
          <cell r="B341">
            <v>36982</v>
          </cell>
        </row>
        <row r="341">
          <cell r="D341">
            <v>0</v>
          </cell>
        </row>
        <row r="342">
          <cell r="A342">
            <v>36983</v>
          </cell>
          <cell r="B342">
            <v>36983</v>
          </cell>
        </row>
        <row r="342">
          <cell r="D342">
            <v>0</v>
          </cell>
        </row>
        <row r="343">
          <cell r="A343">
            <v>36984</v>
          </cell>
          <cell r="B343">
            <v>36984</v>
          </cell>
        </row>
        <row r="343">
          <cell r="D343">
            <v>0</v>
          </cell>
        </row>
        <row r="344">
          <cell r="A344">
            <v>36985</v>
          </cell>
          <cell r="B344">
            <v>36985</v>
          </cell>
        </row>
        <row r="344">
          <cell r="D344">
            <v>0</v>
          </cell>
        </row>
        <row r="345">
          <cell r="A345">
            <v>36986</v>
          </cell>
          <cell r="B345">
            <v>36986</v>
          </cell>
        </row>
        <row r="345">
          <cell r="D345">
            <v>0</v>
          </cell>
        </row>
        <row r="346">
          <cell r="A346">
            <v>36987</v>
          </cell>
          <cell r="B346">
            <v>36987</v>
          </cell>
        </row>
        <row r="346">
          <cell r="D346">
            <v>0</v>
          </cell>
        </row>
        <row r="347">
          <cell r="A347">
            <v>36988</v>
          </cell>
          <cell r="B347">
            <v>36988</v>
          </cell>
        </row>
        <row r="347">
          <cell r="D347">
            <v>0</v>
          </cell>
        </row>
        <row r="348">
          <cell r="A348">
            <v>36989</v>
          </cell>
          <cell r="B348">
            <v>36989</v>
          </cell>
        </row>
        <row r="348">
          <cell r="D348">
            <v>0</v>
          </cell>
        </row>
        <row r="349">
          <cell r="A349">
            <v>36990</v>
          </cell>
          <cell r="B349">
            <v>36990</v>
          </cell>
        </row>
        <row r="349">
          <cell r="D349">
            <v>0</v>
          </cell>
        </row>
        <row r="350">
          <cell r="A350">
            <v>36991</v>
          </cell>
          <cell r="B350">
            <v>36991</v>
          </cell>
        </row>
        <row r="350">
          <cell r="D350">
            <v>0</v>
          </cell>
        </row>
        <row r="351">
          <cell r="A351">
            <v>36992</v>
          </cell>
          <cell r="B351">
            <v>36992</v>
          </cell>
        </row>
        <row r="351">
          <cell r="D351">
            <v>0</v>
          </cell>
        </row>
        <row r="352">
          <cell r="A352">
            <v>36993</v>
          </cell>
          <cell r="B352">
            <v>36993</v>
          </cell>
        </row>
        <row r="352">
          <cell r="D352">
            <v>0</v>
          </cell>
        </row>
        <row r="353">
          <cell r="A353">
            <v>36994</v>
          </cell>
          <cell r="B353">
            <v>36994</v>
          </cell>
        </row>
        <row r="353">
          <cell r="D353">
            <v>0</v>
          </cell>
        </row>
        <row r="354">
          <cell r="A354">
            <v>36995</v>
          </cell>
          <cell r="B354">
            <v>36995</v>
          </cell>
        </row>
        <row r="354">
          <cell r="D354">
            <v>0</v>
          </cell>
        </row>
        <row r="355">
          <cell r="A355">
            <v>36996</v>
          </cell>
          <cell r="B355">
            <v>36996</v>
          </cell>
        </row>
        <row r="355">
          <cell r="D355">
            <v>0</v>
          </cell>
        </row>
        <row r="356">
          <cell r="A356">
            <v>36997</v>
          </cell>
          <cell r="B356">
            <v>36997</v>
          </cell>
        </row>
        <row r="356">
          <cell r="D356">
            <v>0</v>
          </cell>
        </row>
        <row r="357">
          <cell r="A357">
            <v>36998</v>
          </cell>
          <cell r="B357">
            <v>36998</v>
          </cell>
        </row>
        <row r="357">
          <cell r="D357">
            <v>0</v>
          </cell>
        </row>
        <row r="358">
          <cell r="A358">
            <v>36999</v>
          </cell>
          <cell r="B358">
            <v>36999</v>
          </cell>
        </row>
        <row r="358">
          <cell r="D358">
            <v>0</v>
          </cell>
        </row>
        <row r="359">
          <cell r="A359">
            <v>37000</v>
          </cell>
          <cell r="B359">
            <v>37000</v>
          </cell>
        </row>
        <row r="359">
          <cell r="D359">
            <v>0</v>
          </cell>
        </row>
        <row r="360">
          <cell r="A360">
            <v>37001</v>
          </cell>
          <cell r="B360">
            <v>37001</v>
          </cell>
        </row>
        <row r="360">
          <cell r="D360">
            <v>0</v>
          </cell>
        </row>
        <row r="361">
          <cell r="A361">
            <v>37002</v>
          </cell>
          <cell r="B361">
            <v>37002</v>
          </cell>
        </row>
        <row r="361">
          <cell r="D361">
            <v>0</v>
          </cell>
        </row>
        <row r="362">
          <cell r="A362">
            <v>37003</v>
          </cell>
          <cell r="B362">
            <v>37003</v>
          </cell>
        </row>
        <row r="362">
          <cell r="D362">
            <v>0</v>
          </cell>
        </row>
        <row r="363">
          <cell r="A363">
            <v>37004</v>
          </cell>
          <cell r="B363">
            <v>37004</v>
          </cell>
        </row>
        <row r="363">
          <cell r="D363">
            <v>0</v>
          </cell>
        </row>
        <row r="364">
          <cell r="A364">
            <v>37005</v>
          </cell>
          <cell r="B364">
            <v>37005</v>
          </cell>
        </row>
        <row r="364">
          <cell r="D364">
            <v>0</v>
          </cell>
        </row>
        <row r="365">
          <cell r="A365">
            <v>37006</v>
          </cell>
          <cell r="B365">
            <v>37006</v>
          </cell>
        </row>
        <row r="365">
          <cell r="D365">
            <v>0</v>
          </cell>
        </row>
        <row r="366">
          <cell r="A366">
            <v>37007</v>
          </cell>
          <cell r="B366">
            <v>37007</v>
          </cell>
        </row>
        <row r="366">
          <cell r="D366">
            <v>0</v>
          </cell>
        </row>
        <row r="367">
          <cell r="A367">
            <v>37008</v>
          </cell>
          <cell r="B367">
            <v>37008</v>
          </cell>
        </row>
        <row r="367">
          <cell r="D367">
            <v>0</v>
          </cell>
        </row>
        <row r="368">
          <cell r="A368">
            <v>37009</v>
          </cell>
          <cell r="B368">
            <v>37009</v>
          </cell>
        </row>
        <row r="368">
          <cell r="D368">
            <v>0</v>
          </cell>
        </row>
        <row r="369">
          <cell r="A369">
            <v>37010</v>
          </cell>
          <cell r="B369">
            <v>37010</v>
          </cell>
        </row>
        <row r="369">
          <cell r="D369">
            <v>0</v>
          </cell>
        </row>
        <row r="370">
          <cell r="A370">
            <v>37011</v>
          </cell>
          <cell r="B370">
            <v>37011</v>
          </cell>
        </row>
        <row r="370">
          <cell r="D370">
            <v>0</v>
          </cell>
        </row>
        <row r="371">
          <cell r="A371">
            <v>37012</v>
          </cell>
          <cell r="B371">
            <v>37012</v>
          </cell>
        </row>
        <row r="371">
          <cell r="D371">
            <v>0</v>
          </cell>
        </row>
        <row r="372">
          <cell r="A372">
            <v>37013</v>
          </cell>
          <cell r="B372">
            <v>37013</v>
          </cell>
        </row>
        <row r="372">
          <cell r="D372">
            <v>0</v>
          </cell>
        </row>
        <row r="377">
          <cell r="D377">
            <v>0</v>
          </cell>
        </row>
        <row r="383">
          <cell r="A383" t="str">
            <v>Mon</v>
          </cell>
          <cell r="B383">
            <v>12600</v>
          </cell>
          <cell r="C383">
            <v>12700</v>
          </cell>
        </row>
        <row r="384">
          <cell r="A384" t="str">
            <v>Tue</v>
          </cell>
          <cell r="B384">
            <v>12600</v>
          </cell>
          <cell r="C384">
            <v>12700</v>
          </cell>
        </row>
        <row r="385">
          <cell r="A385" t="str">
            <v>Wed</v>
          </cell>
          <cell r="B385">
            <v>12600</v>
          </cell>
          <cell r="C385">
            <v>12700</v>
          </cell>
        </row>
        <row r="386">
          <cell r="A386" t="str">
            <v>Thu</v>
          </cell>
          <cell r="B386">
            <v>12600</v>
          </cell>
          <cell r="C386">
            <v>12700</v>
          </cell>
        </row>
        <row r="387">
          <cell r="A387" t="str">
            <v>Fri</v>
          </cell>
          <cell r="B387">
            <v>12650</v>
          </cell>
          <cell r="C387">
            <v>12750</v>
          </cell>
        </row>
        <row r="388">
          <cell r="A388" t="str">
            <v>Sat</v>
          </cell>
          <cell r="B388">
            <v>12750</v>
          </cell>
          <cell r="C388">
            <v>12900</v>
          </cell>
        </row>
        <row r="389">
          <cell r="A389" t="str">
            <v>Sun</v>
          </cell>
          <cell r="B389">
            <v>12750</v>
          </cell>
          <cell r="C389">
            <v>12900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radeOPs"/>
      <sheetName val="Opsheet"/>
      <sheetName val="Stg info"/>
      <sheetName val="data"/>
      <sheetName val="Field_Avg"/>
      <sheetName val="Alliance Sched"/>
      <sheetName val="Alliance"/>
      <sheetName val="TransGas"/>
      <sheetName val="NewForecast"/>
      <sheetName val="Morning Graphs"/>
      <sheetName val="TCPL Map"/>
      <sheetName val="PowerGen"/>
      <sheetName val="StorageSheet"/>
      <sheetName val="StorageChartData"/>
      <sheetName val="OPS Historicals"/>
      <sheetName val="SouthernCross"/>
      <sheetName val="Storage"/>
      <sheetName val="Carbon"/>
      <sheetName val="West For Hous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 Input"/>
      <sheetName val="Graph-Total"/>
      <sheetName val="Graph-East"/>
      <sheetName val="Graph-West"/>
      <sheetName val="%"/>
      <sheetName val="Inj-WD"/>
      <sheetName val="Year-On-Year"/>
      <sheetName val="Alberta Derivation"/>
      <sheetName val="TransG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2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3" min="1" style="0" width="6.41"/>
    <col collapsed="false" customWidth="true" hidden="false" outlineLevel="0" max="4" min="4" style="0" width="7.85"/>
    <col collapsed="false" customWidth="true" hidden="false" outlineLevel="0" max="5" min="5" style="0" width="6.41"/>
    <col collapsed="false" customWidth="true" hidden="false" outlineLevel="0" max="6" min="6" style="0" width="10.41"/>
    <col collapsed="false" customWidth="true" hidden="false" outlineLevel="0" max="7" min="7" style="0" width="9.56"/>
    <col collapsed="false" customWidth="true" hidden="false" outlineLevel="0" max="8" min="8" style="0" width="6.99"/>
    <col collapsed="false" customWidth="true" hidden="false" outlineLevel="0" max="9" min="9" style="0" width="8.28"/>
    <col collapsed="false" customWidth="true" hidden="false" outlineLevel="0" max="10" min="10" style="0" width="6.7"/>
    <col collapsed="false" customWidth="true" hidden="false" outlineLevel="0" max="11" min="11" style="0" width="8.99"/>
    <col collapsed="false" customWidth="true" hidden="false" outlineLevel="0" max="12" min="12" style="0" width="8.85"/>
    <col collapsed="false" customWidth="true" hidden="false" outlineLevel="0" max="13" min="13" style="0" width="7.7"/>
    <col collapsed="false" customWidth="true" hidden="false" outlineLevel="0" max="15" min="14" style="0" width="9.28"/>
    <col collapsed="false" customWidth="true" hidden="false" outlineLevel="0" max="16" min="16" style="0" width="9.99"/>
    <col collapsed="false" customWidth="true" hidden="false" outlineLevel="0" max="17" min="17" style="0" width="12.99"/>
    <col collapsed="false" customWidth="true" hidden="false" outlineLevel="0" max="18" min="18" style="0" width="14.28"/>
    <col collapsed="false" customWidth="true" hidden="false" outlineLevel="0" max="19" min="19" style="0" width="14.99"/>
    <col collapsed="false" customWidth="true" hidden="false" outlineLevel="0" max="20" min="20" style="0" width="8.28"/>
    <col collapsed="false" customWidth="true" hidden="false" outlineLevel="0" max="21" min="21" style="0" width="9.41"/>
    <col collapsed="false" customWidth="true" hidden="false" outlineLevel="0" max="22" min="22" style="0" width="10.28"/>
    <col collapsed="false" customWidth="true" hidden="false" outlineLevel="0" max="23" min="23" style="0" width="9.7"/>
    <col collapsed="false" customWidth="true" hidden="false" outlineLevel="0" max="25" min="25" style="0" width="9.28"/>
    <col collapsed="false" customWidth="true" hidden="false" outlineLevel="0" max="26" min="26" style="0" width="10.28"/>
    <col collapsed="false" customWidth="true" hidden="false" outlineLevel="0" max="28" min="27" style="0" width="11.42"/>
    <col collapsed="false" customWidth="true" hidden="false" outlineLevel="0" max="29" min="29" style="0" width="13.28"/>
    <col collapsed="false" customWidth="true" hidden="false" outlineLevel="0" max="30" min="30" style="0" width="10.85"/>
    <col collapsed="false" customWidth="true" hidden="false" outlineLevel="0" max="36" min="36" style="0" width="12.42"/>
    <col collapsed="false" customWidth="true" hidden="false" outlineLevel="0" max="39" min="39" style="0" width="12.14"/>
    <col collapsed="false" customWidth="true" hidden="false" outlineLevel="0" max="40" min="40" style="0" width="10.13"/>
    <col collapsed="false" customWidth="true" hidden="false" outlineLevel="0" max="41" min="41" style="0" width="9.56"/>
    <col collapsed="false" customWidth="true" hidden="false" outlineLevel="0" max="42" min="42" style="0" width="12.7"/>
  </cols>
  <sheetData>
    <row r="1" customFormat="false" ht="27.75" hidden="tru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customFormat="false" ht="18" hidden="true" customHeight="false" outlineLevel="0" collapsed="false">
      <c r="A2" s="1"/>
      <c r="B2" s="1"/>
      <c r="C2" s="1"/>
      <c r="D2" s="1"/>
      <c r="E2" s="3"/>
      <c r="F2" s="4" t="s">
        <v>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customFormat="false" ht="12.75" hidden="true" customHeight="false" outlineLevel="0" collapsed="false">
      <c r="A3" s="1"/>
      <c r="B3" s="1"/>
      <c r="C3" s="1"/>
      <c r="D3" s="1"/>
      <c r="E3" s="1"/>
      <c r="F3" s="5"/>
      <c r="G3" s="6"/>
      <c r="H3" s="6"/>
      <c r="I3" s="1"/>
      <c r="J3" s="6"/>
      <c r="K3" s="1"/>
      <c r="L3" s="7" t="n">
        <f aca="true">TODAY()</f>
        <v>45926</v>
      </c>
      <c r="M3" s="6"/>
      <c r="N3" s="6"/>
      <c r="O3" s="6"/>
      <c r="P3" s="6"/>
      <c r="Q3" s="6"/>
      <c r="R3" s="6"/>
      <c r="S3" s="8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customFormat="false" ht="12.75" hidden="true" customHeight="false" outlineLevel="0" collapsed="false">
      <c r="A4" s="1"/>
      <c r="B4" s="1"/>
      <c r="C4" s="1"/>
      <c r="D4" s="1"/>
      <c r="E4" s="1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"/>
      <c r="V4" s="1"/>
      <c r="W4" s="1"/>
      <c r="X4" s="1"/>
      <c r="Y4" s="9" t="s">
        <v>2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customFormat="false" ht="12.75" hidden="true" customHeight="false" outlineLevel="0" collapsed="false">
      <c r="A5" s="1"/>
      <c r="B5" s="1"/>
      <c r="C5" s="1"/>
      <c r="D5" s="1"/>
      <c r="E5" s="10"/>
      <c r="F5" s="11"/>
      <c r="G5" s="12"/>
      <c r="H5" s="12"/>
      <c r="I5" s="12"/>
      <c r="J5" s="12"/>
      <c r="K5" s="12"/>
      <c r="L5" s="12"/>
      <c r="M5" s="12"/>
      <c r="N5" s="12" t="s">
        <v>3</v>
      </c>
      <c r="O5" s="12"/>
      <c r="P5" s="13" t="s">
        <v>4</v>
      </c>
      <c r="Q5" s="14" t="s">
        <v>5</v>
      </c>
      <c r="R5" s="14" t="s">
        <v>6</v>
      </c>
      <c r="S5" s="13" t="s">
        <v>7</v>
      </c>
      <c r="T5" s="13" t="s">
        <v>6</v>
      </c>
      <c r="U5" s="1"/>
      <c r="V5" s="1"/>
      <c r="W5" s="15" t="s">
        <v>8</v>
      </c>
      <c r="X5" s="15"/>
      <c r="Y5" s="15"/>
      <c r="Z5" s="15"/>
      <c r="AA5" s="15"/>
      <c r="AB5" s="15"/>
      <c r="AC5" s="16" t="s">
        <v>9</v>
      </c>
      <c r="AD5" s="16" t="s">
        <v>6</v>
      </c>
      <c r="AE5" s="16" t="s">
        <v>10</v>
      </c>
      <c r="AF5" s="1"/>
      <c r="AG5" s="16" t="s">
        <v>11</v>
      </c>
      <c r="AH5" s="16" t="s">
        <v>12</v>
      </c>
      <c r="AI5" s="16" t="s">
        <v>13</v>
      </c>
      <c r="AJ5" s="16" t="s">
        <v>14</v>
      </c>
      <c r="AK5" s="1"/>
      <c r="AL5" s="1"/>
      <c r="AM5" s="1"/>
      <c r="AN5" s="1"/>
      <c r="AO5" s="1"/>
      <c r="AP5" s="1"/>
    </row>
    <row r="6" customFormat="false" ht="12.75" hidden="true" customHeight="false" outlineLevel="0" collapsed="false">
      <c r="A6" s="1"/>
      <c r="B6" s="1"/>
      <c r="C6" s="1"/>
      <c r="D6" s="1"/>
      <c r="E6" s="17"/>
      <c r="F6" s="18"/>
      <c r="G6" s="19" t="s">
        <v>15</v>
      </c>
      <c r="H6" s="19" t="s">
        <v>16</v>
      </c>
      <c r="I6" s="19" t="s">
        <v>17</v>
      </c>
      <c r="J6" s="19" t="s">
        <v>18</v>
      </c>
      <c r="K6" s="19" t="s">
        <v>19</v>
      </c>
      <c r="L6" s="19" t="s">
        <v>20</v>
      </c>
      <c r="M6" s="19" t="s">
        <v>21</v>
      </c>
      <c r="N6" s="19" t="s">
        <v>22</v>
      </c>
      <c r="O6" s="19"/>
      <c r="P6" s="20" t="s">
        <v>23</v>
      </c>
      <c r="Q6" s="21" t="s">
        <v>24</v>
      </c>
      <c r="R6" s="21" t="s">
        <v>25</v>
      </c>
      <c r="S6" s="20" t="s">
        <v>26</v>
      </c>
      <c r="T6" s="20" t="s">
        <v>27</v>
      </c>
      <c r="U6" s="22" t="s">
        <v>28</v>
      </c>
      <c r="V6" s="23" t="s">
        <v>29</v>
      </c>
      <c r="W6" s="24" t="s">
        <v>11</v>
      </c>
      <c r="X6" s="24" t="s">
        <v>12</v>
      </c>
      <c r="Y6" s="24" t="s">
        <v>13</v>
      </c>
      <c r="Z6" s="24" t="s">
        <v>30</v>
      </c>
      <c r="AA6" s="24" t="s">
        <v>3</v>
      </c>
      <c r="AB6" s="21"/>
      <c r="AC6" s="25" t="s">
        <v>31</v>
      </c>
      <c r="AD6" s="25" t="s">
        <v>9</v>
      </c>
      <c r="AE6" s="25" t="s">
        <v>32</v>
      </c>
      <c r="AF6" s="1"/>
      <c r="AG6" s="21" t="s">
        <v>33</v>
      </c>
      <c r="AH6" s="21" t="s">
        <v>33</v>
      </c>
      <c r="AI6" s="21" t="s">
        <v>33</v>
      </c>
      <c r="AJ6" s="21" t="s">
        <v>33</v>
      </c>
      <c r="AK6" s="1"/>
      <c r="AL6" s="1"/>
      <c r="AM6" s="1"/>
      <c r="AN6" s="1"/>
      <c r="AO6" s="1"/>
      <c r="AP6" s="1"/>
    </row>
    <row r="7" customFormat="false" ht="12.75" hidden="true" customHeight="false" outlineLevel="0" collapsed="false">
      <c r="A7" s="1"/>
      <c r="B7" s="1"/>
      <c r="C7" s="1"/>
      <c r="D7" s="1"/>
      <c r="E7" s="26" t="s">
        <v>34</v>
      </c>
      <c r="F7" s="27" t="n">
        <v>36923</v>
      </c>
      <c r="G7" s="28" t="n">
        <v>6023</v>
      </c>
      <c r="H7" s="28" t="n">
        <v>1200</v>
      </c>
      <c r="I7" s="28" t="n">
        <v>2299</v>
      </c>
      <c r="J7" s="28" t="n">
        <v>2713</v>
      </c>
      <c r="K7" s="28" t="n">
        <v>118</v>
      </c>
      <c r="L7" s="28" t="n">
        <v>0</v>
      </c>
      <c r="M7" s="28" t="n">
        <v>1387</v>
      </c>
      <c r="N7" s="28" t="n">
        <f aca="false">SUM(I7:M7,G7)</f>
        <v>12540</v>
      </c>
      <c r="O7" s="28"/>
      <c r="P7" s="29" t="n">
        <v>11430</v>
      </c>
      <c r="Q7" s="30" t="n">
        <f aca="false">P7-N7</f>
        <v>-1110</v>
      </c>
      <c r="R7" s="31" t="n">
        <f aca="false">AA7</f>
        <v>-885</v>
      </c>
      <c r="S7" s="32" t="n">
        <f aca="false">Q7-R7</f>
        <v>-225</v>
      </c>
      <c r="T7" s="33" t="n">
        <v>13544</v>
      </c>
      <c r="U7" s="34" t="n">
        <v>14200</v>
      </c>
      <c r="V7" s="35" t="n">
        <f aca="false">T7-U7</f>
        <v>-656</v>
      </c>
      <c r="W7" s="36" t="n">
        <v>-383</v>
      </c>
      <c r="X7" s="37" t="n">
        <v>82</v>
      </c>
      <c r="Y7" s="37" t="n">
        <v>-400</v>
      </c>
      <c r="Z7" s="37" t="n">
        <v>-184</v>
      </c>
      <c r="AA7" s="38" t="n">
        <f aca="false">SUM(W7:Z7)</f>
        <v>-885</v>
      </c>
      <c r="AB7" s="39"/>
      <c r="AC7" s="40" t="n">
        <v>8483</v>
      </c>
      <c r="AD7" s="41" t="n">
        <f aca="false">G7+I7+(W7*AG7)+(X7*AH7)+(Y7*AI7)+(Z7*AJ7)</f>
        <v>8155.47826086957</v>
      </c>
      <c r="AE7" s="41" t="n">
        <f aca="false">AD7-AC7</f>
        <v>-327.521739130435</v>
      </c>
      <c r="AF7" s="1"/>
      <c r="AG7" s="42" t="n">
        <f aca="false">1/2.3</f>
        <v>0.434782608695652</v>
      </c>
      <c r="AH7" s="42"/>
      <c r="AI7" s="42"/>
      <c r="AJ7" s="42"/>
      <c r="AK7" s="1"/>
      <c r="AL7" s="1"/>
      <c r="AM7" s="1"/>
      <c r="AN7" s="1" t="n">
        <v>-1</v>
      </c>
      <c r="AO7" s="43" t="n">
        <v>131.9904816892</v>
      </c>
      <c r="AP7" s="43" t="n">
        <v>393.2668239084</v>
      </c>
      <c r="AQ7" s="43" t="n">
        <v>200.328260022357</v>
      </c>
      <c r="AR7" s="43" t="n">
        <v>76.4144211764</v>
      </c>
      <c r="AT7" s="44" t="n">
        <f aca="false">$AN$7*AO7</f>
        <v>-131.9904816892</v>
      </c>
      <c r="AU7" s="44" t="n">
        <f aca="false">$AN$7*AP7</f>
        <v>-393.2668239084</v>
      </c>
      <c r="AV7" s="44" t="n">
        <f aca="false">$AN$7*AQ7</f>
        <v>-200.328260022357</v>
      </c>
      <c r="AW7" s="44" t="n">
        <f aca="false">$AN$7*AR7</f>
        <v>-76.4144211764</v>
      </c>
    </row>
    <row r="8" customFormat="false" ht="12.75" hidden="true" customHeight="false" outlineLevel="0" collapsed="false">
      <c r="A8" s="1"/>
      <c r="B8" s="1"/>
      <c r="C8" s="1"/>
      <c r="D8" s="1"/>
      <c r="E8" s="26" t="s">
        <v>35</v>
      </c>
      <c r="F8" s="45" t="n">
        <f aca="false">F7+1</f>
        <v>36924</v>
      </c>
      <c r="G8" s="28" t="n">
        <v>5949</v>
      </c>
      <c r="H8" s="28" t="n">
        <v>1200</v>
      </c>
      <c r="I8" s="28" t="n">
        <v>2320</v>
      </c>
      <c r="J8" s="28" t="n">
        <v>2348</v>
      </c>
      <c r="K8" s="28" t="n">
        <v>112</v>
      </c>
      <c r="L8" s="28" t="n">
        <v>0</v>
      </c>
      <c r="M8" s="28" t="n">
        <v>1414</v>
      </c>
      <c r="N8" s="28" t="n">
        <f aca="false">SUM(I8:M8,G8)</f>
        <v>12143</v>
      </c>
      <c r="O8" s="28"/>
      <c r="P8" s="29" t="n">
        <v>11365</v>
      </c>
      <c r="Q8" s="30" t="n">
        <f aca="false">P8-N8</f>
        <v>-778</v>
      </c>
      <c r="R8" s="31" t="n">
        <f aca="false">AA8</f>
        <v>-1252</v>
      </c>
      <c r="S8" s="32" t="n">
        <f aca="false">Q8-R8</f>
        <v>474</v>
      </c>
      <c r="T8" s="33" t="n">
        <f aca="false">T7+S8</f>
        <v>14018</v>
      </c>
      <c r="U8" s="46" t="n">
        <v>14200</v>
      </c>
      <c r="V8" s="47" t="n">
        <f aca="false">T8-U8</f>
        <v>-182</v>
      </c>
      <c r="W8" s="37" t="n">
        <v>-438</v>
      </c>
      <c r="X8" s="37" t="n">
        <v>-186</v>
      </c>
      <c r="Y8" s="37" t="n">
        <v>-456</v>
      </c>
      <c r="Z8" s="37" t="n">
        <v>-172</v>
      </c>
      <c r="AA8" s="38" t="n">
        <f aca="false">SUM(W8:Z8)</f>
        <v>-1252</v>
      </c>
      <c r="AB8" s="39"/>
      <c r="AC8" s="40" t="n">
        <v>8483</v>
      </c>
      <c r="AD8" s="41" t="n">
        <f aca="false">G8+I8+(W8*AG8)+(X8*AH8)+(Y8*AI8)+(Z8*AJ8)</f>
        <v>8078.5652173913</v>
      </c>
      <c r="AE8" s="41" t="n">
        <f aca="false">AD8-AC8</f>
        <v>-404.434782608696</v>
      </c>
      <c r="AF8" s="1"/>
      <c r="AG8" s="42" t="n">
        <f aca="false">1/2.3</f>
        <v>0.434782608695652</v>
      </c>
      <c r="AH8" s="42"/>
      <c r="AI8" s="42"/>
      <c r="AJ8" s="42"/>
      <c r="AK8" s="1"/>
      <c r="AL8" s="1"/>
      <c r="AM8" s="1"/>
      <c r="AN8" s="1" t="n">
        <v>-1</v>
      </c>
      <c r="AO8" s="43" t="n">
        <v>269.5463780472</v>
      </c>
      <c r="AP8" s="43" t="n">
        <v>251.8066187904</v>
      </c>
      <c r="AQ8" s="43" t="n">
        <v>322.941580420954</v>
      </c>
      <c r="AR8" s="43" t="n">
        <v>85.7066760252</v>
      </c>
      <c r="AT8" s="44" t="n">
        <f aca="false">$AN$7*AO8</f>
        <v>-269.5463780472</v>
      </c>
      <c r="AU8" s="44" t="n">
        <f aca="false">$AN$7*AP8</f>
        <v>-251.8066187904</v>
      </c>
      <c r="AV8" s="44" t="n">
        <f aca="false">$AN$7*AQ8</f>
        <v>-322.941580420954</v>
      </c>
      <c r="AW8" s="44" t="n">
        <f aca="false">$AN$7*AR8</f>
        <v>-85.7066760252</v>
      </c>
    </row>
    <row r="9" customFormat="false" ht="12.75" hidden="true" customHeight="false" outlineLevel="0" collapsed="false">
      <c r="A9" s="1"/>
      <c r="B9" s="1"/>
      <c r="C9" s="1"/>
      <c r="D9" s="1"/>
      <c r="E9" s="26" t="s">
        <v>36</v>
      </c>
      <c r="F9" s="45" t="n">
        <f aca="false">F8+1</f>
        <v>36925</v>
      </c>
      <c r="G9" s="28" t="n">
        <v>5957</v>
      </c>
      <c r="H9" s="28" t="n">
        <f aca="false">H8</f>
        <v>1200</v>
      </c>
      <c r="I9" s="28" t="n">
        <v>2328</v>
      </c>
      <c r="J9" s="28" t="n">
        <v>2703</v>
      </c>
      <c r="K9" s="28" t="n">
        <v>73</v>
      </c>
      <c r="L9" s="28" t="n">
        <v>0</v>
      </c>
      <c r="M9" s="28" t="n">
        <v>1374</v>
      </c>
      <c r="N9" s="28" t="n">
        <f aca="false">SUM(I9:M9,G9)</f>
        <v>12435</v>
      </c>
      <c r="O9" s="28"/>
      <c r="P9" s="29" t="n">
        <v>11460</v>
      </c>
      <c r="Q9" s="30" t="n">
        <f aca="false">P9-N9</f>
        <v>-975</v>
      </c>
      <c r="R9" s="31" t="n">
        <f aca="false">AA9</f>
        <v>-1094</v>
      </c>
      <c r="S9" s="32" t="n">
        <f aca="false">Q9-R9</f>
        <v>119</v>
      </c>
      <c r="T9" s="33" t="n">
        <f aca="false">T8+S9</f>
        <v>14137</v>
      </c>
      <c r="U9" s="46" t="n">
        <v>14200</v>
      </c>
      <c r="V9" s="47" t="n">
        <f aca="false">T9-U9</f>
        <v>-63</v>
      </c>
      <c r="W9" s="37" t="n">
        <v>-325</v>
      </c>
      <c r="X9" s="37" t="n">
        <v>-203</v>
      </c>
      <c r="Y9" s="37" t="n">
        <v>-431</v>
      </c>
      <c r="Z9" s="37" t="n">
        <v>-135</v>
      </c>
      <c r="AA9" s="38" t="n">
        <f aca="false">SUM(W9:Z9)</f>
        <v>-1094</v>
      </c>
      <c r="AB9" s="39"/>
      <c r="AC9" s="40" t="n">
        <v>8483</v>
      </c>
      <c r="AD9" s="41" t="n">
        <f aca="false">G9+I9+(W9*AG9)+(X9*AH9)+(Y9*AI9)+(Z9*AJ9)</f>
        <v>8143.69565217391</v>
      </c>
      <c r="AE9" s="41" t="n">
        <f aca="false">AD9-AC9</f>
        <v>-339.304347826087</v>
      </c>
      <c r="AF9" s="1"/>
      <c r="AG9" s="42" t="n">
        <f aca="false">1/2.3</f>
        <v>0.434782608695652</v>
      </c>
      <c r="AH9" s="42"/>
      <c r="AI9" s="42"/>
      <c r="AJ9" s="42"/>
      <c r="AK9" s="1"/>
      <c r="AL9" s="1"/>
      <c r="AM9" s="1"/>
      <c r="AN9" s="1" t="n">
        <v>-1</v>
      </c>
      <c r="AO9" s="43" t="n">
        <v>117.4238606428</v>
      </c>
      <c r="AP9" s="43" t="n">
        <v>-32.5619350584</v>
      </c>
      <c r="AQ9" s="43" t="n">
        <v>70.66</v>
      </c>
      <c r="AR9" s="43" t="n">
        <v>-224.5225993012</v>
      </c>
      <c r="AT9" s="44" t="n">
        <f aca="false">$AN$7*AO9</f>
        <v>-117.4238606428</v>
      </c>
      <c r="AU9" s="44" t="n">
        <f aca="false">$AN$7*AP9</f>
        <v>32.5619350584</v>
      </c>
      <c r="AV9" s="44" t="n">
        <f aca="false">$AN$7*AQ9</f>
        <v>-70.66</v>
      </c>
      <c r="AW9" s="44" t="n">
        <f aca="false">$AN$7*AR9</f>
        <v>224.5225993012</v>
      </c>
    </row>
    <row r="10" customFormat="false" ht="12.75" hidden="true" customHeight="false" outlineLevel="0" collapsed="false">
      <c r="A10" s="1"/>
      <c r="B10" s="1"/>
      <c r="C10" s="1"/>
      <c r="D10" s="1"/>
      <c r="E10" s="26" t="s">
        <v>37</v>
      </c>
      <c r="F10" s="45" t="n">
        <f aca="false">F9+1</f>
        <v>36926</v>
      </c>
      <c r="G10" s="28" t="n">
        <v>5937</v>
      </c>
      <c r="H10" s="28" t="n">
        <f aca="false">H9</f>
        <v>1200</v>
      </c>
      <c r="I10" s="28" t="n">
        <v>2272</v>
      </c>
      <c r="J10" s="28" t="n">
        <v>2424</v>
      </c>
      <c r="K10" s="28" t="n">
        <v>79</v>
      </c>
      <c r="L10" s="28" t="n">
        <v>1</v>
      </c>
      <c r="M10" s="28" t="n">
        <v>1436</v>
      </c>
      <c r="N10" s="28" t="n">
        <f aca="false">SUM(I10:M10,G10)</f>
        <v>12149</v>
      </c>
      <c r="O10" s="28"/>
      <c r="P10" s="29" t="n">
        <v>11422</v>
      </c>
      <c r="Q10" s="30" t="n">
        <f aca="false">P10-N10</f>
        <v>-727</v>
      </c>
      <c r="R10" s="31" t="n">
        <f aca="false">AA10</f>
        <v>-928</v>
      </c>
      <c r="S10" s="32" t="n">
        <f aca="false">Q10-R10</f>
        <v>201</v>
      </c>
      <c r="T10" s="33" t="n">
        <f aca="false">T9+S10</f>
        <v>14338</v>
      </c>
      <c r="U10" s="46" t="n">
        <v>14200</v>
      </c>
      <c r="V10" s="47" t="n">
        <f aca="false">T10-U10</f>
        <v>138</v>
      </c>
      <c r="W10" s="37" t="n">
        <v>-265</v>
      </c>
      <c r="X10" s="37" t="n">
        <v>-208</v>
      </c>
      <c r="Y10" s="37" t="n">
        <v>-290</v>
      </c>
      <c r="Z10" s="37" t="n">
        <v>-165</v>
      </c>
      <c r="AA10" s="38" t="n">
        <f aca="false">SUM(W10:Z10)</f>
        <v>-928</v>
      </c>
      <c r="AB10" s="39"/>
      <c r="AC10" s="40" t="n">
        <v>8483</v>
      </c>
      <c r="AD10" s="41" t="n">
        <f aca="false">G10+I10+(W10*AG10)+(X10*AH10)+(Y10*AI10)+(Z10*AJ10)</f>
        <v>8093.78260869565</v>
      </c>
      <c r="AE10" s="41" t="n">
        <f aca="false">AD10-AC10</f>
        <v>-389.217391304348</v>
      </c>
      <c r="AF10" s="1"/>
      <c r="AG10" s="42" t="n">
        <f aca="false">1/2.3</f>
        <v>0.434782608695652</v>
      </c>
      <c r="AH10" s="42"/>
      <c r="AI10" s="42"/>
      <c r="AJ10" s="42"/>
      <c r="AK10" s="1"/>
      <c r="AL10" s="1"/>
      <c r="AM10" s="1"/>
      <c r="AN10" s="1" t="n">
        <v>-1</v>
      </c>
      <c r="AO10" s="43" t="n">
        <v>104.2663401216</v>
      </c>
      <c r="AP10" s="43" t="n">
        <v>198.818050174</v>
      </c>
      <c r="AQ10" s="43" t="n">
        <v>18.68</v>
      </c>
      <c r="AR10" s="43" t="n">
        <v>-179.7650234252</v>
      </c>
      <c r="AT10" s="44" t="n">
        <f aca="false">$AN$7*AO10</f>
        <v>-104.2663401216</v>
      </c>
      <c r="AU10" s="44" t="n">
        <f aca="false">$AN$7*AP10</f>
        <v>-198.818050174</v>
      </c>
      <c r="AV10" s="44" t="n">
        <f aca="false">$AN$7*AQ10</f>
        <v>-18.68</v>
      </c>
      <c r="AW10" s="44" t="n">
        <f aca="false">$AN$7*AR10</f>
        <v>179.7650234252</v>
      </c>
    </row>
    <row r="11" customFormat="false" ht="12.75" hidden="true" customHeight="false" outlineLevel="0" collapsed="false">
      <c r="A11" s="1"/>
      <c r="B11" s="1"/>
      <c r="C11" s="1"/>
      <c r="D11" s="1"/>
      <c r="E11" s="26" t="s">
        <v>38</v>
      </c>
      <c r="F11" s="45" t="n">
        <f aca="false">F10+1</f>
        <v>36927</v>
      </c>
      <c r="G11" s="28" t="n">
        <v>5905</v>
      </c>
      <c r="H11" s="28" t="n">
        <v>1200</v>
      </c>
      <c r="I11" s="28" t="n">
        <v>2285</v>
      </c>
      <c r="J11" s="28" t="n">
        <v>2635</v>
      </c>
      <c r="K11" s="28" t="n">
        <v>80</v>
      </c>
      <c r="L11" s="28" t="n">
        <v>83</v>
      </c>
      <c r="M11" s="28" t="n">
        <v>1632</v>
      </c>
      <c r="N11" s="28" t="n">
        <f aca="false">SUM(I11:M11,G11)</f>
        <v>12620</v>
      </c>
      <c r="O11" s="28"/>
      <c r="P11" s="29" t="n">
        <v>11276</v>
      </c>
      <c r="Q11" s="30" t="n">
        <f aca="false">P11-N11</f>
        <v>-1344</v>
      </c>
      <c r="R11" s="31" t="n">
        <f aca="false">AA11</f>
        <v>-989</v>
      </c>
      <c r="S11" s="32" t="n">
        <f aca="false">Q11-R11</f>
        <v>-355</v>
      </c>
      <c r="T11" s="33" t="n">
        <f aca="false">T10+S11</f>
        <v>13983</v>
      </c>
      <c r="U11" s="46" t="n">
        <v>14200</v>
      </c>
      <c r="V11" s="47" t="n">
        <f aca="false">T11-U11</f>
        <v>-217</v>
      </c>
      <c r="W11" s="37" t="n">
        <v>-196</v>
      </c>
      <c r="X11" s="37" t="n">
        <v>-208</v>
      </c>
      <c r="Y11" s="37" t="n">
        <v>-362</v>
      </c>
      <c r="Z11" s="37" t="n">
        <v>-223</v>
      </c>
      <c r="AA11" s="38" t="n">
        <f aca="false">SUM(W11:Z11)</f>
        <v>-989</v>
      </c>
      <c r="AB11" s="39"/>
      <c r="AC11" s="40" t="n">
        <v>8483</v>
      </c>
      <c r="AD11" s="41" t="n">
        <f aca="false">G11+I11+(W11*AG11)+(X11*AH11)+(Y11*AI11)+(Z11*AJ11)</f>
        <v>8104.78260869565</v>
      </c>
      <c r="AE11" s="41" t="n">
        <f aca="false">AD11-AC11</f>
        <v>-378.217391304348</v>
      </c>
      <c r="AF11" s="1"/>
      <c r="AG11" s="42" t="n">
        <f aca="false">1/2.3</f>
        <v>0.434782608695652</v>
      </c>
      <c r="AH11" s="42"/>
      <c r="AI11" s="42"/>
      <c r="AJ11" s="42"/>
      <c r="AK11" s="1"/>
      <c r="AL11" s="1"/>
      <c r="AM11" s="1"/>
      <c r="AN11" s="1" t="n">
        <v>-1</v>
      </c>
      <c r="AO11" s="43" t="n">
        <v>154.5325407208</v>
      </c>
      <c r="AP11" s="43" t="n">
        <v>179.917646404</v>
      </c>
      <c r="AQ11" s="43" t="n">
        <v>-20.201940588862</v>
      </c>
      <c r="AR11" s="43" t="n">
        <v>-176.2475961696</v>
      </c>
      <c r="AT11" s="44" t="n">
        <f aca="false">$AN$7*AO11</f>
        <v>-154.5325407208</v>
      </c>
      <c r="AU11" s="44" t="n">
        <f aca="false">$AN$7*AP11</f>
        <v>-179.917646404</v>
      </c>
      <c r="AV11" s="44" t="n">
        <f aca="false">$AN$7*AQ11</f>
        <v>20.201940588862</v>
      </c>
      <c r="AW11" s="44" t="n">
        <f aca="false">$AN$7*AR11</f>
        <v>176.2475961696</v>
      </c>
    </row>
    <row r="12" customFormat="false" ht="12.75" hidden="true" customHeight="false" outlineLevel="0" collapsed="false">
      <c r="A12" s="1"/>
      <c r="B12" s="1"/>
      <c r="C12" s="1"/>
      <c r="D12" s="1"/>
      <c r="E12" s="26" t="s">
        <v>39</v>
      </c>
      <c r="F12" s="45" t="n">
        <f aca="false">F11+1</f>
        <v>36928</v>
      </c>
      <c r="G12" s="28" t="n">
        <v>5631</v>
      </c>
      <c r="H12" s="28" t="n">
        <f aca="false">H11</f>
        <v>1200</v>
      </c>
      <c r="I12" s="28" t="n">
        <v>2157</v>
      </c>
      <c r="J12" s="28" t="n">
        <v>2672</v>
      </c>
      <c r="K12" s="28" t="n">
        <v>105</v>
      </c>
      <c r="L12" s="28" t="n">
        <v>99</v>
      </c>
      <c r="M12" s="28" t="n">
        <v>1776</v>
      </c>
      <c r="N12" s="28" t="n">
        <f aca="false">SUM(I12:M12,G12)</f>
        <v>12440</v>
      </c>
      <c r="O12" s="28"/>
      <c r="P12" s="29" t="n">
        <v>10964</v>
      </c>
      <c r="Q12" s="30" t="n">
        <f aca="false">P12-N12</f>
        <v>-1476</v>
      </c>
      <c r="R12" s="31" t="n">
        <f aca="false">Q12</f>
        <v>-1476</v>
      </c>
      <c r="S12" s="32" t="n">
        <f aca="false">Q12-R12</f>
        <v>0</v>
      </c>
      <c r="T12" s="33" t="n">
        <f aca="false">T11+S12</f>
        <v>13983</v>
      </c>
      <c r="U12" s="46" t="n">
        <v>14200</v>
      </c>
      <c r="V12" s="47" t="n">
        <f aca="false">T12-U12</f>
        <v>-217</v>
      </c>
      <c r="W12" s="37" t="n">
        <v>0</v>
      </c>
      <c r="X12" s="37" t="n">
        <v>0</v>
      </c>
      <c r="Y12" s="37" t="n">
        <v>0</v>
      </c>
      <c r="Z12" s="37" t="n">
        <v>0</v>
      </c>
      <c r="AA12" s="38" t="n">
        <f aca="false">SUM(W12:Z12)</f>
        <v>0</v>
      </c>
      <c r="AB12" s="39"/>
      <c r="AC12" s="40" t="n">
        <v>8483</v>
      </c>
      <c r="AD12" s="41" t="n">
        <f aca="false">G12+I12+(W12*AG12)+(X12*AH12)+(Y12*AI12)+(Z12*AJ12)</f>
        <v>7788</v>
      </c>
      <c r="AE12" s="41" t="n">
        <f aca="false">AD12-AC12</f>
        <v>-695</v>
      </c>
      <c r="AF12" s="1"/>
      <c r="AG12" s="42" t="n">
        <f aca="false">1/2.2</f>
        <v>0.454545454545455</v>
      </c>
      <c r="AH12" s="42"/>
      <c r="AI12" s="42"/>
      <c r="AJ12" s="42"/>
      <c r="AK12" s="1"/>
      <c r="AL12" s="1"/>
      <c r="AM12" s="1"/>
      <c r="AN12" s="1" t="n">
        <v>-1</v>
      </c>
      <c r="AO12" s="43" t="n">
        <v>1.0435152504</v>
      </c>
      <c r="AP12" s="43" t="n">
        <v>308.049961164</v>
      </c>
      <c r="AQ12" s="43" t="n">
        <v>153.875126113048</v>
      </c>
      <c r="AR12" s="43" t="n">
        <v>-15.9686228284</v>
      </c>
      <c r="AT12" s="44" t="n">
        <f aca="false">$AN$7*AO12</f>
        <v>-1.0435152504</v>
      </c>
      <c r="AU12" s="44" t="n">
        <f aca="false">$AN$7*AP12</f>
        <v>-308.049961164</v>
      </c>
      <c r="AV12" s="44" t="n">
        <f aca="false">$AN$7*AQ12</f>
        <v>-153.875126113048</v>
      </c>
      <c r="AW12" s="44" t="n">
        <f aca="false">$AN$7*AR12</f>
        <v>15.9686228284</v>
      </c>
    </row>
    <row r="13" customFormat="false" ht="12.75" hidden="true" customHeight="false" outlineLevel="0" collapsed="false">
      <c r="A13" s="1"/>
      <c r="B13" s="1"/>
      <c r="C13" s="1"/>
      <c r="D13" s="1"/>
      <c r="E13" s="26" t="s">
        <v>40</v>
      </c>
      <c r="F13" s="45" t="n">
        <f aca="false">F12+1</f>
        <v>36929</v>
      </c>
      <c r="G13" s="28" t="n">
        <v>5506</v>
      </c>
      <c r="H13" s="28" t="n">
        <f aca="false">H12</f>
        <v>1200</v>
      </c>
      <c r="I13" s="28" t="n">
        <v>2149</v>
      </c>
      <c r="J13" s="28" t="n">
        <v>2670</v>
      </c>
      <c r="K13" s="28" t="n">
        <v>70</v>
      </c>
      <c r="L13" s="28" t="n">
        <v>54</v>
      </c>
      <c r="M13" s="28" t="n">
        <v>1828</v>
      </c>
      <c r="N13" s="28" t="n">
        <f aca="false">SUM(G13,I13:M13)</f>
        <v>12277</v>
      </c>
      <c r="O13" s="28"/>
      <c r="P13" s="29" t="n">
        <v>11126</v>
      </c>
      <c r="Q13" s="30" t="n">
        <f aca="false">P13-N13</f>
        <v>-1151</v>
      </c>
      <c r="R13" s="31" t="n">
        <f aca="false">Q13</f>
        <v>-1151</v>
      </c>
      <c r="S13" s="32" t="n">
        <f aca="false">Q13-R13</f>
        <v>0</v>
      </c>
      <c r="T13" s="33" t="n">
        <f aca="false">T12+S13</f>
        <v>13983</v>
      </c>
      <c r="U13" s="46" t="n">
        <v>14200</v>
      </c>
      <c r="V13" s="47" t="n">
        <f aca="false">T13-U13</f>
        <v>-217</v>
      </c>
      <c r="W13" s="37" t="n">
        <v>0</v>
      </c>
      <c r="X13" s="37" t="n">
        <v>0</v>
      </c>
      <c r="Y13" s="37" t="n">
        <v>0</v>
      </c>
      <c r="Z13" s="37" t="n">
        <v>0</v>
      </c>
      <c r="AA13" s="38" t="n">
        <f aca="false">SUM(W13:Z13)</f>
        <v>0</v>
      </c>
      <c r="AB13" s="39"/>
      <c r="AC13" s="40" t="n">
        <v>8607</v>
      </c>
      <c r="AD13" s="41" t="n">
        <f aca="false">G13+I13+(W13*AG13)+(X13*AH13)+(Y13*AI13)+(Z13*AJ13)</f>
        <v>7655</v>
      </c>
      <c r="AE13" s="41" t="n">
        <f aca="false">AD13-AC13</f>
        <v>-952</v>
      </c>
      <c r="AF13" s="1"/>
      <c r="AG13" s="42" t="n">
        <f aca="false">1/5</f>
        <v>0.2</v>
      </c>
      <c r="AH13" s="42"/>
      <c r="AI13" s="42"/>
      <c r="AJ13" s="42"/>
      <c r="AK13" s="1"/>
      <c r="AL13" s="1"/>
      <c r="AM13" s="1"/>
      <c r="AN13" s="1" t="n">
        <v>-1</v>
      </c>
      <c r="AO13" s="43" t="n">
        <v>-60.641013786</v>
      </c>
      <c r="AP13" s="43" t="n">
        <v>372.684018</v>
      </c>
      <c r="AQ13" s="43" t="n">
        <v>124.956975016371</v>
      </c>
      <c r="AR13" s="43" t="n">
        <v>0</v>
      </c>
      <c r="AT13" s="44" t="n">
        <f aca="false">$AN$7*AO13</f>
        <v>60.641013786</v>
      </c>
      <c r="AU13" s="44" t="n">
        <f aca="false">$AN$7*AP13</f>
        <v>-372.684018</v>
      </c>
      <c r="AV13" s="44" t="n">
        <f aca="false">$AN$7*AQ13</f>
        <v>-124.956975016371</v>
      </c>
      <c r="AW13" s="44" t="n">
        <f aca="false">$AN$7*AR13</f>
        <v>-0</v>
      </c>
    </row>
    <row r="14" customFormat="false" ht="12.75" hidden="true" customHeight="false" outlineLevel="0" collapsed="false">
      <c r="A14" s="1"/>
      <c r="B14" s="1"/>
      <c r="C14" s="1"/>
      <c r="D14" s="1"/>
      <c r="E14" s="26" t="s">
        <v>34</v>
      </c>
      <c r="F14" s="45" t="n">
        <f aca="false">F13+1</f>
        <v>36930</v>
      </c>
      <c r="G14" s="28" t="n">
        <v>5310</v>
      </c>
      <c r="H14" s="28" t="n">
        <v>1200</v>
      </c>
      <c r="I14" s="28" t="n">
        <v>2197</v>
      </c>
      <c r="J14" s="28" t="n">
        <v>2711</v>
      </c>
      <c r="K14" s="28" t="n">
        <v>73</v>
      </c>
      <c r="L14" s="28" t="n">
        <v>11</v>
      </c>
      <c r="M14" s="28" t="n">
        <v>1999</v>
      </c>
      <c r="N14" s="28" t="n">
        <f aca="false">SUM(G14,I14:M14)</f>
        <v>12301</v>
      </c>
      <c r="O14" s="28"/>
      <c r="P14" s="29" t="n">
        <v>11063</v>
      </c>
      <c r="Q14" s="30" t="n">
        <f aca="false">P14-N14</f>
        <v>-1238</v>
      </c>
      <c r="R14" s="31" t="n">
        <f aca="false">Q14</f>
        <v>-1238</v>
      </c>
      <c r="S14" s="32" t="n">
        <f aca="false">Q14-R14</f>
        <v>0</v>
      </c>
      <c r="T14" s="33" t="n">
        <f aca="false">T13+S14</f>
        <v>13983</v>
      </c>
      <c r="U14" s="46" t="n">
        <v>14200</v>
      </c>
      <c r="V14" s="47" t="n">
        <f aca="false">T14-U14</f>
        <v>-217</v>
      </c>
      <c r="W14" s="37" t="n">
        <v>0</v>
      </c>
      <c r="X14" s="37" t="n">
        <v>0</v>
      </c>
      <c r="Y14" s="37" t="n">
        <v>0</v>
      </c>
      <c r="Z14" s="37" t="n">
        <v>0</v>
      </c>
      <c r="AA14" s="38" t="n">
        <f aca="false">SUM(W14:Z14)</f>
        <v>0</v>
      </c>
      <c r="AB14" s="39"/>
      <c r="AC14" s="40" t="n">
        <v>8793</v>
      </c>
      <c r="AD14" s="41" t="n">
        <f aca="false">G14+I14+(W14*AG14)+(X14*AH14)+(Y14*AI14)+(Z14*AJ14)</f>
        <v>7507</v>
      </c>
      <c r="AE14" s="41" t="n">
        <f aca="false">AD14-AC14</f>
        <v>-1286</v>
      </c>
      <c r="AF14" s="1"/>
      <c r="AG14" s="42" t="n">
        <f aca="false">1/5</f>
        <v>0.2</v>
      </c>
      <c r="AH14" s="42"/>
      <c r="AI14" s="42" t="n">
        <f aca="false">1/5.3</f>
        <v>0.188679245283019</v>
      </c>
      <c r="AJ14" s="42"/>
      <c r="AK14" s="1"/>
      <c r="AL14" s="1"/>
      <c r="AM14" s="1"/>
      <c r="AN14" s="1" t="n">
        <v>-1</v>
      </c>
      <c r="AO14" s="43" t="n">
        <v>148.1046287532</v>
      </c>
      <c r="AP14" s="43" t="n">
        <v>366.969529724</v>
      </c>
      <c r="AQ14" s="43" t="n">
        <v>57.9258146475828</v>
      </c>
      <c r="AR14" s="43" t="n">
        <v>0</v>
      </c>
      <c r="AT14" s="44" t="n">
        <f aca="false">$AN$7*AO14</f>
        <v>-148.1046287532</v>
      </c>
      <c r="AU14" s="44" t="n">
        <f aca="false">$AN$7*AP14</f>
        <v>-366.969529724</v>
      </c>
      <c r="AV14" s="44" t="n">
        <f aca="false">$AN$7*AQ14</f>
        <v>-57.9258146475828</v>
      </c>
      <c r="AW14" s="44" t="n">
        <f aca="false">$AN$7*AR14</f>
        <v>-0</v>
      </c>
    </row>
    <row r="15" customFormat="false" ht="12.75" hidden="true" customHeight="false" outlineLevel="0" collapsed="false">
      <c r="A15" s="1"/>
      <c r="B15" s="1"/>
      <c r="C15" s="1"/>
      <c r="D15" s="1"/>
      <c r="E15" s="26" t="s">
        <v>35</v>
      </c>
      <c r="F15" s="45" t="n">
        <f aca="false">F14+1</f>
        <v>36931</v>
      </c>
      <c r="G15" s="28" t="n">
        <v>5529</v>
      </c>
      <c r="H15" s="28" t="n">
        <v>1200</v>
      </c>
      <c r="I15" s="28" t="n">
        <v>2202</v>
      </c>
      <c r="J15" s="28" t="n">
        <v>2703</v>
      </c>
      <c r="K15" s="28" t="n">
        <v>111</v>
      </c>
      <c r="L15" s="28" t="n">
        <v>0</v>
      </c>
      <c r="M15" s="28" t="n">
        <v>2012</v>
      </c>
      <c r="N15" s="28" t="n">
        <f aca="false">SUM(G15,I15:M15)</f>
        <v>12557</v>
      </c>
      <c r="O15" s="28"/>
      <c r="P15" s="29" t="n">
        <v>11093</v>
      </c>
      <c r="Q15" s="30" t="n">
        <f aca="false">P15-N15</f>
        <v>-1464</v>
      </c>
      <c r="R15" s="31" t="n">
        <f aca="false">AA15</f>
        <v>-1447</v>
      </c>
      <c r="S15" s="32" t="n">
        <f aca="false">Q15-R15</f>
        <v>-17</v>
      </c>
      <c r="T15" s="33" t="n">
        <f aca="false">T14+S15</f>
        <v>13966</v>
      </c>
      <c r="U15" s="46" t="n">
        <v>14200</v>
      </c>
      <c r="V15" s="47" t="n">
        <f aca="false">T15-U15</f>
        <v>-234</v>
      </c>
      <c r="W15" s="37" t="n">
        <v>-840</v>
      </c>
      <c r="X15" s="37" t="n">
        <v>-206</v>
      </c>
      <c r="Y15" s="37" t="n">
        <v>-335</v>
      </c>
      <c r="Z15" s="37" t="n">
        <v>-66</v>
      </c>
      <c r="AA15" s="38" t="n">
        <f aca="false">SUM(W15:Z15)</f>
        <v>-1447</v>
      </c>
      <c r="AB15" s="39"/>
      <c r="AC15" s="40" t="n">
        <v>8793</v>
      </c>
      <c r="AD15" s="41" t="n">
        <f aca="false">G15+I15+(W15*AG15)+(X15*AH15)+(Y15*AI15)+(Z15*AJ15)</f>
        <v>7499.79245283019</v>
      </c>
      <c r="AE15" s="41" t="n">
        <f aca="false">AD15-AC15</f>
        <v>-1293.20754716981</v>
      </c>
      <c r="AF15" s="1"/>
      <c r="AG15" s="42" t="n">
        <f aca="false">1/5</f>
        <v>0.2</v>
      </c>
      <c r="AH15" s="42"/>
      <c r="AI15" s="42" t="n">
        <v>0.188679245283019</v>
      </c>
      <c r="AJ15" s="42"/>
      <c r="AK15" s="1"/>
      <c r="AL15" s="1"/>
      <c r="AM15" s="1"/>
      <c r="AN15" s="1" t="n">
        <v>-1</v>
      </c>
      <c r="AO15" s="43" t="n">
        <v>335.7208621576</v>
      </c>
      <c r="AP15" s="43" t="n">
        <v>337.6020291056</v>
      </c>
      <c r="AQ15" s="43" t="n">
        <v>94.1744817384468</v>
      </c>
      <c r="AR15" s="43" t="n">
        <v>-89.497404894</v>
      </c>
      <c r="AT15" s="44" t="n">
        <f aca="false">$AN$7*AO15</f>
        <v>-335.7208621576</v>
      </c>
      <c r="AU15" s="44" t="n">
        <f aca="false">$AN$7*AP15</f>
        <v>-337.6020291056</v>
      </c>
      <c r="AV15" s="44" t="n">
        <f aca="false">$AN$7*AQ15</f>
        <v>-94.1744817384468</v>
      </c>
      <c r="AW15" s="44" t="n">
        <f aca="false">$AN$7*AR15</f>
        <v>89.497404894</v>
      </c>
    </row>
    <row r="16" customFormat="false" ht="12.75" hidden="true" customHeight="false" outlineLevel="0" collapsed="false">
      <c r="A16" s="1"/>
      <c r="B16" s="1"/>
      <c r="C16" s="1"/>
      <c r="D16" s="1"/>
      <c r="E16" s="26" t="s">
        <v>36</v>
      </c>
      <c r="F16" s="45" t="n">
        <f aca="false">F15+1</f>
        <v>36932</v>
      </c>
      <c r="G16" s="28" t="n">
        <v>5474</v>
      </c>
      <c r="H16" s="28" t="n">
        <f aca="false">H15</f>
        <v>1200</v>
      </c>
      <c r="I16" s="28" t="n">
        <v>2181</v>
      </c>
      <c r="J16" s="28" t="n">
        <v>2721</v>
      </c>
      <c r="K16" s="28" t="n">
        <v>96</v>
      </c>
      <c r="L16" s="28" t="n">
        <v>0</v>
      </c>
      <c r="M16" s="28" t="n">
        <v>1817</v>
      </c>
      <c r="N16" s="28" t="n">
        <f aca="false">SUM(I16:M16,G16)</f>
        <v>12289</v>
      </c>
      <c r="O16" s="28"/>
      <c r="P16" s="29" t="n">
        <v>11038</v>
      </c>
      <c r="Q16" s="30" t="n">
        <f aca="false">P16-N16</f>
        <v>-1251</v>
      </c>
      <c r="R16" s="31" t="n">
        <f aca="false">AA16</f>
        <v>-1653</v>
      </c>
      <c r="S16" s="32" t="n">
        <f aca="false">Q16-R16</f>
        <v>402</v>
      </c>
      <c r="T16" s="33" t="n">
        <f aca="false">T15+S16</f>
        <v>14368</v>
      </c>
      <c r="U16" s="46" t="n">
        <v>14200</v>
      </c>
      <c r="V16" s="47" t="n">
        <f aca="false">T16-U16</f>
        <v>168</v>
      </c>
      <c r="W16" s="37" t="n">
        <v>-869</v>
      </c>
      <c r="X16" s="37" t="n">
        <v>-193</v>
      </c>
      <c r="Y16" s="37" t="n">
        <v>-331</v>
      </c>
      <c r="Z16" s="37" t="n">
        <v>-260</v>
      </c>
      <c r="AA16" s="38" t="n">
        <f aca="false">SUM(W16:Z16)</f>
        <v>-1653</v>
      </c>
      <c r="AB16" s="39"/>
      <c r="AC16" s="40" t="n">
        <v>8793</v>
      </c>
      <c r="AD16" s="41" t="n">
        <f aca="false">G16+I16+(W16*AG16)+(X16*AH16)+(Y16*AI16)+(Z16*AJ16)</f>
        <v>7418.74716981132</v>
      </c>
      <c r="AE16" s="41" t="n">
        <f aca="false">AD16-AC16</f>
        <v>-1374.25283018868</v>
      </c>
      <c r="AF16" s="1"/>
      <c r="AG16" s="42" t="n">
        <f aca="false">1/5</f>
        <v>0.2</v>
      </c>
      <c r="AH16" s="42"/>
      <c r="AI16" s="42" t="n">
        <v>0.188679245283019</v>
      </c>
      <c r="AJ16" s="42"/>
      <c r="AK16" s="1"/>
      <c r="AL16" s="1"/>
      <c r="AM16" s="1"/>
      <c r="AN16" s="1" t="n">
        <v>-1</v>
      </c>
      <c r="AO16" s="43" t="n">
        <v>519.9793900284</v>
      </c>
      <c r="AP16" s="43" t="n">
        <v>98.9706776944</v>
      </c>
      <c r="AQ16" s="43" t="n">
        <v>-0.580000000000041</v>
      </c>
      <c r="AR16" s="43" t="n">
        <v>-98.370833894</v>
      </c>
      <c r="AT16" s="44" t="n">
        <f aca="false">$AN$7*AO16</f>
        <v>-519.9793900284</v>
      </c>
      <c r="AU16" s="44" t="n">
        <f aca="false">$AN$7*AP16</f>
        <v>-98.9706776944</v>
      </c>
      <c r="AV16" s="44" t="n">
        <f aca="false">$AN$7*AQ16</f>
        <v>0.580000000000041</v>
      </c>
      <c r="AW16" s="44" t="n">
        <f aca="false">$AN$7*AR16</f>
        <v>98.370833894</v>
      </c>
    </row>
    <row r="17" customFormat="false" ht="12.75" hidden="true" customHeight="false" outlineLevel="0" collapsed="false">
      <c r="A17" s="1"/>
      <c r="B17" s="1"/>
      <c r="C17" s="1"/>
      <c r="D17" s="1"/>
      <c r="E17" s="26" t="s">
        <v>37</v>
      </c>
      <c r="F17" s="45" t="n">
        <f aca="false">F16+1</f>
        <v>36933</v>
      </c>
      <c r="G17" s="28" t="n">
        <v>5482</v>
      </c>
      <c r="H17" s="28" t="n">
        <f aca="false">H16</f>
        <v>1200</v>
      </c>
      <c r="I17" s="28" t="n">
        <v>2207</v>
      </c>
      <c r="J17" s="28" t="n">
        <v>2726</v>
      </c>
      <c r="K17" s="28" t="n">
        <v>131</v>
      </c>
      <c r="L17" s="28" t="n">
        <v>5</v>
      </c>
      <c r="M17" s="28" t="n">
        <v>1819</v>
      </c>
      <c r="N17" s="28" t="n">
        <f aca="false">SUM(I17:M17,G17)</f>
        <v>12370</v>
      </c>
      <c r="O17" s="28"/>
      <c r="P17" s="29" t="n">
        <v>11191</v>
      </c>
      <c r="Q17" s="30" t="n">
        <f aca="false">P17-N17</f>
        <v>-1179</v>
      </c>
      <c r="R17" s="31" t="n">
        <f aca="false">AA17</f>
        <v>-1360</v>
      </c>
      <c r="S17" s="32" t="n">
        <f aca="false">Q17-R17</f>
        <v>181</v>
      </c>
      <c r="T17" s="33" t="n">
        <f aca="false">T16+S17</f>
        <v>14549</v>
      </c>
      <c r="U17" s="46" t="n">
        <v>14200</v>
      </c>
      <c r="V17" s="47" t="n">
        <f aca="false">T17-U17</f>
        <v>349</v>
      </c>
      <c r="W17" s="37" t="n">
        <v>-651</v>
      </c>
      <c r="X17" s="37" t="n">
        <v>-193</v>
      </c>
      <c r="Y17" s="37" t="n">
        <v>-307</v>
      </c>
      <c r="Z17" s="37" t="n">
        <v>-209</v>
      </c>
      <c r="AA17" s="38" t="n">
        <f aca="false">SUM(W17:Z17)</f>
        <v>-1360</v>
      </c>
      <c r="AB17" s="39"/>
      <c r="AC17" s="40" t="n">
        <v>8793</v>
      </c>
      <c r="AD17" s="41" t="n">
        <f aca="false">G17+I17+(W17*AG17)+(X17*AH17)+(Y17*AI17)+(Z17*AJ17)</f>
        <v>7500.87547169811</v>
      </c>
      <c r="AE17" s="41" t="n">
        <f aca="false">AD17-AC17</f>
        <v>-1292.12452830189</v>
      </c>
      <c r="AF17" s="1"/>
      <c r="AG17" s="42" t="n">
        <f aca="false">1/5</f>
        <v>0.2</v>
      </c>
      <c r="AH17" s="42"/>
      <c r="AI17" s="42" t="n">
        <v>0.188679245283019</v>
      </c>
      <c r="AJ17" s="42"/>
      <c r="AK17" s="1"/>
      <c r="AL17" s="1"/>
      <c r="AM17" s="1"/>
      <c r="AN17" s="1" t="n">
        <v>-1</v>
      </c>
      <c r="AO17" s="43" t="n">
        <v>521.4417311276</v>
      </c>
      <c r="AP17" s="43" t="n">
        <v>-51.7462885564</v>
      </c>
      <c r="AQ17" s="43" t="n">
        <v>-16.18</v>
      </c>
      <c r="AR17" s="43" t="n">
        <v>-117.5161443044</v>
      </c>
      <c r="AT17" s="44" t="n">
        <f aca="false">$AN$7*AO17</f>
        <v>-521.4417311276</v>
      </c>
      <c r="AU17" s="44" t="n">
        <f aca="false">$AN$7*AP17</f>
        <v>51.7462885564</v>
      </c>
      <c r="AV17" s="44" t="n">
        <f aca="false">$AN$7*AQ17</f>
        <v>16.18</v>
      </c>
      <c r="AW17" s="44" t="n">
        <f aca="false">$AN$7*AR17</f>
        <v>117.5161443044</v>
      </c>
    </row>
    <row r="18" customFormat="false" ht="12.75" hidden="true" customHeight="false" outlineLevel="0" collapsed="false">
      <c r="A18" s="1"/>
      <c r="B18" s="1"/>
      <c r="C18" s="1"/>
      <c r="D18" s="1"/>
      <c r="E18" s="26" t="s">
        <v>38</v>
      </c>
      <c r="F18" s="45" t="n">
        <f aca="false">F17+1</f>
        <v>36934</v>
      </c>
      <c r="G18" s="28" t="n">
        <v>5519</v>
      </c>
      <c r="H18" s="28" t="n">
        <f aca="false">H17</f>
        <v>1200</v>
      </c>
      <c r="I18" s="28" t="n">
        <v>2176</v>
      </c>
      <c r="J18" s="28" t="n">
        <v>2728</v>
      </c>
      <c r="K18" s="28" t="n">
        <v>145</v>
      </c>
      <c r="L18" s="28" t="n">
        <v>94</v>
      </c>
      <c r="M18" s="28" t="n">
        <v>1703</v>
      </c>
      <c r="N18" s="28" t="n">
        <f aca="false">SUM(I18:M18,G18)</f>
        <v>12365</v>
      </c>
      <c r="O18" s="28"/>
      <c r="P18" s="29" t="n">
        <v>11288</v>
      </c>
      <c r="Q18" s="30" t="n">
        <f aca="false">P18-N18</f>
        <v>-1077</v>
      </c>
      <c r="R18" s="31" t="n">
        <f aca="false">AA18</f>
        <v>-1071</v>
      </c>
      <c r="S18" s="32" t="n">
        <f aca="false">Q18-R18</f>
        <v>-6</v>
      </c>
      <c r="T18" s="33" t="n">
        <f aca="false">T17+S18</f>
        <v>14543</v>
      </c>
      <c r="U18" s="46" t="n">
        <v>14200</v>
      </c>
      <c r="V18" s="47" t="n">
        <f aca="false">T18-U18</f>
        <v>343</v>
      </c>
      <c r="W18" s="37" t="n">
        <v>-418</v>
      </c>
      <c r="X18" s="37" t="n">
        <v>-193</v>
      </c>
      <c r="Y18" s="37" t="n">
        <v>-232</v>
      </c>
      <c r="Z18" s="37" t="n">
        <v>-228</v>
      </c>
      <c r="AA18" s="38" t="n">
        <f aca="false">SUM(W18:Z18)</f>
        <v>-1071</v>
      </c>
      <c r="AB18" s="39"/>
      <c r="AC18" s="40" t="n">
        <v>8793</v>
      </c>
      <c r="AD18" s="41" t="n">
        <f aca="false">G18+I18+(W18*AG18)+(X18*AH18)+(Y18*AI18)+(Z18*AJ18)</f>
        <v>7611.4</v>
      </c>
      <c r="AE18" s="41" t="n">
        <f aca="false">AD18-AC18</f>
        <v>-1181.6</v>
      </c>
      <c r="AF18" s="1"/>
      <c r="AG18" s="42" t="n">
        <f aca="false">1/5</f>
        <v>0.2</v>
      </c>
      <c r="AH18" s="42"/>
      <c r="AI18" s="42"/>
      <c r="AJ18" s="42"/>
      <c r="AK18" s="1"/>
      <c r="AL18" s="1" t="n">
        <v>170</v>
      </c>
      <c r="AM18" s="1"/>
      <c r="AN18" s="1" t="n">
        <v>-1</v>
      </c>
      <c r="AO18" s="43" t="n">
        <v>425.4170318612</v>
      </c>
      <c r="AP18" s="43" t="n">
        <v>40.2995651464</v>
      </c>
      <c r="AQ18" s="43" t="n">
        <v>-10.1470864277806</v>
      </c>
      <c r="AR18" s="43" t="n">
        <v>-121.5695266716</v>
      </c>
      <c r="AT18" s="44" t="n">
        <f aca="false">$AN$7*AO18</f>
        <v>-425.4170318612</v>
      </c>
      <c r="AU18" s="44" t="n">
        <f aca="false">$AN$7*AP18</f>
        <v>-40.2995651464</v>
      </c>
      <c r="AV18" s="44" t="n">
        <f aca="false">$AN$7*AQ18</f>
        <v>10.1470864277806</v>
      </c>
      <c r="AW18" s="44" t="n">
        <f aca="false">$AN$7*AR18</f>
        <v>121.5695266716</v>
      </c>
    </row>
    <row r="19" customFormat="false" ht="12.75" hidden="true" customHeight="false" outlineLevel="0" collapsed="false">
      <c r="A19" s="1"/>
      <c r="B19" s="1"/>
      <c r="C19" s="1"/>
      <c r="D19" s="1"/>
      <c r="E19" s="26" t="s">
        <v>39</v>
      </c>
      <c r="F19" s="45" t="n">
        <f aca="false">F18+1</f>
        <v>36935</v>
      </c>
      <c r="G19" s="28" t="n">
        <v>5651</v>
      </c>
      <c r="H19" s="28" t="n">
        <f aca="false">H18</f>
        <v>1200</v>
      </c>
      <c r="I19" s="28" t="n">
        <v>2251</v>
      </c>
      <c r="J19" s="28" t="n">
        <v>2765</v>
      </c>
      <c r="K19" s="28" t="n">
        <v>131</v>
      </c>
      <c r="L19" s="28" t="n">
        <v>75</v>
      </c>
      <c r="M19" s="28" t="n">
        <v>1691</v>
      </c>
      <c r="N19" s="28" t="n">
        <f aca="false">SUM(I19:M19,G19)</f>
        <v>12564</v>
      </c>
      <c r="O19" s="28"/>
      <c r="P19" s="29" t="n">
        <v>11123</v>
      </c>
      <c r="Q19" s="30" t="n">
        <f aca="false">P19-N19</f>
        <v>-1441</v>
      </c>
      <c r="R19" s="31" t="n">
        <f aca="false">AA19</f>
        <v>-937</v>
      </c>
      <c r="S19" s="32" t="n">
        <f aca="false">Q19-R19</f>
        <v>-504</v>
      </c>
      <c r="T19" s="33" t="n">
        <f aca="false">T18+S19</f>
        <v>14039</v>
      </c>
      <c r="U19" s="46" t="n">
        <v>14200</v>
      </c>
      <c r="V19" s="47" t="n">
        <f aca="false">T19-U19</f>
        <v>-161</v>
      </c>
      <c r="W19" s="37" t="n">
        <v>-301</v>
      </c>
      <c r="X19" s="37" t="n">
        <v>-189</v>
      </c>
      <c r="Y19" s="37" t="n">
        <v>-273</v>
      </c>
      <c r="Z19" s="37" t="n">
        <v>-174</v>
      </c>
      <c r="AA19" s="38" t="n">
        <f aca="false">SUM(W19:Z19)</f>
        <v>-937</v>
      </c>
      <c r="AB19" s="39"/>
      <c r="AC19" s="40" t="n">
        <v>8793</v>
      </c>
      <c r="AD19" s="41" t="n">
        <f aca="false">G19+I19+(W19*AG19)+(X19*AH19)+(Y19*AI19)+(Z19*AJ19)</f>
        <v>7794.5</v>
      </c>
      <c r="AE19" s="41" t="n">
        <f aca="false">AD19-AC19</f>
        <v>-998.5</v>
      </c>
      <c r="AF19" s="1"/>
      <c r="AG19" s="42" t="n">
        <f aca="false">1/2.8</f>
        <v>0.357142857142857</v>
      </c>
      <c r="AH19" s="42"/>
      <c r="AI19" s="42"/>
      <c r="AJ19" s="42"/>
      <c r="AK19" s="1"/>
      <c r="AL19" s="1" t="n">
        <v>170</v>
      </c>
      <c r="AM19" s="1"/>
      <c r="AN19" s="1" t="n">
        <v>-1</v>
      </c>
      <c r="AO19" s="43" t="n">
        <v>301.25291455</v>
      </c>
      <c r="AP19" s="43" t="n">
        <v>328.6824582748</v>
      </c>
      <c r="AQ19" s="43" t="n">
        <v>53.6395224450034</v>
      </c>
      <c r="AR19" s="43" t="n">
        <v>-73.5749238964</v>
      </c>
      <c r="AT19" s="44" t="n">
        <f aca="false">$AN$7*AO19</f>
        <v>-301.25291455</v>
      </c>
      <c r="AU19" s="44" t="n">
        <f aca="false">$AN$7*AP19</f>
        <v>-328.6824582748</v>
      </c>
      <c r="AV19" s="44" t="n">
        <f aca="false">$AN$7*AQ19</f>
        <v>-53.6395224450034</v>
      </c>
      <c r="AW19" s="44" t="n">
        <f aca="false">$AN$7*AR19</f>
        <v>73.5749238964</v>
      </c>
    </row>
    <row r="20" customFormat="false" ht="12.75" hidden="true" customHeight="false" outlineLevel="0" collapsed="false">
      <c r="A20" s="1"/>
      <c r="B20" s="1"/>
      <c r="C20" s="1"/>
      <c r="D20" s="1"/>
      <c r="E20" s="26" t="s">
        <v>40</v>
      </c>
      <c r="F20" s="45" t="n">
        <f aca="false">F19+1</f>
        <v>36936</v>
      </c>
      <c r="G20" s="28" t="n">
        <v>5351</v>
      </c>
      <c r="H20" s="28" t="n">
        <f aca="false">H19</f>
        <v>1200</v>
      </c>
      <c r="I20" s="28" t="n">
        <v>2282</v>
      </c>
      <c r="J20" s="28" t="n">
        <v>2715</v>
      </c>
      <c r="K20" s="28" t="n">
        <v>96</v>
      </c>
      <c r="L20" s="28" t="n">
        <v>57</v>
      </c>
      <c r="M20" s="28" t="n">
        <v>1751</v>
      </c>
      <c r="N20" s="28" t="n">
        <f aca="false">SUM(I20:M20,G20)</f>
        <v>12252</v>
      </c>
      <c r="O20" s="28"/>
      <c r="P20" s="29" t="n">
        <v>10905</v>
      </c>
      <c r="Q20" s="30" t="n">
        <f aca="false">P20-N20</f>
        <v>-1347</v>
      </c>
      <c r="R20" s="31" t="n">
        <f aca="false">AA20</f>
        <v>-1461</v>
      </c>
      <c r="S20" s="32" t="n">
        <f aca="false">Q20-R20</f>
        <v>114</v>
      </c>
      <c r="T20" s="33" t="n">
        <f aca="false">T19+S20</f>
        <v>14153</v>
      </c>
      <c r="U20" s="46" t="n">
        <v>14200</v>
      </c>
      <c r="V20" s="47" t="n">
        <f aca="false">T20-U20</f>
        <v>-47</v>
      </c>
      <c r="W20" s="37" t="n">
        <v>-685</v>
      </c>
      <c r="X20" s="37" t="n">
        <v>-194</v>
      </c>
      <c r="Y20" s="37" t="n">
        <v>-379</v>
      </c>
      <c r="Z20" s="37" t="n">
        <v>-203</v>
      </c>
      <c r="AA20" s="38" t="n">
        <f aca="false">SUM(W20:Z20)</f>
        <v>-1461</v>
      </c>
      <c r="AB20" s="39"/>
      <c r="AC20" s="40" t="n">
        <v>8625</v>
      </c>
      <c r="AD20" s="41" t="n">
        <f aca="false">G20+I20+(W20*AG20)+(X20*AH20)+(Y20*AI20)+(Z20*AJ20)</f>
        <v>7496</v>
      </c>
      <c r="AE20" s="41" t="n">
        <f aca="false">AD20-AC20</f>
        <v>-1129</v>
      </c>
      <c r="AF20" s="1"/>
      <c r="AG20" s="42" t="n">
        <f aca="false">1/5</f>
        <v>0.2</v>
      </c>
      <c r="AH20" s="42"/>
      <c r="AI20" s="42"/>
      <c r="AJ20" s="42"/>
      <c r="AK20" s="1"/>
      <c r="AL20" s="1" t="n">
        <v>250</v>
      </c>
      <c r="AM20" s="1"/>
      <c r="AN20" s="1" t="n">
        <v>-1</v>
      </c>
      <c r="AO20" s="43" t="n">
        <v>228.49079675</v>
      </c>
      <c r="AP20" s="43" t="n">
        <v>134.9684044616</v>
      </c>
      <c r="AQ20" s="43" t="n">
        <v>166.428755698375</v>
      </c>
      <c r="AR20" s="43" t="n">
        <v>-43.887979834</v>
      </c>
      <c r="AT20" s="44" t="n">
        <f aca="false">$AN$7*AO20</f>
        <v>-228.49079675</v>
      </c>
      <c r="AU20" s="44" t="n">
        <f aca="false">$AN$7*AP20</f>
        <v>-134.9684044616</v>
      </c>
      <c r="AV20" s="44" t="n">
        <f aca="false">$AN$7*AQ20</f>
        <v>-166.428755698375</v>
      </c>
      <c r="AW20" s="44" t="n">
        <f aca="false">$AN$7*AR20</f>
        <v>43.887979834</v>
      </c>
    </row>
    <row r="21" customFormat="false" ht="12.75" hidden="true" customHeight="false" outlineLevel="0" collapsed="false">
      <c r="A21" s="1"/>
      <c r="B21" s="1"/>
      <c r="C21" s="1"/>
      <c r="D21" s="1"/>
      <c r="E21" s="26" t="s">
        <v>34</v>
      </c>
      <c r="F21" s="45" t="n">
        <f aca="false">F20+1</f>
        <v>36937</v>
      </c>
      <c r="G21" s="28" t="n">
        <v>5457</v>
      </c>
      <c r="H21" s="28" t="n">
        <f aca="false">H20</f>
        <v>1200</v>
      </c>
      <c r="I21" s="28" t="n">
        <v>2148</v>
      </c>
      <c r="J21" s="28" t="n">
        <v>2746</v>
      </c>
      <c r="K21" s="28" t="n">
        <v>108</v>
      </c>
      <c r="L21" s="28" t="n">
        <v>57</v>
      </c>
      <c r="M21" s="28" t="n">
        <v>1853</v>
      </c>
      <c r="N21" s="28" t="n">
        <f aca="false">SUM(I21:M21,G21)</f>
        <v>12369</v>
      </c>
      <c r="O21" s="28"/>
      <c r="P21" s="29" t="n">
        <v>11131</v>
      </c>
      <c r="Q21" s="30" t="n">
        <f aca="false">P21-N21</f>
        <v>-1238</v>
      </c>
      <c r="R21" s="31" t="n">
        <f aca="false">AA21</f>
        <v>-1537</v>
      </c>
      <c r="S21" s="32" t="n">
        <f aca="false">Q21-R21</f>
        <v>299</v>
      </c>
      <c r="T21" s="33" t="n">
        <v>14136</v>
      </c>
      <c r="U21" s="46" t="n">
        <v>14200</v>
      </c>
      <c r="V21" s="47" t="n">
        <f aca="false">T21-U21</f>
        <v>-64</v>
      </c>
      <c r="W21" s="37" t="n">
        <v>-786</v>
      </c>
      <c r="X21" s="37" t="n">
        <v>-189</v>
      </c>
      <c r="Y21" s="37" t="n">
        <v>-316</v>
      </c>
      <c r="Z21" s="37" t="n">
        <v>-246</v>
      </c>
      <c r="AA21" s="38" t="n">
        <f aca="false">SUM(W21:Z21)</f>
        <v>-1537</v>
      </c>
      <c r="AB21" s="39"/>
      <c r="AC21" s="40" t="n">
        <v>8625</v>
      </c>
      <c r="AD21" s="41" t="n">
        <f aca="false">G21+I21+(W21*AG21)+(X21*AH21)+(Y21*AI21)+(Z21*AJ21)</f>
        <v>7447.8</v>
      </c>
      <c r="AE21" s="41" t="n">
        <f aca="false">AD21-AC21</f>
        <v>-1177.2</v>
      </c>
      <c r="AF21" s="1"/>
      <c r="AG21" s="42" t="n">
        <f aca="false">1/5</f>
        <v>0.2</v>
      </c>
      <c r="AH21" s="42"/>
      <c r="AI21" s="42"/>
      <c r="AJ21" s="42"/>
      <c r="AK21" s="1"/>
      <c r="AL21" s="1" t="n">
        <v>250</v>
      </c>
      <c r="AM21" s="1"/>
      <c r="AN21" s="1" t="n">
        <v>-1</v>
      </c>
      <c r="AO21" s="43" t="n">
        <v>260.0198646728</v>
      </c>
      <c r="AP21" s="43" t="n">
        <v>314.2471639776</v>
      </c>
      <c r="AQ21" s="43" t="n">
        <v>127.316739408384</v>
      </c>
      <c r="AR21" s="43" t="n">
        <v>-48.5837984608</v>
      </c>
      <c r="AT21" s="44" t="n">
        <f aca="false">$AN$7*AO21</f>
        <v>-260.0198646728</v>
      </c>
      <c r="AU21" s="44" t="n">
        <f aca="false">$AN$7*AP21</f>
        <v>-314.2471639776</v>
      </c>
      <c r="AV21" s="44" t="n">
        <f aca="false">$AN$7*AQ21</f>
        <v>-127.316739408384</v>
      </c>
      <c r="AW21" s="44" t="n">
        <f aca="false">$AN$7*AR21</f>
        <v>48.5837984608</v>
      </c>
    </row>
    <row r="22" customFormat="false" ht="12.75" hidden="true" customHeight="false" outlineLevel="0" collapsed="false">
      <c r="A22" s="1"/>
      <c r="B22" s="1"/>
      <c r="C22" s="1"/>
      <c r="D22" s="1"/>
      <c r="E22" s="26" t="s">
        <v>35</v>
      </c>
      <c r="F22" s="45" t="n">
        <f aca="false">F21+1</f>
        <v>36938</v>
      </c>
      <c r="G22" s="28" t="n">
        <v>5385</v>
      </c>
      <c r="H22" s="28" t="n">
        <f aca="false">H21</f>
        <v>1200</v>
      </c>
      <c r="I22" s="28" t="n">
        <v>2272</v>
      </c>
      <c r="J22" s="28" t="n">
        <v>2724</v>
      </c>
      <c r="K22" s="28" t="n">
        <v>110</v>
      </c>
      <c r="L22" s="28" t="n">
        <v>72</v>
      </c>
      <c r="M22" s="28" t="n">
        <v>1859</v>
      </c>
      <c r="N22" s="28" t="n">
        <f aca="false">SUM(I22:M22,G22)</f>
        <v>12422</v>
      </c>
      <c r="O22" s="28"/>
      <c r="P22" s="29" t="n">
        <v>11205</v>
      </c>
      <c r="Q22" s="30" t="n">
        <f aca="false">P22-N22</f>
        <v>-1217</v>
      </c>
      <c r="R22" s="31" t="n">
        <f aca="false">AA22</f>
        <v>-1167</v>
      </c>
      <c r="S22" s="32" t="n">
        <f aca="false">Q22-R22</f>
        <v>-50</v>
      </c>
      <c r="T22" s="33" t="n">
        <f aca="false">T21+S22</f>
        <v>14086</v>
      </c>
      <c r="U22" s="46" t="n">
        <v>14200</v>
      </c>
      <c r="V22" s="47" t="n">
        <f aca="false">T22-U22</f>
        <v>-114</v>
      </c>
      <c r="W22" s="37" t="n">
        <v>-426</v>
      </c>
      <c r="X22" s="37" t="n">
        <v>-183</v>
      </c>
      <c r="Y22" s="37" t="n">
        <v>-299</v>
      </c>
      <c r="Z22" s="37" t="n">
        <v>-259</v>
      </c>
      <c r="AA22" s="38" t="n">
        <f aca="false">SUM(W22:Z22)</f>
        <v>-1167</v>
      </c>
      <c r="AB22" s="39"/>
      <c r="AC22" s="40" t="n">
        <v>8625</v>
      </c>
      <c r="AD22" s="41" t="n">
        <f aca="false">G22+I22+(W22*AG22)+(X22*AH22)+(Y22*AI22)+(Z22*AJ22)</f>
        <v>7571.8</v>
      </c>
      <c r="AE22" s="41" t="n">
        <f aca="false">AD22-AC22</f>
        <v>-1053.2</v>
      </c>
      <c r="AF22" s="1"/>
      <c r="AG22" s="42" t="n">
        <f aca="false">1/5</f>
        <v>0.2</v>
      </c>
      <c r="AH22" s="42"/>
      <c r="AI22" s="42"/>
      <c r="AJ22" s="42"/>
      <c r="AK22" s="1"/>
      <c r="AL22" s="1" t="n">
        <v>250</v>
      </c>
      <c r="AM22" s="1"/>
      <c r="AN22" s="1" t="n">
        <v>-1</v>
      </c>
      <c r="AO22" s="43" t="n">
        <v>185.5150054172</v>
      </c>
      <c r="AP22" s="43" t="n">
        <v>325.5625606384</v>
      </c>
      <c r="AQ22" s="43" t="n">
        <v>239.250431989317</v>
      </c>
      <c r="AR22" s="43" t="n">
        <v>-17.3280321512</v>
      </c>
      <c r="AT22" s="44" t="n">
        <f aca="false">$AN$7*AO22</f>
        <v>-185.5150054172</v>
      </c>
      <c r="AU22" s="44" t="n">
        <f aca="false">$AN$7*AP22</f>
        <v>-325.5625606384</v>
      </c>
      <c r="AV22" s="44" t="n">
        <f aca="false">$AN$7*AQ22</f>
        <v>-239.250431989317</v>
      </c>
      <c r="AW22" s="44" t="n">
        <f aca="false">$AN$7*AR22</f>
        <v>17.3280321512</v>
      </c>
    </row>
    <row r="23" customFormat="false" ht="12.75" hidden="true" customHeight="false" outlineLevel="0" collapsed="false">
      <c r="A23" s="1"/>
      <c r="B23" s="1"/>
      <c r="C23" s="1"/>
      <c r="D23" s="1"/>
      <c r="E23" s="26" t="s">
        <v>36</v>
      </c>
      <c r="F23" s="45" t="n">
        <f aca="false">F22+1</f>
        <v>36939</v>
      </c>
      <c r="G23" s="28" t="n">
        <v>5602</v>
      </c>
      <c r="H23" s="28" t="n">
        <f aca="false">H22</f>
        <v>1200</v>
      </c>
      <c r="I23" s="28" t="n">
        <v>2273</v>
      </c>
      <c r="J23" s="28" t="n">
        <v>2704</v>
      </c>
      <c r="K23" s="28" t="n">
        <v>116</v>
      </c>
      <c r="L23" s="28" t="n">
        <v>54</v>
      </c>
      <c r="M23" s="28" t="n">
        <v>1584</v>
      </c>
      <c r="N23" s="28" t="n">
        <f aca="false">SUM(I23:M23,G23)</f>
        <v>12333</v>
      </c>
      <c r="O23" s="28"/>
      <c r="P23" s="29" t="n">
        <v>11076</v>
      </c>
      <c r="Q23" s="30" t="n">
        <f aca="false">P23-N23</f>
        <v>-1257</v>
      </c>
      <c r="R23" s="31" t="n">
        <f aca="false">AA23</f>
        <v>-1113</v>
      </c>
      <c r="S23" s="32" t="n">
        <f aca="false">Q23-R23</f>
        <v>-144</v>
      </c>
      <c r="T23" s="33" t="n">
        <f aca="false">T22+S23</f>
        <v>13942</v>
      </c>
      <c r="U23" s="46" t="n">
        <v>14200</v>
      </c>
      <c r="V23" s="47" t="n">
        <f aca="false">T23-U23</f>
        <v>-258</v>
      </c>
      <c r="W23" s="37" t="n">
        <v>-346</v>
      </c>
      <c r="X23" s="37" t="n">
        <v>-161</v>
      </c>
      <c r="Y23" s="37" t="n">
        <v>-347</v>
      </c>
      <c r="Z23" s="37" t="n">
        <v>-259</v>
      </c>
      <c r="AA23" s="38" t="n">
        <f aca="false">SUM(W23:Z23)</f>
        <v>-1113</v>
      </c>
      <c r="AB23" s="39"/>
      <c r="AC23" s="40" t="n">
        <v>8625</v>
      </c>
      <c r="AD23" s="41" t="n">
        <f aca="false">G23+I23+(W23*AG23)+(X23*AH23)+(Y23*AI23)+(Z23*AJ23)</f>
        <v>7805.8</v>
      </c>
      <c r="AE23" s="41" t="n">
        <f aca="false">AD23-AC23</f>
        <v>-819.2</v>
      </c>
      <c r="AF23" s="1"/>
      <c r="AG23" s="42" t="n">
        <f aca="false">1/5</f>
        <v>0.2</v>
      </c>
      <c r="AH23" s="42"/>
      <c r="AI23" s="42"/>
      <c r="AJ23" s="42"/>
      <c r="AK23" s="1"/>
      <c r="AL23" s="1" t="n">
        <v>250</v>
      </c>
      <c r="AM23" s="1"/>
      <c r="AN23" s="1" t="n">
        <v>-1</v>
      </c>
      <c r="AO23" s="43" t="n">
        <v>78.4020692724</v>
      </c>
      <c r="AP23" s="43" t="n">
        <v>167.7291043296</v>
      </c>
      <c r="AQ23" s="43" t="n">
        <v>73.583548869388</v>
      </c>
      <c r="AR23" s="43" t="n">
        <v>-101.2564730048</v>
      </c>
      <c r="AT23" s="44" t="n">
        <f aca="false">$AN$7*AO23</f>
        <v>-78.4020692724</v>
      </c>
      <c r="AU23" s="44" t="n">
        <f aca="false">$AN$7*AP23</f>
        <v>-167.7291043296</v>
      </c>
      <c r="AV23" s="44" t="n">
        <f aca="false">$AN$7*AQ23</f>
        <v>-73.583548869388</v>
      </c>
      <c r="AW23" s="44" t="n">
        <f aca="false">$AN$7*AR23</f>
        <v>101.2564730048</v>
      </c>
    </row>
    <row r="24" customFormat="false" ht="12.75" hidden="true" customHeight="false" outlineLevel="0" collapsed="false">
      <c r="A24" s="1"/>
      <c r="B24" s="1"/>
      <c r="C24" s="1"/>
      <c r="D24" s="1"/>
      <c r="E24" s="26" t="s">
        <v>37</v>
      </c>
      <c r="F24" s="45" t="n">
        <f aca="false">F23+1</f>
        <v>36940</v>
      </c>
      <c r="G24" s="28" t="n">
        <v>5526</v>
      </c>
      <c r="H24" s="28" t="n">
        <f aca="false">H23</f>
        <v>1200</v>
      </c>
      <c r="I24" s="28" t="n">
        <v>2298</v>
      </c>
      <c r="J24" s="28" t="n">
        <v>2676</v>
      </c>
      <c r="K24" s="28" t="n">
        <v>117</v>
      </c>
      <c r="L24" s="28" t="n">
        <v>54</v>
      </c>
      <c r="M24" s="28" t="n">
        <v>1658</v>
      </c>
      <c r="N24" s="28" t="n">
        <f aca="false">SUM(I24:M24,G24)</f>
        <v>12329</v>
      </c>
      <c r="O24" s="28"/>
      <c r="P24" s="29" t="n">
        <v>11186</v>
      </c>
      <c r="Q24" s="30" t="n">
        <f aca="false">P24-N24</f>
        <v>-1143</v>
      </c>
      <c r="R24" s="31" t="n">
        <f aca="false">AA24</f>
        <v>-1130</v>
      </c>
      <c r="S24" s="32" t="n">
        <f aca="false">Q24-R24</f>
        <v>-13</v>
      </c>
      <c r="T24" s="33" t="n">
        <f aca="false">T23+S24</f>
        <v>13929</v>
      </c>
      <c r="U24" s="46" t="n">
        <v>14200</v>
      </c>
      <c r="V24" s="47" t="n">
        <f aca="false">T24-U24</f>
        <v>-271</v>
      </c>
      <c r="W24" s="37" t="n">
        <v>-353</v>
      </c>
      <c r="X24" s="37" t="n">
        <v>-191</v>
      </c>
      <c r="Y24" s="37" t="n">
        <v>-345</v>
      </c>
      <c r="Z24" s="37" t="n">
        <v>-241</v>
      </c>
      <c r="AA24" s="38" t="n">
        <f aca="false">SUM(W24:Z24)</f>
        <v>-1130</v>
      </c>
      <c r="AB24" s="39"/>
      <c r="AC24" s="40" t="n">
        <v>8625</v>
      </c>
      <c r="AD24" s="41" t="n">
        <f aca="false">G24+I24+(W24*AG24)+(X24*AH24)+(Y24*AI24)+(Z24*AJ24)</f>
        <v>7753.4</v>
      </c>
      <c r="AE24" s="41" t="n">
        <f aca="false">AD24-AC24</f>
        <v>-871.6</v>
      </c>
      <c r="AF24" s="1"/>
      <c r="AG24" s="42" t="n">
        <f aca="false">1/5</f>
        <v>0.2</v>
      </c>
      <c r="AH24" s="42"/>
      <c r="AI24" s="42"/>
      <c r="AJ24" s="42"/>
      <c r="AK24" s="1"/>
      <c r="AL24" s="1" t="n">
        <v>250</v>
      </c>
      <c r="AM24" s="1"/>
      <c r="AN24" s="1" t="n">
        <v>-1</v>
      </c>
      <c r="AO24" s="43" t="n">
        <v>40.0120660468</v>
      </c>
      <c r="AP24" s="43" t="n">
        <v>112.9161587108</v>
      </c>
      <c r="AQ24" s="43" t="n">
        <v>19.84</v>
      </c>
      <c r="AR24" s="43" t="n">
        <v>-127.7702788568</v>
      </c>
      <c r="AT24" s="44" t="n">
        <f aca="false">$AN$7*AO24</f>
        <v>-40.0120660468</v>
      </c>
      <c r="AU24" s="44" t="n">
        <f aca="false">$AN$7*AP24</f>
        <v>-112.9161587108</v>
      </c>
      <c r="AV24" s="44" t="n">
        <f aca="false">$AN$7*AQ24</f>
        <v>-19.84</v>
      </c>
      <c r="AW24" s="44" t="n">
        <f aca="false">$AN$7*AR24</f>
        <v>127.7702788568</v>
      </c>
    </row>
    <row r="25" customFormat="false" ht="12.75" hidden="true" customHeight="false" outlineLevel="0" collapsed="false">
      <c r="A25" s="1"/>
      <c r="B25" s="1"/>
      <c r="C25" s="1"/>
      <c r="D25" s="1"/>
      <c r="E25" s="26" t="s">
        <v>38</v>
      </c>
      <c r="F25" s="45" t="n">
        <f aca="false">F24+1</f>
        <v>36941</v>
      </c>
      <c r="G25" s="28" t="n">
        <v>5592</v>
      </c>
      <c r="H25" s="28" t="n">
        <f aca="false">H24</f>
        <v>1200</v>
      </c>
      <c r="I25" s="28" t="n">
        <v>2204</v>
      </c>
      <c r="J25" s="28" t="n">
        <v>2683</v>
      </c>
      <c r="K25" s="28" t="n">
        <f aca="false">K24</f>
        <v>117</v>
      </c>
      <c r="L25" s="28" t="n">
        <v>69</v>
      </c>
      <c r="M25" s="28" t="n">
        <v>1750</v>
      </c>
      <c r="N25" s="28" t="n">
        <f aca="false">SUM(I25:M25,G25)</f>
        <v>12415</v>
      </c>
      <c r="O25" s="28"/>
      <c r="P25" s="29" t="n">
        <v>11205</v>
      </c>
      <c r="Q25" s="30" t="n">
        <f aca="false">P25-N25</f>
        <v>-1210</v>
      </c>
      <c r="R25" s="31" t="n">
        <f aca="false">AA25</f>
        <v>-1027</v>
      </c>
      <c r="S25" s="32" t="n">
        <f aca="false">Q25-R25</f>
        <v>-183</v>
      </c>
      <c r="T25" s="33" t="n">
        <f aca="false">T24+S25</f>
        <v>13746</v>
      </c>
      <c r="U25" s="46" t="n">
        <v>14200</v>
      </c>
      <c r="V25" s="47" t="n">
        <f aca="false">T25-U25</f>
        <v>-454</v>
      </c>
      <c r="W25" s="37" t="n">
        <v>-404</v>
      </c>
      <c r="X25" s="37" t="n">
        <v>-191</v>
      </c>
      <c r="Y25" s="37" t="n">
        <v>-380</v>
      </c>
      <c r="Z25" s="37" t="n">
        <v>-52</v>
      </c>
      <c r="AA25" s="38" t="n">
        <f aca="false">SUM(W25:Z25)</f>
        <v>-1027</v>
      </c>
      <c r="AB25" s="39"/>
      <c r="AC25" s="40" t="n">
        <v>8625</v>
      </c>
      <c r="AD25" s="41" t="n">
        <f aca="false">G25+I25+(W25*AG25)+(X25*AH25)+(Y25*AI25)+(Z25*AJ25)</f>
        <v>7345.13333333333</v>
      </c>
      <c r="AE25" s="41" t="n">
        <f aca="false">AD25-AC25</f>
        <v>-1279.86666666667</v>
      </c>
      <c r="AF25" s="1"/>
      <c r="AG25" s="42" t="n">
        <f aca="false">1/1.2</f>
        <v>0.833333333333333</v>
      </c>
      <c r="AH25" s="42" t="n">
        <f aca="false">1/5</f>
        <v>0.2</v>
      </c>
      <c r="AI25" s="42" t="n">
        <f aca="false">1/5</f>
        <v>0.2</v>
      </c>
      <c r="AJ25" s="42"/>
      <c r="AK25" s="1"/>
      <c r="AL25" s="1" t="n">
        <v>300</v>
      </c>
      <c r="AM25" s="1"/>
      <c r="AN25" s="1" t="n">
        <v>-1</v>
      </c>
      <c r="AO25" s="43" t="n">
        <v>47.9271647148</v>
      </c>
      <c r="AP25" s="43" t="n">
        <v>88.6349075952</v>
      </c>
      <c r="AQ25" s="43" t="n">
        <v>-3.61439701054862</v>
      </c>
      <c r="AR25" s="43" t="n">
        <v>-100.9476776756</v>
      </c>
      <c r="AT25" s="44" t="n">
        <f aca="false">$AN$7*AO25</f>
        <v>-47.9271647148</v>
      </c>
      <c r="AU25" s="44" t="n">
        <f aca="false">$AN$7*AP25</f>
        <v>-88.6349075952</v>
      </c>
      <c r="AV25" s="44" t="n">
        <f aca="false">$AN$7*AQ25</f>
        <v>3.61439701054862</v>
      </c>
      <c r="AW25" s="44" t="n">
        <f aca="false">$AN$7*AR25</f>
        <v>100.9476776756</v>
      </c>
    </row>
    <row r="26" customFormat="false" ht="12.75" hidden="true" customHeight="false" outlineLevel="0" collapsed="false">
      <c r="A26" s="1"/>
      <c r="B26" s="1"/>
      <c r="C26" s="1"/>
      <c r="D26" s="1"/>
      <c r="E26" s="26" t="s">
        <v>39</v>
      </c>
      <c r="F26" s="45" t="n">
        <f aca="false">F25+1</f>
        <v>36942</v>
      </c>
      <c r="G26" s="28" t="n">
        <v>5521</v>
      </c>
      <c r="H26" s="28" t="n">
        <f aca="false">H25</f>
        <v>1200</v>
      </c>
      <c r="I26" s="28" t="n">
        <v>2253</v>
      </c>
      <c r="J26" s="28" t="n">
        <v>2670</v>
      </c>
      <c r="K26" s="28" t="n">
        <v>129</v>
      </c>
      <c r="L26" s="28" t="n">
        <v>62</v>
      </c>
      <c r="M26" s="28" t="n">
        <v>1754</v>
      </c>
      <c r="N26" s="28" t="n">
        <f aca="false">SUM(I26:M26,G26)</f>
        <v>12389</v>
      </c>
      <c r="O26" s="28"/>
      <c r="P26" s="29" t="n">
        <v>10950</v>
      </c>
      <c r="Q26" s="30" t="n">
        <f aca="false">P26-N26</f>
        <v>-1439</v>
      </c>
      <c r="R26" s="31" t="n">
        <f aca="false">AA26</f>
        <v>-1350</v>
      </c>
      <c r="S26" s="32" t="n">
        <f aca="false">Q26-R26</f>
        <v>-89</v>
      </c>
      <c r="T26" s="33" t="n">
        <f aca="false">T25+S26</f>
        <v>13657</v>
      </c>
      <c r="U26" s="46" t="n">
        <v>14200</v>
      </c>
      <c r="V26" s="47" t="n">
        <f aca="false">T26-U26</f>
        <v>-543</v>
      </c>
      <c r="W26" s="37" t="n">
        <v>-577</v>
      </c>
      <c r="X26" s="37" t="n">
        <v>-199</v>
      </c>
      <c r="Y26" s="37" t="n">
        <v>-343</v>
      </c>
      <c r="Z26" s="37" t="n">
        <v>-231</v>
      </c>
      <c r="AA26" s="38" t="n">
        <f aca="false">SUM(W26:Z26)</f>
        <v>-1350</v>
      </c>
      <c r="AB26" s="39"/>
      <c r="AC26" s="40" t="n">
        <v>8625</v>
      </c>
      <c r="AD26" s="41" t="n">
        <f aca="false">G26+I26+(W26*AG26)+(X26*AH26)+(Y26*AI26)+(Z26*AJ26)</f>
        <v>7184.76666666667</v>
      </c>
      <c r="AE26" s="41" t="n">
        <f aca="false">AD26-AC26</f>
        <v>-1440.23333333333</v>
      </c>
      <c r="AF26" s="1"/>
      <c r="AG26" s="42" t="n">
        <f aca="false">1/1.2</f>
        <v>0.833333333333333</v>
      </c>
      <c r="AH26" s="42" t="n">
        <f aca="false">1/5</f>
        <v>0.2</v>
      </c>
      <c r="AI26" s="42" t="n">
        <f aca="false">1/5</f>
        <v>0.2</v>
      </c>
      <c r="AJ26" s="42"/>
      <c r="AK26" s="1"/>
      <c r="AL26" s="1"/>
      <c r="AM26" s="1"/>
      <c r="AN26" s="1"/>
      <c r="AO26" s="43"/>
      <c r="AP26" s="43"/>
      <c r="AQ26" s="43"/>
      <c r="AR26" s="43"/>
      <c r="AT26" s="44"/>
      <c r="AU26" s="44"/>
      <c r="AV26" s="44"/>
      <c r="AW26" s="44"/>
    </row>
    <row r="27" customFormat="false" ht="12.75" hidden="true" customHeight="false" outlineLevel="0" collapsed="false">
      <c r="A27" s="1"/>
      <c r="B27" s="1"/>
      <c r="C27" s="1"/>
      <c r="D27" s="1"/>
      <c r="E27" s="26" t="s">
        <v>40</v>
      </c>
      <c r="F27" s="45" t="n">
        <f aca="false">F26+1</f>
        <v>36943</v>
      </c>
      <c r="G27" s="28" t="n">
        <v>5492</v>
      </c>
      <c r="H27" s="28" t="n">
        <f aca="false">H26</f>
        <v>1200</v>
      </c>
      <c r="I27" s="28" t="n">
        <v>2270</v>
      </c>
      <c r="J27" s="28" t="n">
        <v>2668</v>
      </c>
      <c r="K27" s="28" t="n">
        <v>28</v>
      </c>
      <c r="L27" s="28" t="n">
        <v>6</v>
      </c>
      <c r="M27" s="28" t="n">
        <v>1727</v>
      </c>
      <c r="N27" s="28" t="n">
        <f aca="false">SUM(I27:M27,G27)</f>
        <v>12191</v>
      </c>
      <c r="O27" s="28"/>
      <c r="P27" s="29" t="n">
        <v>11101</v>
      </c>
      <c r="Q27" s="30" t="n">
        <f aca="false">P27-N27</f>
        <v>-1090</v>
      </c>
      <c r="R27" s="31" t="n">
        <f aca="false">AA27</f>
        <v>-1491</v>
      </c>
      <c r="S27" s="32" t="n">
        <f aca="false">Q27-R27</f>
        <v>401</v>
      </c>
      <c r="T27" s="33" t="n">
        <f aca="false">T26+S27</f>
        <v>14058</v>
      </c>
      <c r="U27" s="46" t="n">
        <v>14200</v>
      </c>
      <c r="V27" s="47" t="n">
        <f aca="false">T27-U27</f>
        <v>-142</v>
      </c>
      <c r="W27" s="37" t="n">
        <v>-682</v>
      </c>
      <c r="X27" s="37" t="n">
        <v>-176</v>
      </c>
      <c r="Y27" s="37" t="n">
        <v>-349</v>
      </c>
      <c r="Z27" s="37" t="n">
        <v>-284</v>
      </c>
      <c r="AA27" s="38" t="n">
        <f aca="false">SUM(W27:Z27)</f>
        <v>-1491</v>
      </c>
      <c r="AB27" s="39"/>
      <c r="AC27" s="40" t="n">
        <v>8625</v>
      </c>
      <c r="AD27" s="41" t="n">
        <f aca="false">G27+I27+(W27*AG27)+(X27*AH27)+(Y27*AI27)+(Z27*AJ27)</f>
        <v>7088.66666666667</v>
      </c>
      <c r="AE27" s="41" t="n">
        <f aca="false">AD27-AC27</f>
        <v>-1536.33333333333</v>
      </c>
      <c r="AF27" s="1"/>
      <c r="AG27" s="42" t="n">
        <f aca="false">1/1.2</f>
        <v>0.833333333333333</v>
      </c>
      <c r="AH27" s="42" t="n">
        <f aca="false">1/5</f>
        <v>0.2</v>
      </c>
      <c r="AI27" s="42" t="n">
        <f aca="false">1/5</f>
        <v>0.2</v>
      </c>
      <c r="AJ27" s="42"/>
      <c r="AK27" s="1"/>
      <c r="AL27" s="1"/>
      <c r="AM27" s="1"/>
      <c r="AN27" s="1"/>
      <c r="AO27" s="43"/>
      <c r="AP27" s="43"/>
      <c r="AQ27" s="43"/>
      <c r="AR27" s="43"/>
      <c r="AT27" s="44"/>
      <c r="AU27" s="44"/>
      <c r="AV27" s="44"/>
      <c r="AW27" s="44"/>
    </row>
    <row r="28" customFormat="false" ht="12.75" hidden="true" customHeight="false" outlineLevel="0" collapsed="false">
      <c r="A28" s="1"/>
      <c r="B28" s="1"/>
      <c r="C28" s="1"/>
      <c r="D28" s="1"/>
      <c r="E28" s="26" t="s">
        <v>34</v>
      </c>
      <c r="F28" s="45" t="n">
        <f aca="false">F27+1</f>
        <v>36944</v>
      </c>
      <c r="G28" s="28" t="n">
        <v>5459</v>
      </c>
      <c r="H28" s="28" t="n">
        <f aca="false">H27</f>
        <v>1200</v>
      </c>
      <c r="I28" s="28" t="n">
        <v>2187</v>
      </c>
      <c r="J28" s="28" t="n">
        <v>2637</v>
      </c>
      <c r="K28" s="28" t="n">
        <v>98</v>
      </c>
      <c r="L28" s="28" t="n">
        <v>0</v>
      </c>
      <c r="M28" s="28" t="n">
        <v>1720</v>
      </c>
      <c r="N28" s="28" t="n">
        <f aca="false">SUM(I28:M28,G28)</f>
        <v>12101</v>
      </c>
      <c r="O28" s="28"/>
      <c r="P28" s="29" t="n">
        <v>10985</v>
      </c>
      <c r="Q28" s="30" t="n">
        <f aca="false">P28-N28</f>
        <v>-1116</v>
      </c>
      <c r="R28" s="31" t="n">
        <f aca="false">AA28</f>
        <v>-1304</v>
      </c>
      <c r="S28" s="32" t="n">
        <f aca="false">Q28-R28</f>
        <v>188</v>
      </c>
      <c r="T28" s="33" t="n">
        <f aca="false">T27+S28</f>
        <v>14246</v>
      </c>
      <c r="U28" s="46" t="n">
        <v>14200</v>
      </c>
      <c r="V28" s="47" t="n">
        <f aca="false">T28-U28</f>
        <v>46</v>
      </c>
      <c r="W28" s="37" t="n">
        <v>-587</v>
      </c>
      <c r="X28" s="37" t="n">
        <v>-172</v>
      </c>
      <c r="Y28" s="37" t="n">
        <v>-299</v>
      </c>
      <c r="Z28" s="37" t="n">
        <v>-246</v>
      </c>
      <c r="AA28" s="38" t="n">
        <f aca="false">SUM(W28:Z28)</f>
        <v>-1304</v>
      </c>
      <c r="AB28" s="39"/>
      <c r="AC28" s="40" t="n">
        <v>8625</v>
      </c>
      <c r="AD28" s="41" t="n">
        <f aca="false">G28+I28+(W28*AG28)+(X28*AH28)+(Y28*AI28)+(Z28*AJ28)</f>
        <v>7062.63333333333</v>
      </c>
      <c r="AE28" s="41" t="n">
        <f aca="false">AD28-AC28</f>
        <v>-1562.36666666667</v>
      </c>
      <c r="AF28" s="1"/>
      <c r="AG28" s="42" t="n">
        <f aca="false">1/1.2</f>
        <v>0.833333333333333</v>
      </c>
      <c r="AH28" s="42" t="n">
        <f aca="false">1/5</f>
        <v>0.2</v>
      </c>
      <c r="AI28" s="42" t="n">
        <f aca="false">1/5</f>
        <v>0.2</v>
      </c>
      <c r="AJ28" s="42"/>
      <c r="AK28" s="1"/>
      <c r="AL28" s="1"/>
      <c r="AM28" s="1"/>
      <c r="AN28" s="1"/>
      <c r="AO28" s="43"/>
      <c r="AP28" s="43"/>
      <c r="AQ28" s="43"/>
      <c r="AR28" s="43"/>
      <c r="AT28" s="44"/>
      <c r="AU28" s="44"/>
      <c r="AV28" s="44"/>
      <c r="AW28" s="44"/>
    </row>
    <row r="29" customFormat="false" ht="12.75" hidden="true" customHeight="false" outlineLevel="0" collapsed="false">
      <c r="A29" s="1"/>
      <c r="B29" s="1"/>
      <c r="C29" s="1"/>
      <c r="D29" s="1"/>
      <c r="E29" s="26" t="s">
        <v>35</v>
      </c>
      <c r="F29" s="45" t="n">
        <f aca="false">F28+1</f>
        <v>36945</v>
      </c>
      <c r="G29" s="28" t="n">
        <v>5441</v>
      </c>
      <c r="H29" s="28" t="n">
        <v>1250</v>
      </c>
      <c r="I29" s="28" t="n">
        <v>2234</v>
      </c>
      <c r="J29" s="28" t="n">
        <v>2520</v>
      </c>
      <c r="K29" s="28" t="n">
        <v>46</v>
      </c>
      <c r="L29" s="28" t="n">
        <v>29</v>
      </c>
      <c r="M29" s="28" t="n">
        <v>1729</v>
      </c>
      <c r="N29" s="28" t="n">
        <f aca="false">SUM(I29:M29,G29)</f>
        <v>11999</v>
      </c>
      <c r="O29" s="28"/>
      <c r="P29" s="29" t="n">
        <v>11161</v>
      </c>
      <c r="Q29" s="30" t="n">
        <f aca="false">P29-N29</f>
        <v>-838</v>
      </c>
      <c r="R29" s="31" t="n">
        <f aca="false">AA29</f>
        <v>-959</v>
      </c>
      <c r="S29" s="32" t="n">
        <f aca="false">Q29-R29</f>
        <v>121</v>
      </c>
      <c r="T29" s="33" t="n">
        <f aca="false">T28+S29-77</f>
        <v>14290</v>
      </c>
      <c r="U29" s="46" t="n">
        <v>14200</v>
      </c>
      <c r="V29" s="47" t="n">
        <f aca="false">T29-U29</f>
        <v>90</v>
      </c>
      <c r="W29" s="37" t="n">
        <v>-526</v>
      </c>
      <c r="X29" s="37" t="n">
        <v>64</v>
      </c>
      <c r="Y29" s="37" t="n">
        <v>-266</v>
      </c>
      <c r="Z29" s="37" t="n">
        <v>-231</v>
      </c>
      <c r="AA29" s="38" t="n">
        <f aca="false">SUM(W29:Z29)</f>
        <v>-959</v>
      </c>
      <c r="AB29" s="39"/>
      <c r="AC29" s="40" t="n">
        <v>9193</v>
      </c>
      <c r="AD29" s="41" t="n">
        <f aca="false">G29+I29+(W29*AG29)+(X29*AH29)+(Y29*AI29)+(Z29*AJ29)</f>
        <v>7270.38461538462</v>
      </c>
      <c r="AE29" s="41" t="n">
        <f aca="false">AD29-AC29</f>
        <v>-1922.61538461538</v>
      </c>
      <c r="AF29" s="1"/>
      <c r="AG29" s="42" t="n">
        <f aca="false">1/1.3</f>
        <v>0.769230769230769</v>
      </c>
      <c r="AH29" s="42"/>
      <c r="AI29" s="42"/>
      <c r="AJ29" s="42"/>
      <c r="AK29" s="1"/>
      <c r="AL29" s="1"/>
      <c r="AM29" s="1"/>
      <c r="AN29" s="1"/>
      <c r="AO29" s="43"/>
      <c r="AP29" s="43"/>
      <c r="AQ29" s="43"/>
      <c r="AR29" s="43"/>
      <c r="AT29" s="44"/>
      <c r="AU29" s="44"/>
      <c r="AV29" s="44"/>
      <c r="AW29" s="44"/>
    </row>
    <row r="30" customFormat="false" ht="12.75" hidden="true" customHeight="false" outlineLevel="0" collapsed="false">
      <c r="A30" s="1"/>
      <c r="B30" s="1"/>
      <c r="C30" s="1"/>
      <c r="D30" s="1"/>
      <c r="E30" s="26" t="s">
        <v>36</v>
      </c>
      <c r="F30" s="45" t="n">
        <f aca="false">F29+1</f>
        <v>36946</v>
      </c>
      <c r="G30" s="28" t="n">
        <v>5356</v>
      </c>
      <c r="H30" s="28" t="n">
        <f aca="false">H29</f>
        <v>1250</v>
      </c>
      <c r="I30" s="28" t="n">
        <v>2169</v>
      </c>
      <c r="J30" s="28" t="n">
        <v>2605</v>
      </c>
      <c r="K30" s="28" t="n">
        <v>66</v>
      </c>
      <c r="L30" s="28" t="n">
        <v>86</v>
      </c>
      <c r="M30" s="28" t="n">
        <v>1857</v>
      </c>
      <c r="N30" s="28" t="n">
        <f aca="false">SUM(I30:M30,G30)</f>
        <v>12139</v>
      </c>
      <c r="O30" s="28"/>
      <c r="P30" s="29" t="n">
        <v>10862</v>
      </c>
      <c r="Q30" s="30" t="n">
        <f aca="false">P30-N30</f>
        <v>-1277</v>
      </c>
      <c r="R30" s="31" t="n">
        <f aca="false">AA30</f>
        <v>-1148</v>
      </c>
      <c r="S30" s="32" t="n">
        <f aca="false">Q30-R30</f>
        <v>-129</v>
      </c>
      <c r="T30" s="33" t="n">
        <f aca="false">T29+S30</f>
        <v>14161</v>
      </c>
      <c r="U30" s="46" t="n">
        <v>14200</v>
      </c>
      <c r="V30" s="47" t="n">
        <f aca="false">T30-U30</f>
        <v>-39</v>
      </c>
      <c r="W30" s="37" t="n">
        <v>-496</v>
      </c>
      <c r="X30" s="37" t="n">
        <v>-65</v>
      </c>
      <c r="Y30" s="37" t="n">
        <v>-355</v>
      </c>
      <c r="Z30" s="37" t="n">
        <v>-232</v>
      </c>
      <c r="AA30" s="38" t="n">
        <f aca="false">SUM(W30:Z30)</f>
        <v>-1148</v>
      </c>
      <c r="AB30" s="39"/>
      <c r="AC30" s="40" t="n">
        <v>9193</v>
      </c>
      <c r="AD30" s="41" t="n">
        <f aca="false">G30+I30+(W30*AG30)+(X30*AH30)+(Y30*AI30)+(Z30*AJ30)</f>
        <v>7143.46153846154</v>
      </c>
      <c r="AE30" s="41" t="n">
        <f aca="false">AD30-AC30</f>
        <v>-2049.53846153846</v>
      </c>
      <c r="AF30" s="1"/>
      <c r="AG30" s="42" t="n">
        <f aca="false">1/1.3</f>
        <v>0.769230769230769</v>
      </c>
      <c r="AH30" s="42"/>
      <c r="AI30" s="42"/>
      <c r="AJ30" s="42"/>
      <c r="AK30" s="1"/>
      <c r="AL30" s="1"/>
      <c r="AM30" s="1"/>
      <c r="AN30" s="1"/>
      <c r="AO30" s="43"/>
      <c r="AP30" s="43"/>
      <c r="AQ30" s="43"/>
      <c r="AR30" s="43"/>
      <c r="AT30" s="44"/>
      <c r="AU30" s="44"/>
      <c r="AV30" s="44"/>
      <c r="AW30" s="44"/>
    </row>
    <row r="31" customFormat="false" ht="12.75" hidden="true" customHeight="false" outlineLevel="0" collapsed="false">
      <c r="A31" s="1"/>
      <c r="B31" s="1"/>
      <c r="C31" s="1"/>
      <c r="D31" s="1"/>
      <c r="E31" s="26" t="s">
        <v>37</v>
      </c>
      <c r="F31" s="45" t="n">
        <f aca="false">F30+1</f>
        <v>36947</v>
      </c>
      <c r="G31" s="28" t="n">
        <v>5362</v>
      </c>
      <c r="H31" s="28" t="n">
        <f aca="false">H30</f>
        <v>1250</v>
      </c>
      <c r="I31" s="28" t="n">
        <v>2168</v>
      </c>
      <c r="J31" s="28" t="n">
        <v>2588</v>
      </c>
      <c r="K31" s="28" t="n">
        <v>67</v>
      </c>
      <c r="L31" s="28" t="n">
        <v>86</v>
      </c>
      <c r="M31" s="28" t="n">
        <v>1834</v>
      </c>
      <c r="N31" s="28" t="n">
        <f aca="false">SUM(I31:M31,G31)</f>
        <v>12105</v>
      </c>
      <c r="O31" s="28"/>
      <c r="P31" s="29" t="n">
        <v>10816</v>
      </c>
      <c r="Q31" s="30" t="n">
        <f aca="false">P31-N31</f>
        <v>-1289</v>
      </c>
      <c r="R31" s="31" t="n">
        <f aca="false">AA31</f>
        <v>-1036</v>
      </c>
      <c r="S31" s="32" t="n">
        <f aca="false">Q31-R31</f>
        <v>-253</v>
      </c>
      <c r="T31" s="33" t="n">
        <f aca="false">T30+S31</f>
        <v>13908</v>
      </c>
      <c r="U31" s="46" t="n">
        <v>14200</v>
      </c>
      <c r="V31" s="47" t="n">
        <f aca="false">T31-U31</f>
        <v>-292</v>
      </c>
      <c r="W31" s="37" t="n">
        <v>-581</v>
      </c>
      <c r="X31" s="37" t="n">
        <v>41</v>
      </c>
      <c r="Y31" s="37" t="n">
        <v>-255</v>
      </c>
      <c r="Z31" s="37" t="n">
        <v>-241</v>
      </c>
      <c r="AA31" s="38" t="n">
        <f aca="false">SUM(W31:Z31)</f>
        <v>-1036</v>
      </c>
      <c r="AB31" s="39"/>
      <c r="AC31" s="40" t="n">
        <v>9193</v>
      </c>
      <c r="AD31" s="41" t="n">
        <f aca="false">G31+I31+(W31*AG31)+(X31*AH31)+(Y31*AI31)+(Z31*AJ31)</f>
        <v>7083.07692307692</v>
      </c>
      <c r="AE31" s="41" t="n">
        <f aca="false">AD31-AC31</f>
        <v>-2109.92307692308</v>
      </c>
      <c r="AF31" s="1"/>
      <c r="AG31" s="42" t="n">
        <f aca="false">1/1.3</f>
        <v>0.769230769230769</v>
      </c>
      <c r="AH31" s="42"/>
      <c r="AI31" s="42"/>
      <c r="AJ31" s="42"/>
      <c r="AK31" s="1"/>
      <c r="AL31" s="1"/>
      <c r="AM31" s="1"/>
      <c r="AN31" s="1"/>
      <c r="AO31" s="43"/>
      <c r="AP31" s="43"/>
      <c r="AQ31" s="43"/>
      <c r="AR31" s="43"/>
      <c r="AT31" s="44"/>
      <c r="AU31" s="44"/>
      <c r="AV31" s="44"/>
      <c r="AW31" s="44"/>
    </row>
    <row r="32" customFormat="false" ht="12.75" hidden="true" customHeight="false" outlineLevel="0" collapsed="false">
      <c r="A32" s="1"/>
      <c r="B32" s="1"/>
      <c r="C32" s="1"/>
      <c r="D32" s="1"/>
      <c r="E32" s="26" t="s">
        <v>38</v>
      </c>
      <c r="F32" s="45" t="n">
        <f aca="false">F31+1</f>
        <v>36948</v>
      </c>
      <c r="G32" s="28" t="n">
        <v>5492</v>
      </c>
      <c r="H32" s="28" t="n">
        <f aca="false">H31</f>
        <v>1250</v>
      </c>
      <c r="I32" s="28" t="n">
        <v>2197</v>
      </c>
      <c r="J32" s="28" t="n">
        <v>2490</v>
      </c>
      <c r="K32" s="28" t="n">
        <v>82</v>
      </c>
      <c r="L32" s="28" t="n">
        <v>97</v>
      </c>
      <c r="M32" s="28" t="n">
        <v>1815</v>
      </c>
      <c r="N32" s="28" t="n">
        <f aca="false">SUM(I32:M32,G32)</f>
        <v>12173</v>
      </c>
      <c r="O32" s="28"/>
      <c r="P32" s="29" t="n">
        <v>10824</v>
      </c>
      <c r="Q32" s="30" t="n">
        <f aca="false">P32-N32</f>
        <v>-1349</v>
      </c>
      <c r="R32" s="31" t="n">
        <f aca="false">AA32</f>
        <v>-1248</v>
      </c>
      <c r="S32" s="32" t="n">
        <f aca="false">Q32-R32</f>
        <v>-101</v>
      </c>
      <c r="T32" s="33" t="n">
        <f aca="false">T31+S32</f>
        <v>13807</v>
      </c>
      <c r="U32" s="46" t="n">
        <v>14200</v>
      </c>
      <c r="V32" s="47" t="n">
        <f aca="false">T32-U32</f>
        <v>-393</v>
      </c>
      <c r="W32" s="37" t="n">
        <v>-554</v>
      </c>
      <c r="X32" s="37" t="n">
        <v>-186</v>
      </c>
      <c r="Y32" s="37" t="n">
        <v>-274</v>
      </c>
      <c r="Z32" s="37" t="n">
        <v>-234</v>
      </c>
      <c r="AA32" s="38" t="n">
        <f aca="false">SUM(W32:Z32)</f>
        <v>-1248</v>
      </c>
      <c r="AB32" s="39"/>
      <c r="AC32" s="40" t="n">
        <v>8370</v>
      </c>
      <c r="AD32" s="41" t="n">
        <f aca="false">G32+I32+(W32*AG32)+(X32*AH32)+(Y32*AI32)+(Z32*AJ32)</f>
        <v>7578.2</v>
      </c>
      <c r="AE32" s="41" t="n">
        <f aca="false">AD32-AC32</f>
        <v>-791.8</v>
      </c>
      <c r="AF32" s="1"/>
      <c r="AG32" s="42" t="n">
        <f aca="false">1/5</f>
        <v>0.2</v>
      </c>
      <c r="AH32" s="42"/>
      <c r="AI32" s="42"/>
      <c r="AJ32" s="42"/>
      <c r="AK32" s="1"/>
      <c r="AL32" s="1"/>
      <c r="AM32" s="1"/>
      <c r="AN32" s="1"/>
      <c r="AO32" s="43"/>
      <c r="AP32" s="43"/>
      <c r="AQ32" s="43"/>
      <c r="AR32" s="43"/>
      <c r="AT32" s="44"/>
      <c r="AU32" s="44"/>
      <c r="AV32" s="44"/>
      <c r="AW32" s="44"/>
    </row>
    <row r="33" customFormat="false" ht="12.75" hidden="true" customHeight="false" outlineLevel="0" collapsed="false">
      <c r="A33" s="1"/>
      <c r="B33" s="1"/>
      <c r="C33" s="1"/>
      <c r="D33" s="1"/>
      <c r="E33" s="26" t="s">
        <v>39</v>
      </c>
      <c r="F33" s="45" t="n">
        <f aca="false">F32+1</f>
        <v>36949</v>
      </c>
      <c r="G33" s="28" t="n">
        <v>5602</v>
      </c>
      <c r="H33" s="28" t="n">
        <f aca="false">H32</f>
        <v>1250</v>
      </c>
      <c r="I33" s="28" t="n">
        <v>2123</v>
      </c>
      <c r="J33" s="28" t="n">
        <v>2564</v>
      </c>
      <c r="K33" s="28" t="n">
        <v>132</v>
      </c>
      <c r="L33" s="28" t="n">
        <v>110</v>
      </c>
      <c r="M33" s="28" t="n">
        <v>1412</v>
      </c>
      <c r="N33" s="28" t="n">
        <f aca="false">SUM(I33:M33,G33)</f>
        <v>11943</v>
      </c>
      <c r="O33" s="28"/>
      <c r="P33" s="29" t="n">
        <v>10919</v>
      </c>
      <c r="Q33" s="30" t="n">
        <f aca="false">P33-N33</f>
        <v>-1024</v>
      </c>
      <c r="R33" s="31" t="n">
        <f aca="false">AA33</f>
        <v>-1296</v>
      </c>
      <c r="S33" s="32" t="n">
        <f aca="false">Q33-R33</f>
        <v>272</v>
      </c>
      <c r="T33" s="33" t="n">
        <f aca="false">T32+S33</f>
        <v>14079</v>
      </c>
      <c r="U33" s="46" t="n">
        <v>14200</v>
      </c>
      <c r="V33" s="47" t="n">
        <f aca="false">T33-U33</f>
        <v>-121</v>
      </c>
      <c r="W33" s="37" t="n">
        <v>-1296</v>
      </c>
      <c r="X33" s="37" t="n">
        <v>0</v>
      </c>
      <c r="Y33" s="37" t="n">
        <v>0</v>
      </c>
      <c r="Z33" s="37" t="n">
        <v>0</v>
      </c>
      <c r="AA33" s="38" t="n">
        <f aca="false">SUM(W33:Z33)</f>
        <v>-1296</v>
      </c>
      <c r="AB33" s="39"/>
      <c r="AC33" s="40" t="n">
        <v>8370</v>
      </c>
      <c r="AD33" s="41" t="n">
        <f aca="false">G33+I33+(W33*AG33)+(X33*AH33)+(Y33*AI33)+(Z33*AJ33)</f>
        <v>7465.8</v>
      </c>
      <c r="AE33" s="41" t="n">
        <f aca="false">AD33-AC33</f>
        <v>-904.2</v>
      </c>
      <c r="AF33" s="1"/>
      <c r="AG33" s="42" t="n">
        <f aca="false">1/5</f>
        <v>0.2</v>
      </c>
      <c r="AH33" s="42"/>
      <c r="AI33" s="42"/>
      <c r="AJ33" s="42"/>
      <c r="AK33" s="1"/>
      <c r="AL33" s="1"/>
      <c r="AM33" s="1"/>
      <c r="AN33" s="1"/>
      <c r="AO33" s="43"/>
      <c r="AP33" s="43"/>
      <c r="AQ33" s="43"/>
      <c r="AR33" s="43"/>
      <c r="AT33" s="44"/>
      <c r="AU33" s="44"/>
      <c r="AV33" s="44"/>
      <c r="AW33" s="44"/>
    </row>
    <row r="34" customFormat="false" ht="12.75" hidden="true" customHeight="false" outlineLevel="0" collapsed="false">
      <c r="A34" s="1"/>
      <c r="B34" s="1"/>
      <c r="C34" s="1"/>
      <c r="D34" s="1"/>
      <c r="E34" s="26" t="s">
        <v>40</v>
      </c>
      <c r="F34" s="45" t="n">
        <f aca="false">F33+1</f>
        <v>36950</v>
      </c>
      <c r="G34" s="48" t="n">
        <v>5361</v>
      </c>
      <c r="H34" s="48" t="n">
        <f aca="false">H33</f>
        <v>1250</v>
      </c>
      <c r="I34" s="48" t="n">
        <v>2105</v>
      </c>
      <c r="J34" s="48" t="n">
        <v>2641</v>
      </c>
      <c r="K34" s="48" t="n">
        <v>94</v>
      </c>
      <c r="L34" s="48" t="n">
        <v>35</v>
      </c>
      <c r="M34" s="48" t="n">
        <v>1450</v>
      </c>
      <c r="N34" s="48" t="n">
        <f aca="false">SUM(I34:M34,G34)</f>
        <v>11686</v>
      </c>
      <c r="O34" s="48"/>
      <c r="P34" s="49" t="n">
        <f aca="false">VLOOKUP(E34,'[4]Plant Outages'!$A$383:$C$389,2,FALSE())-VLOOKUP(F34,'[4]Plant Outages'!$A$129:$D$377,4,FALSE())-1220</f>
        <v>10960</v>
      </c>
      <c r="Q34" s="30" t="n">
        <f aca="false">P34-N34</f>
        <v>-726</v>
      </c>
      <c r="R34" s="31" t="n">
        <f aca="false">Q34</f>
        <v>-726</v>
      </c>
      <c r="S34" s="32" t="n">
        <f aca="false">Q34-R34</f>
        <v>0</v>
      </c>
      <c r="T34" s="33" t="n">
        <f aca="false">T33+S34</f>
        <v>14079</v>
      </c>
      <c r="U34" s="46" t="n">
        <v>14200</v>
      </c>
      <c r="V34" s="47" t="n">
        <f aca="false">T34-U34</f>
        <v>-121</v>
      </c>
      <c r="W34" s="37" t="n">
        <v>0</v>
      </c>
      <c r="X34" s="37" t="n">
        <v>0</v>
      </c>
      <c r="Y34" s="37" t="n">
        <v>0</v>
      </c>
      <c r="Z34" s="37" t="n">
        <v>0</v>
      </c>
      <c r="AA34" s="38" t="n">
        <f aca="false">SUM(W34:Z34)</f>
        <v>0</v>
      </c>
      <c r="AB34" s="39"/>
      <c r="AC34" s="40" t="n">
        <v>8370</v>
      </c>
      <c r="AD34" s="41" t="n">
        <f aca="false">G34+I34+(W34*AG34)+(X34*AH34)+(Y34*AI34)+(Z34*AJ34)</f>
        <v>7466</v>
      </c>
      <c r="AE34" s="41" t="n">
        <f aca="false">AD34-AC34</f>
        <v>-904</v>
      </c>
      <c r="AF34" s="1"/>
      <c r="AG34" s="42" t="n">
        <f aca="false">1/5</f>
        <v>0.2</v>
      </c>
      <c r="AH34" s="42"/>
      <c r="AI34" s="42"/>
      <c r="AJ34" s="42"/>
      <c r="AK34" s="1"/>
      <c r="AL34" s="1"/>
      <c r="AM34" s="1"/>
      <c r="AN34" s="1"/>
      <c r="AO34" s="43"/>
      <c r="AP34" s="43"/>
      <c r="AQ34" s="43"/>
      <c r="AR34" s="43"/>
      <c r="AT34" s="44"/>
      <c r="AU34" s="44"/>
      <c r="AV34" s="44"/>
      <c r="AW34" s="44"/>
    </row>
    <row r="35" customFormat="false" ht="13.5" hidden="true" customHeight="false" outlineLevel="0" collapsed="false">
      <c r="A35" s="1"/>
      <c r="B35" s="1"/>
      <c r="C35" s="1"/>
      <c r="D35" s="1"/>
      <c r="E35" s="1"/>
      <c r="F35" s="50" t="s">
        <v>41</v>
      </c>
      <c r="G35" s="51" t="n">
        <f aca="false">AVERAGE(G7:G34)</f>
        <v>5566.85714285714</v>
      </c>
      <c r="H35" s="51" t="n">
        <f aca="false">AVERAGE(H7:H34)</f>
        <v>1210.71428571429</v>
      </c>
      <c r="I35" s="51" t="n">
        <f aca="false">AVERAGE(I7:I34)</f>
        <v>2221.67857142857</v>
      </c>
      <c r="J35" s="51" t="n">
        <f aca="false">AVERAGE(J7:J34)</f>
        <v>2648.21428571429</v>
      </c>
      <c r="K35" s="51" t="n">
        <f aca="false">AVERAGE(K7:K34)</f>
        <v>97.5</v>
      </c>
      <c r="L35" s="51" t="n">
        <f aca="false">AVERAGE(L7:L34)</f>
        <v>46.2857142857143</v>
      </c>
      <c r="M35" s="51" t="n">
        <f aca="false">AVERAGE(M7:M34)</f>
        <v>1701.46428571429</v>
      </c>
      <c r="N35" s="51" t="n">
        <f aca="false">AVERAGE(N7:N34)</f>
        <v>12282</v>
      </c>
      <c r="O35" s="51"/>
      <c r="P35" s="51" t="n">
        <f aca="false">AVERAGE(P7:P34)</f>
        <v>11111.6071428571</v>
      </c>
      <c r="Q35" s="51" t="n">
        <f aca="false">AVERAGE(Q7:Q34)</f>
        <v>-1170.39285714286</v>
      </c>
      <c r="R35" s="52" t="n">
        <f aca="false">AVERAGE(R7:R34)</f>
        <v>-1195.5</v>
      </c>
      <c r="S35" s="53"/>
      <c r="T35" s="5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customFormat="false" ht="7.5" hidden="true" customHeight="true" outlineLevel="0" collapsed="false">
      <c r="A36" s="1"/>
      <c r="B36" s="1"/>
      <c r="C36" s="1"/>
      <c r="D36" s="1"/>
      <c r="E36" s="1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53"/>
      <c r="T36" s="5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customFormat="false" ht="12.75" hidden="true" customHeight="false" outlineLevel="0" collapsed="false">
      <c r="A37" s="1"/>
      <c r="B37" s="1"/>
      <c r="C37" s="1"/>
      <c r="D37" s="1"/>
      <c r="E37" s="1"/>
      <c r="F37" s="5"/>
      <c r="G37" s="6"/>
      <c r="H37" s="6"/>
      <c r="I37" s="6"/>
      <c r="J37" s="6"/>
      <c r="K37" s="6"/>
      <c r="L37" s="6"/>
      <c r="M37" s="55"/>
      <c r="N37" s="56" t="s">
        <v>42</v>
      </c>
      <c r="O37" s="56"/>
      <c r="P37" s="57" t="s">
        <v>43</v>
      </c>
      <c r="Q37" s="57" t="n">
        <f aca="false">'[4]Plant Outages'!B383</f>
        <v>12600</v>
      </c>
      <c r="R37" s="58"/>
      <c r="S37" s="53"/>
      <c r="T37" s="5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customFormat="false" ht="12.75" hidden="true" customHeight="false" outlineLevel="0" collapsed="false">
      <c r="A38" s="1"/>
      <c r="B38" s="1"/>
      <c r="C38" s="1"/>
      <c r="D38" s="1"/>
      <c r="E38" s="1"/>
      <c r="F38" s="5"/>
      <c r="G38" s="6"/>
      <c r="H38" s="6"/>
      <c r="I38" s="6"/>
      <c r="J38" s="6"/>
      <c r="K38" s="6"/>
      <c r="L38" s="6"/>
      <c r="M38" s="59"/>
      <c r="N38" s="60"/>
      <c r="O38" s="60"/>
      <c r="P38" s="60" t="s">
        <v>44</v>
      </c>
      <c r="Q38" s="60" t="n">
        <f aca="false">'[4]Plant Outages'!B389</f>
        <v>12750</v>
      </c>
      <c r="R38" s="61"/>
      <c r="S38" s="8"/>
      <c r="T38" s="1"/>
      <c r="U38" s="1"/>
      <c r="V38" s="1"/>
      <c r="W38" s="1"/>
      <c r="X38" s="1"/>
      <c r="Y38" s="1"/>
      <c r="Z38" s="1"/>
      <c r="AA38" s="62"/>
      <c r="AB38" s="62"/>
      <c r="AC38" s="62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customFormat="false" ht="12.75" hidden="tru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 t="n">
        <f aca="false">AN39/0.028174</f>
        <v>0</v>
      </c>
      <c r="AP39" s="1"/>
    </row>
    <row r="40" customFormat="false" ht="23.25" hidden="true" customHeight="true" outlineLevel="0" collapsed="false">
      <c r="A40" s="1" t="n">
        <v>2.7</v>
      </c>
      <c r="B40" s="1" t="n">
        <v>0.16</v>
      </c>
      <c r="C40" s="1" t="n">
        <f aca="false">A40+B40</f>
        <v>2.86</v>
      </c>
      <c r="D40" s="1"/>
      <c r="E40" s="1"/>
      <c r="F40" s="63"/>
      <c r="G40" s="64" t="s">
        <v>45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 t="n">
        <f aca="false">AN40/0.028174</f>
        <v>0</v>
      </c>
      <c r="AP40" s="1"/>
    </row>
    <row r="41" customFormat="false" ht="15" hidden="true" customHeight="false" outlineLevel="0" collapsed="false">
      <c r="A41" s="1"/>
      <c r="B41" s="1"/>
      <c r="C41" s="1"/>
      <c r="D41" s="1"/>
      <c r="E41" s="1"/>
      <c r="F41" s="65"/>
      <c r="G41" s="66"/>
      <c r="H41" s="66"/>
      <c r="I41" s="67"/>
      <c r="J41" s="67"/>
      <c r="K41" s="67"/>
      <c r="L41" s="67"/>
      <c r="M41" s="67"/>
      <c r="N41" s="67"/>
      <c r="O41" s="67"/>
      <c r="P41" s="67"/>
      <c r="Q41" s="67"/>
      <c r="R41" s="68"/>
      <c r="S41" s="1"/>
      <c r="T41" s="69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 t="n">
        <f aca="false">AN41/0.028174</f>
        <v>0</v>
      </c>
      <c r="AP41" s="1"/>
    </row>
    <row r="42" customFormat="false" ht="15" hidden="true" customHeight="false" outlineLevel="0" collapsed="false">
      <c r="A42" s="1" t="n">
        <v>2.7</v>
      </c>
      <c r="B42" s="1" t="n">
        <v>0.16</v>
      </c>
      <c r="C42" s="1" t="n">
        <f aca="false">A42+B42</f>
        <v>2.86</v>
      </c>
      <c r="D42" s="1"/>
      <c r="E42" s="1"/>
      <c r="F42" s="70"/>
      <c r="G42" s="71" t="s">
        <v>22</v>
      </c>
      <c r="H42" s="71"/>
      <c r="I42" s="71"/>
      <c r="J42" s="71"/>
      <c r="K42" s="71"/>
      <c r="L42" s="71"/>
      <c r="M42" s="71"/>
      <c r="N42" s="71"/>
      <c r="O42" s="71"/>
      <c r="P42" s="71" t="s">
        <v>46</v>
      </c>
      <c r="Q42" s="72" t="s">
        <v>47</v>
      </c>
      <c r="R42" s="73"/>
      <c r="S42" s="74"/>
      <c r="T42" s="69"/>
      <c r="U42" s="75"/>
      <c r="V42" s="75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customFormat="false" ht="30.75" hidden="true" customHeight="true" outlineLevel="0" collapsed="false">
      <c r="A43" s="1" t="n">
        <v>2.7</v>
      </c>
      <c r="B43" s="1" t="n">
        <v>0.16</v>
      </c>
      <c r="C43" s="1" t="n">
        <f aca="false">A43+B43</f>
        <v>2.86</v>
      </c>
      <c r="D43" s="1"/>
      <c r="E43" s="1"/>
      <c r="F43" s="76"/>
      <c r="G43" s="77" t="s">
        <v>15</v>
      </c>
      <c r="H43" s="78" t="s">
        <v>16</v>
      </c>
      <c r="I43" s="78" t="s">
        <v>17</v>
      </c>
      <c r="J43" s="78" t="s">
        <v>18</v>
      </c>
      <c r="K43" s="78" t="s">
        <v>48</v>
      </c>
      <c r="L43" s="78" t="s">
        <v>20</v>
      </c>
      <c r="M43" s="78" t="s">
        <v>21</v>
      </c>
      <c r="N43" s="79" t="s">
        <v>49</v>
      </c>
      <c r="O43" s="79"/>
      <c r="P43" s="80" t="s">
        <v>50</v>
      </c>
      <c r="Q43" s="77" t="s">
        <v>51</v>
      </c>
      <c r="R43" s="79" t="s">
        <v>52</v>
      </c>
      <c r="S43" s="1"/>
      <c r="T43" s="69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customFormat="false" ht="24" hidden="true" customHeight="true" outlineLevel="0" collapsed="false">
      <c r="A44" s="1" t="n">
        <v>2.7</v>
      </c>
      <c r="B44" s="1" t="n">
        <v>0.16</v>
      </c>
      <c r="C44" s="1" t="n">
        <f aca="false">A44+B44</f>
        <v>2.86</v>
      </c>
      <c r="D44" s="1"/>
      <c r="E44" s="1"/>
      <c r="F44" s="81"/>
      <c r="G44" s="82" t="s">
        <v>53</v>
      </c>
      <c r="H44" s="83"/>
      <c r="I44" s="83" t="s">
        <v>54</v>
      </c>
      <c r="J44" s="83" t="s">
        <v>55</v>
      </c>
      <c r="K44" s="83"/>
      <c r="L44" s="83"/>
      <c r="M44" s="83"/>
      <c r="N44" s="84"/>
      <c r="O44" s="84"/>
      <c r="P44" s="85"/>
      <c r="Q44" s="82"/>
      <c r="R44" s="86"/>
      <c r="S44" s="1"/>
      <c r="T44" s="1"/>
      <c r="U44" s="1"/>
      <c r="V44" s="87" t="s">
        <v>56</v>
      </c>
      <c r="W44" s="87"/>
      <c r="X44" s="87"/>
      <c r="Y44" s="87"/>
      <c r="Z44" s="87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customFormat="false" ht="12.75" hidden="true" customHeight="false" outlineLevel="0" collapsed="false">
      <c r="A45" s="1"/>
      <c r="B45" s="1"/>
      <c r="C45" s="1"/>
      <c r="D45" s="1"/>
      <c r="E45" s="1"/>
      <c r="F45" s="88"/>
      <c r="G45" s="89"/>
      <c r="H45" s="89"/>
      <c r="I45" s="89"/>
      <c r="J45" s="89"/>
      <c r="K45" s="89"/>
      <c r="L45" s="89"/>
      <c r="M45" s="89"/>
      <c r="N45" s="90"/>
      <c r="O45" s="90"/>
      <c r="P45" s="89"/>
      <c r="Q45" s="89"/>
      <c r="R45" s="91"/>
      <c r="S45" s="1"/>
      <c r="T45" s="1"/>
      <c r="U45" s="1"/>
      <c r="V45" s="24" t="s">
        <v>3</v>
      </c>
      <c r="W45" s="24" t="s">
        <v>57</v>
      </c>
      <c r="X45" s="24" t="s">
        <v>58</v>
      </c>
      <c r="Y45" s="24" t="s">
        <v>13</v>
      </c>
      <c r="Z45" s="24" t="s">
        <v>30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customFormat="false" ht="12.75" hidden="true" customHeight="false" outlineLevel="0" collapsed="false">
      <c r="A46" s="1"/>
      <c r="B46" s="1"/>
      <c r="C46" s="1"/>
      <c r="D46" s="1"/>
      <c r="E46" s="1"/>
      <c r="F46" s="88" t="n">
        <v>36617</v>
      </c>
      <c r="G46" s="92" t="n">
        <v>6314</v>
      </c>
      <c r="H46" s="93" t="n">
        <v>0</v>
      </c>
      <c r="I46" s="93" t="n">
        <v>2173</v>
      </c>
      <c r="J46" s="93" t="n">
        <v>2041</v>
      </c>
      <c r="K46" s="93" t="n">
        <v>-80</v>
      </c>
      <c r="L46" s="93" t="n">
        <v>29</v>
      </c>
      <c r="M46" s="93" t="n">
        <v>1572</v>
      </c>
      <c r="N46" s="94" t="n">
        <v>12012</v>
      </c>
      <c r="O46" s="94"/>
      <c r="P46" s="95" t="n">
        <v>12486</v>
      </c>
      <c r="Q46" s="92" t="n">
        <v>498</v>
      </c>
      <c r="R46" s="94" t="n">
        <v>114372</v>
      </c>
      <c r="S46" s="1"/>
      <c r="T46" s="75" t="n">
        <f aca="false">P46-12808</f>
        <v>-322</v>
      </c>
      <c r="U46" s="96" t="n">
        <f aca="false">F46</f>
        <v>36617</v>
      </c>
      <c r="V46" s="97" t="n">
        <f aca="false">SUM(W46:Z46)</f>
        <v>-253</v>
      </c>
      <c r="W46" s="98" t="n">
        <v>-16</v>
      </c>
      <c r="X46" s="98" t="n">
        <v>-12</v>
      </c>
      <c r="Y46" s="98" t="n">
        <v>-153</v>
      </c>
      <c r="Z46" s="98" t="n">
        <v>-72</v>
      </c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customFormat="false" ht="12.75" hidden="true" customHeight="false" outlineLevel="0" collapsed="false">
      <c r="A47" s="1"/>
      <c r="B47" s="1"/>
      <c r="C47" s="1"/>
      <c r="D47" s="1"/>
      <c r="E47" s="1"/>
      <c r="F47" s="88" t="n">
        <v>36647</v>
      </c>
      <c r="G47" s="99" t="n">
        <v>6132</v>
      </c>
      <c r="H47" s="100" t="n">
        <f aca="false">H35</f>
        <v>1210.71428571429</v>
      </c>
      <c r="I47" s="100" t="n">
        <v>2161</v>
      </c>
      <c r="J47" s="100" t="n">
        <v>2141</v>
      </c>
      <c r="K47" s="100" t="n">
        <v>-68</v>
      </c>
      <c r="L47" s="100" t="n">
        <v>39</v>
      </c>
      <c r="M47" s="100" t="n">
        <v>1308</v>
      </c>
      <c r="N47" s="101" t="n">
        <v>11715</v>
      </c>
      <c r="O47" s="101"/>
      <c r="P47" s="102" t="n">
        <v>12262</v>
      </c>
      <c r="Q47" s="103" t="n">
        <f aca="false">(R47-R46)/(F48-F47)</f>
        <v>596.451612903226</v>
      </c>
      <c r="R47" s="104" t="n">
        <v>132862</v>
      </c>
      <c r="S47" s="1"/>
      <c r="T47" s="105" t="n">
        <f aca="false">P47-12552</f>
        <v>-290</v>
      </c>
      <c r="U47" s="96" t="n">
        <f aca="false">F47</f>
        <v>36647</v>
      </c>
      <c r="V47" s="106" t="n">
        <f aca="false">SUM(W47:Z47)</f>
        <v>-319</v>
      </c>
      <c r="W47" s="107" t="n">
        <v>-303</v>
      </c>
      <c r="X47" s="107" t="n">
        <v>98</v>
      </c>
      <c r="Y47" s="107" t="n">
        <v>-77</v>
      </c>
      <c r="Z47" s="107" t="n">
        <v>-37</v>
      </c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customFormat="false" ht="12.75" hidden="true" customHeight="false" outlineLevel="0" collapsed="false">
      <c r="A48" s="1"/>
      <c r="B48" s="1"/>
      <c r="C48" s="1"/>
      <c r="D48" s="1"/>
      <c r="E48" s="1"/>
      <c r="F48" s="88" t="n">
        <v>36678</v>
      </c>
      <c r="G48" s="99" t="n">
        <v>6059</v>
      </c>
      <c r="H48" s="100" t="n">
        <f aca="false">H35</f>
        <v>1210.71428571429</v>
      </c>
      <c r="I48" s="100" t="n">
        <v>2136</v>
      </c>
      <c r="J48" s="100" t="n">
        <v>2295</v>
      </c>
      <c r="K48" s="100" t="n">
        <v>-59</v>
      </c>
      <c r="L48" s="100" t="n">
        <v>42</v>
      </c>
      <c r="M48" s="100" t="n">
        <v>1244</v>
      </c>
      <c r="N48" s="101" t="n">
        <f aca="false">SUM(G48:M48)</f>
        <v>12927.7142857143</v>
      </c>
      <c r="O48" s="101"/>
      <c r="P48" s="102" t="n">
        <v>12096</v>
      </c>
      <c r="Q48" s="103" t="n">
        <f aca="false">(R48-R47)/(F49-F48)</f>
        <v>394.466666666667</v>
      </c>
      <c r="R48" s="104" t="n">
        <v>144696</v>
      </c>
      <c r="S48" s="1"/>
      <c r="T48" s="105" t="n">
        <f aca="false">P48-11994</f>
        <v>102</v>
      </c>
      <c r="U48" s="96" t="n">
        <f aca="false">F48</f>
        <v>36678</v>
      </c>
      <c r="V48" s="106" t="n">
        <f aca="false">SUM(W48:Z48)</f>
        <v>-125</v>
      </c>
      <c r="W48" s="107" t="n">
        <v>-141</v>
      </c>
      <c r="X48" s="107" t="n">
        <v>57</v>
      </c>
      <c r="Y48" s="107" t="n">
        <v>-47</v>
      </c>
      <c r="Z48" s="107" t="n">
        <v>6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customFormat="false" ht="12.75" hidden="true" customHeight="false" outlineLevel="0" collapsed="false">
      <c r="A49" s="1"/>
      <c r="B49" s="1"/>
      <c r="C49" s="1"/>
      <c r="D49" s="1"/>
      <c r="E49" s="1"/>
      <c r="F49" s="88" t="n">
        <v>36708</v>
      </c>
      <c r="G49" s="99" t="n">
        <v>6114</v>
      </c>
      <c r="H49" s="100" t="n">
        <f aca="false">H35</f>
        <v>1210.71428571429</v>
      </c>
      <c r="I49" s="100" t="n">
        <v>2122</v>
      </c>
      <c r="J49" s="100" t="n">
        <v>2397</v>
      </c>
      <c r="K49" s="100" t="n">
        <v>-26</v>
      </c>
      <c r="L49" s="100" t="n">
        <v>32</v>
      </c>
      <c r="M49" s="100" t="n">
        <v>1391</v>
      </c>
      <c r="N49" s="101" t="n">
        <v>12030</v>
      </c>
      <c r="O49" s="101"/>
      <c r="P49" s="102" t="n">
        <v>12441</v>
      </c>
      <c r="Q49" s="103" t="n">
        <v>465</v>
      </c>
      <c r="R49" s="104" t="n">
        <f aca="false">Q49*(F50-F49)+R48</f>
        <v>159111</v>
      </c>
      <c r="S49" s="1"/>
      <c r="T49" s="75" t="n">
        <f aca="false">P49-12547</f>
        <v>-106</v>
      </c>
      <c r="U49" s="96" t="n">
        <f aca="false">F49</f>
        <v>36708</v>
      </c>
      <c r="V49" s="106" t="n">
        <f aca="false">SUM(W49:Z49)</f>
        <v>-400</v>
      </c>
      <c r="W49" s="107" t="n">
        <v>-309</v>
      </c>
      <c r="X49" s="107" t="n">
        <v>-36</v>
      </c>
      <c r="Y49" s="107" t="n">
        <v>-41</v>
      </c>
      <c r="Z49" s="107" t="n">
        <v>-14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customFormat="false" ht="12.75" hidden="true" customHeight="false" outlineLevel="0" collapsed="false">
      <c r="A50" s="1"/>
      <c r="B50" s="1"/>
      <c r="C50" s="1"/>
      <c r="D50" s="1"/>
      <c r="E50" s="1"/>
      <c r="F50" s="88" t="n">
        <v>36739</v>
      </c>
      <c r="G50" s="99" t="n">
        <v>6261</v>
      </c>
      <c r="H50" s="100" t="n">
        <v>0</v>
      </c>
      <c r="I50" s="100" t="n">
        <v>2149</v>
      </c>
      <c r="J50" s="100" t="n">
        <v>2125</v>
      </c>
      <c r="K50" s="100" t="n">
        <v>-71</v>
      </c>
      <c r="L50" s="100" t="n">
        <v>37</v>
      </c>
      <c r="M50" s="100" t="n">
        <v>1488</v>
      </c>
      <c r="N50" s="101" t="n">
        <f aca="false">SUM(G50:M50)</f>
        <v>11989</v>
      </c>
      <c r="O50" s="101"/>
      <c r="P50" s="102" t="n">
        <v>12377</v>
      </c>
      <c r="Q50" s="103" t="n">
        <f aca="false">P50-N50</f>
        <v>388</v>
      </c>
      <c r="R50" s="104" t="n">
        <f aca="false">Q50*(F51-F50)+R49</f>
        <v>171139</v>
      </c>
      <c r="S50" s="1"/>
      <c r="T50" s="75" t="n">
        <f aca="false">P50-12449</f>
        <v>-72</v>
      </c>
      <c r="U50" s="96" t="n">
        <f aca="false">F50</f>
        <v>36739</v>
      </c>
      <c r="V50" s="106" t="n">
        <f aca="false">SUM(W50:Z50)</f>
        <v>-348</v>
      </c>
      <c r="W50" s="107" t="n">
        <v>-150</v>
      </c>
      <c r="X50" s="107" t="n">
        <v>-98</v>
      </c>
      <c r="Y50" s="107" t="n">
        <v>-43</v>
      </c>
      <c r="Z50" s="107" t="n">
        <v>-57</v>
      </c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customFormat="false" ht="12.75" hidden="true" customHeight="false" outlineLevel="0" collapsed="false">
      <c r="A51" s="1"/>
      <c r="B51" s="1"/>
      <c r="C51" s="1"/>
      <c r="D51" s="1"/>
      <c r="E51" s="1"/>
      <c r="F51" s="88" t="n">
        <v>36770</v>
      </c>
      <c r="G51" s="99" t="n">
        <v>6204</v>
      </c>
      <c r="H51" s="100" t="n">
        <v>0</v>
      </c>
      <c r="I51" s="100" t="n">
        <v>2188</v>
      </c>
      <c r="J51" s="100" t="n">
        <v>2296</v>
      </c>
      <c r="K51" s="100" t="n">
        <v>-44</v>
      </c>
      <c r="L51" s="100" t="n">
        <v>24</v>
      </c>
      <c r="M51" s="100" t="n">
        <v>1469</v>
      </c>
      <c r="N51" s="101" t="n">
        <f aca="false">SUM(G51:M51)</f>
        <v>12137</v>
      </c>
      <c r="O51" s="101"/>
      <c r="P51" s="102" t="n">
        <v>12024</v>
      </c>
      <c r="Q51" s="103" t="n">
        <f aca="false">P51-N51</f>
        <v>-113</v>
      </c>
      <c r="R51" s="104" t="n">
        <f aca="false">Q51*(F52-F51)+R50</f>
        <v>167749</v>
      </c>
      <c r="S51" s="1" t="n">
        <v>191.5</v>
      </c>
      <c r="T51" s="75" t="n">
        <f aca="false">P51-12394</f>
        <v>-370</v>
      </c>
      <c r="U51" s="96" t="n">
        <f aca="false">F51</f>
        <v>36770</v>
      </c>
      <c r="V51" s="106" t="n">
        <f aca="false">SUM(W51:Z51)</f>
        <v>-258</v>
      </c>
      <c r="W51" s="107" t="n">
        <v>-147</v>
      </c>
      <c r="X51" s="107" t="n">
        <v>27</v>
      </c>
      <c r="Y51" s="107" t="n">
        <v>-109</v>
      </c>
      <c r="Z51" s="107" t="n">
        <v>-29</v>
      </c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customFormat="false" ht="12.75" hidden="true" customHeight="false" outlineLevel="0" collapsed="false">
      <c r="A52" s="1"/>
      <c r="B52" s="1"/>
      <c r="C52" s="1"/>
      <c r="D52" s="1"/>
      <c r="E52" s="1"/>
      <c r="F52" s="108" t="n">
        <v>36800</v>
      </c>
      <c r="G52" s="99" t="n">
        <v>6166</v>
      </c>
      <c r="H52" s="100" t="n">
        <v>0</v>
      </c>
      <c r="I52" s="100" t="n">
        <v>2169</v>
      </c>
      <c r="J52" s="100" t="n">
        <v>2407</v>
      </c>
      <c r="K52" s="100" t="n">
        <v>27</v>
      </c>
      <c r="L52" s="100" t="n">
        <v>24</v>
      </c>
      <c r="M52" s="100" t="n">
        <v>1630</v>
      </c>
      <c r="N52" s="101" t="n">
        <f aca="false">SUM(G52:M52)</f>
        <v>12423</v>
      </c>
      <c r="O52" s="101"/>
      <c r="P52" s="102" t="n">
        <v>11980</v>
      </c>
      <c r="Q52" s="103" t="n">
        <f aca="false">P52-N52</f>
        <v>-443</v>
      </c>
      <c r="R52" s="104" t="n">
        <f aca="false">Q52*(F53-F52)+R51</f>
        <v>154016</v>
      </c>
      <c r="S52" s="1"/>
      <c r="T52" s="75" t="n">
        <f aca="false">P52-12379</f>
        <v>-399</v>
      </c>
      <c r="U52" s="96" t="n">
        <f aca="false">F52</f>
        <v>36800</v>
      </c>
      <c r="V52" s="109" t="n">
        <f aca="false">SUM(W52:Z52)</f>
        <v>175</v>
      </c>
      <c r="W52" s="110" t="n">
        <v>32</v>
      </c>
      <c r="X52" s="110" t="n">
        <v>180</v>
      </c>
      <c r="Y52" s="110" t="n">
        <v>-24</v>
      </c>
      <c r="Z52" s="110" t="n">
        <v>-13</v>
      </c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customFormat="false" ht="12.75" hidden="true" customHeight="true" outlineLevel="0" collapsed="false">
      <c r="A53" s="1"/>
      <c r="B53" s="1"/>
      <c r="C53" s="1"/>
      <c r="D53" s="1"/>
      <c r="E53" s="1"/>
      <c r="F53" s="88" t="n">
        <v>36831</v>
      </c>
      <c r="G53" s="111"/>
      <c r="H53" s="112"/>
      <c r="I53" s="112"/>
      <c r="J53" s="112"/>
      <c r="K53" s="112"/>
      <c r="L53" s="112"/>
      <c r="M53" s="112"/>
      <c r="N53" s="112"/>
      <c r="O53" s="112"/>
      <c r="P53" s="113"/>
      <c r="Q53" s="112"/>
      <c r="R53" s="114"/>
      <c r="S53" s="1"/>
      <c r="T53" s="1"/>
      <c r="U53" s="1"/>
      <c r="V53" s="115"/>
      <c r="W53" s="107"/>
      <c r="X53" s="107"/>
      <c r="Y53" s="107"/>
      <c r="Z53" s="11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customFormat="false" ht="13.5" hidden="true" customHeight="false" outlineLevel="0" collapsed="false">
      <c r="A54" s="1"/>
      <c r="B54" s="1"/>
      <c r="C54" s="1"/>
      <c r="D54" s="1"/>
      <c r="E54" s="1"/>
      <c r="F54" s="117" t="s">
        <v>59</v>
      </c>
      <c r="G54" s="118" t="n">
        <f aca="false">AVERAGE(G46:G52)</f>
        <v>6178.57142857143</v>
      </c>
      <c r="H54" s="119" t="n">
        <f aca="false">AVERAGE(H46:H52)</f>
        <v>518.877551020408</v>
      </c>
      <c r="I54" s="119" t="n">
        <f aca="false">AVERAGE(I46:I52)</f>
        <v>2156.85714285714</v>
      </c>
      <c r="J54" s="119" t="n">
        <f aca="false">AVERAGE(J46:J52)</f>
        <v>2243.14285714286</v>
      </c>
      <c r="K54" s="119" t="n">
        <f aca="false">AVERAGE(K46:K52)</f>
        <v>-45.8571428571429</v>
      </c>
      <c r="L54" s="119" t="n">
        <f aca="false">AVERAGE(L46:L52)</f>
        <v>32.4285714285714</v>
      </c>
      <c r="M54" s="119" t="n">
        <f aca="false">AVERAGE(M46:M52)</f>
        <v>1443.14285714286</v>
      </c>
      <c r="N54" s="119" t="n">
        <f aca="false">AVERAGE(N46:N52)</f>
        <v>12176.2448979592</v>
      </c>
      <c r="O54" s="119"/>
      <c r="P54" s="120" t="n">
        <f aca="false">AVERAGE(P46:P52)</f>
        <v>12238</v>
      </c>
      <c r="Q54" s="119" t="n">
        <f aca="false">AVERAGE(Q46:Q52)</f>
        <v>255.131182795699</v>
      </c>
      <c r="R54" s="121"/>
      <c r="S54" s="1"/>
      <c r="T54" s="1"/>
      <c r="U54" s="122" t="s">
        <v>60</v>
      </c>
      <c r="V54" s="123" t="n">
        <f aca="false">AVERAGE(V46:V52)</f>
        <v>-218.285714285714</v>
      </c>
      <c r="W54" s="123" t="n">
        <f aca="false">AVERAGE(W46:W52)</f>
        <v>-147.714285714286</v>
      </c>
      <c r="X54" s="123" t="n">
        <f aca="false">AVERAGE(X46:X52)</f>
        <v>30.8571428571429</v>
      </c>
      <c r="Y54" s="123" t="n">
        <f aca="false">AVERAGE(Y46:Y52)</f>
        <v>-70.5714285714286</v>
      </c>
      <c r="Z54" s="123" t="n">
        <f aca="false">AVERAGE(Z46:Z52)</f>
        <v>-30.8571428571429</v>
      </c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customFormat="false" ht="12.75" hidden="true" customHeight="false" outlineLevel="0" collapsed="false">
      <c r="A55" s="1"/>
      <c r="B55" s="1"/>
      <c r="C55" s="1"/>
      <c r="D55" s="1"/>
      <c r="E55" s="1"/>
      <c r="F55" s="124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04"/>
      <c r="S55" s="1"/>
      <c r="T55" s="1"/>
      <c r="U55" s="122"/>
      <c r="V55" s="126"/>
      <c r="W55" s="126"/>
      <c r="X55" s="126"/>
      <c r="Y55" s="126"/>
      <c r="Z55" s="126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customFormat="false" ht="18.75" hidden="true" customHeight="true" outlineLevel="0" collapsed="false">
      <c r="A56" s="1"/>
      <c r="B56" s="1"/>
      <c r="C56" s="1"/>
      <c r="D56" s="1"/>
      <c r="E56" s="127"/>
      <c r="F56" s="128"/>
      <c r="G56" s="112"/>
      <c r="H56" s="112"/>
      <c r="I56" s="112"/>
      <c r="J56" s="112"/>
      <c r="K56" s="112"/>
      <c r="L56" s="112"/>
      <c r="M56" s="112"/>
      <c r="N56" s="129" t="s">
        <v>61</v>
      </c>
      <c r="O56" s="129"/>
      <c r="P56" s="129"/>
      <c r="Q56" s="129"/>
      <c r="R56" s="130" t="n">
        <v>230</v>
      </c>
      <c r="S56" s="127"/>
      <c r="T56" s="1"/>
      <c r="U56" s="1"/>
      <c r="V56" s="131" t="n">
        <v>230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customFormat="false" ht="12.75" hidden="true" customHeight="false" outlineLevel="0" collapsed="false">
      <c r="A57" s="1"/>
      <c r="B57" s="1"/>
      <c r="C57" s="1"/>
      <c r="D57" s="1"/>
      <c r="E57" s="127"/>
      <c r="F57" s="132"/>
      <c r="G57" s="133"/>
      <c r="H57" s="112"/>
      <c r="I57" s="112"/>
      <c r="J57" s="112"/>
      <c r="K57" s="112"/>
      <c r="L57" s="112"/>
      <c r="M57" s="112"/>
      <c r="N57" s="134" t="s">
        <v>62</v>
      </c>
      <c r="O57" s="134"/>
      <c r="P57" s="134"/>
      <c r="Q57" s="134"/>
      <c r="R57" s="18" t="n">
        <v>25</v>
      </c>
      <c r="S57" s="127"/>
      <c r="T57" s="1"/>
      <c r="U57" s="1"/>
      <c r="V57" s="135" t="n">
        <v>25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customFormat="false" ht="12.75" hidden="true" customHeight="false" outlineLevel="0" collapsed="false">
      <c r="A58" s="1"/>
      <c r="B58" s="1"/>
      <c r="C58" s="1"/>
      <c r="D58" s="1"/>
      <c r="E58" s="127"/>
      <c r="F58" s="132"/>
      <c r="G58" s="136"/>
      <c r="H58" s="136"/>
      <c r="I58" s="112"/>
      <c r="J58" s="112"/>
      <c r="K58" s="112"/>
      <c r="L58" s="112"/>
      <c r="M58" s="112"/>
      <c r="N58" s="134" t="s">
        <v>63</v>
      </c>
      <c r="O58" s="134"/>
      <c r="P58" s="134"/>
      <c r="Q58" s="134"/>
      <c r="R58" s="137" t="n">
        <v>205</v>
      </c>
      <c r="S58" s="127"/>
      <c r="T58" s="1"/>
      <c r="U58" s="1"/>
      <c r="V58" s="138" t="n">
        <f aca="false">V56-V57</f>
        <v>205</v>
      </c>
      <c r="W58" s="139" t="n">
        <v>209</v>
      </c>
      <c r="X58" s="140" t="s">
        <v>64</v>
      </c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customFormat="false" ht="13.5" hidden="true" customHeight="false" outlineLevel="0" collapsed="false">
      <c r="A59" s="1"/>
      <c r="B59" s="1"/>
      <c r="C59" s="1"/>
      <c r="D59" s="1"/>
      <c r="E59" s="127"/>
      <c r="F59" s="132"/>
      <c r="G59" s="136"/>
      <c r="H59" s="136"/>
      <c r="I59" s="112"/>
      <c r="J59" s="112"/>
      <c r="K59" s="112"/>
      <c r="L59" s="112"/>
      <c r="M59" s="112"/>
      <c r="N59" s="141" t="s">
        <v>65</v>
      </c>
      <c r="O59" s="141"/>
      <c r="P59" s="141"/>
      <c r="Q59" s="141"/>
      <c r="R59" s="142" t="n">
        <f aca="false">R52/(R58*1000)</f>
        <v>0.75129756097561</v>
      </c>
      <c r="S59" s="127"/>
      <c r="T59" s="1"/>
      <c r="U59" s="1"/>
      <c r="V59" s="143" t="n">
        <f aca="false">W58/V58</f>
        <v>1.01951219512195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customFormat="false" ht="12.75" hidden="true" customHeight="false" outlineLevel="0" collapsed="false">
      <c r="A60" s="1"/>
      <c r="B60" s="1"/>
      <c r="C60" s="1"/>
      <c r="D60" s="1"/>
      <c r="E60" s="127"/>
      <c r="F60" s="132"/>
      <c r="G60" s="136"/>
      <c r="H60" s="136"/>
      <c r="I60" s="112"/>
      <c r="J60" s="112"/>
      <c r="K60" s="112"/>
      <c r="L60" s="112"/>
      <c r="M60" s="112"/>
      <c r="N60" s="112"/>
      <c r="O60" s="11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customFormat="false" ht="12.75" hidden="true" customHeight="false" outlineLevel="0" collapsed="false">
      <c r="A61" s="1"/>
      <c r="B61" s="1"/>
      <c r="C61" s="1"/>
      <c r="D61" s="1"/>
      <c r="E61" s="127"/>
      <c r="F61" s="132"/>
      <c r="G61" s="136"/>
      <c r="H61" s="136"/>
      <c r="I61" s="112"/>
      <c r="J61" s="112"/>
      <c r="K61" s="112"/>
      <c r="L61" s="112"/>
      <c r="M61" s="112"/>
      <c r="N61" s="112"/>
      <c r="O61" s="112"/>
      <c r="P61" s="1"/>
      <c r="Q61" s="144" t="s">
        <v>66</v>
      </c>
      <c r="R61" s="145" t="n">
        <f aca="false">R58-(R52/1000)</f>
        <v>50.984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customFormat="false" ht="15.75" hidden="false" customHeight="false" outlineLevel="0" collapsed="false">
      <c r="E62" s="146"/>
      <c r="F62" s="147"/>
      <c r="G62" s="148"/>
      <c r="H62" s="148"/>
      <c r="I62" s="149"/>
      <c r="J62" s="150" t="s">
        <v>67</v>
      </c>
      <c r="K62" s="151"/>
      <c r="L62" s="149"/>
      <c r="M62" s="149"/>
      <c r="N62" s="149"/>
      <c r="O62" s="149"/>
      <c r="Q62" s="152"/>
      <c r="R62" s="153"/>
    </row>
    <row r="63" customFormat="false" ht="12.75" hidden="false" customHeight="false" outlineLevel="0" collapsed="false">
      <c r="E63" s="147"/>
      <c r="G63" s="148"/>
      <c r="H63" s="149"/>
      <c r="I63" s="149"/>
      <c r="K63" s="149"/>
      <c r="L63" s="149"/>
      <c r="M63" s="149"/>
      <c r="N63" s="149"/>
      <c r="Q63" s="154" t="n">
        <v>157000</v>
      </c>
      <c r="R63" s="155" t="s">
        <v>68</v>
      </c>
      <c r="V63" s="156" t="s">
        <v>69</v>
      </c>
      <c r="W63" s="156"/>
      <c r="X63" s="156"/>
      <c r="Y63" s="156"/>
      <c r="Z63" s="156"/>
    </row>
    <row r="64" customFormat="false" ht="12.75" hidden="true" customHeight="false" outlineLevel="0" collapsed="false">
      <c r="E64" s="147"/>
      <c r="F64" s="148"/>
      <c r="G64" s="148"/>
      <c r="H64" s="149"/>
      <c r="I64" s="149"/>
      <c r="J64" s="149"/>
      <c r="L64" s="149"/>
      <c r="M64" s="149"/>
      <c r="N64" s="149"/>
    </row>
    <row r="65" customFormat="false" ht="12.75" hidden="true" customHeight="false" outlineLevel="0" collapsed="false">
      <c r="E65" s="147"/>
      <c r="F65" s="148"/>
      <c r="G65" s="148"/>
      <c r="H65" s="149"/>
      <c r="I65" s="149"/>
      <c r="J65" s="149"/>
      <c r="K65" s="157"/>
      <c r="L65" s="157" t="s">
        <v>70</v>
      </c>
      <c r="M65" s="149"/>
      <c r="N65" s="149"/>
    </row>
    <row r="66" customFormat="false" ht="12.75" hidden="true" customHeight="false" outlineLevel="0" collapsed="false">
      <c r="E66" s="147"/>
      <c r="F66" s="148"/>
      <c r="G66" s="148"/>
      <c r="H66" s="149"/>
      <c r="I66" s="149"/>
      <c r="J66" s="149"/>
      <c r="K66" s="157"/>
      <c r="L66" s="157"/>
      <c r="M66" s="149"/>
      <c r="N66" s="149"/>
    </row>
    <row r="67" customFormat="false" ht="12.75" hidden="true" customHeight="false" outlineLevel="0" collapsed="false">
      <c r="E67" s="147"/>
      <c r="F67" s="148"/>
      <c r="G67" s="148"/>
      <c r="H67" s="149"/>
      <c r="I67" s="149"/>
      <c r="J67" s="149"/>
      <c r="K67" s="157"/>
      <c r="L67" s="157"/>
      <c r="M67" s="149"/>
      <c r="N67" s="149"/>
    </row>
    <row r="68" customFormat="false" ht="13.5" hidden="true" customHeight="true" outlineLevel="0" collapsed="false">
      <c r="E68" s="147"/>
      <c r="F68" s="148"/>
      <c r="G68" s="148"/>
      <c r="H68" s="149"/>
      <c r="I68" s="149"/>
      <c r="J68" s="149"/>
      <c r="K68" s="148"/>
      <c r="L68" s="148" t="s">
        <v>71</v>
      </c>
      <c r="M68" s="149"/>
      <c r="N68" s="149"/>
    </row>
    <row r="69" customFormat="false" ht="13.5" hidden="true" customHeight="true" outlineLevel="0" collapsed="false">
      <c r="E69" s="158"/>
      <c r="H69" s="149"/>
      <c r="I69" s="149"/>
      <c r="J69" s="149"/>
      <c r="K69" s="148"/>
      <c r="L69" s="148" t="s">
        <v>72</v>
      </c>
      <c r="M69" s="149"/>
      <c r="N69" s="149"/>
    </row>
    <row r="70" customFormat="false" ht="13.5" hidden="true" customHeight="true" outlineLevel="0" collapsed="false">
      <c r="E70" s="147"/>
      <c r="H70" s="149"/>
      <c r="I70" s="149"/>
      <c r="J70" s="149"/>
      <c r="M70" s="149"/>
      <c r="N70" s="149"/>
    </row>
    <row r="71" customFormat="false" ht="13.5" hidden="true" customHeight="true" outlineLevel="0" collapsed="false">
      <c r="E71" s="159"/>
      <c r="F71" s="148"/>
      <c r="G71" s="148"/>
      <c r="H71" s="160"/>
      <c r="I71" s="160"/>
      <c r="J71" s="161"/>
      <c r="K71" s="148"/>
      <c r="L71" s="148" t="s">
        <v>73</v>
      </c>
      <c r="M71" s="149"/>
      <c r="N71" s="149"/>
    </row>
    <row r="72" customFormat="false" ht="13.5" hidden="false" customHeight="true" outlineLevel="0" collapsed="false">
      <c r="E72" s="159"/>
      <c r="F72" s="148"/>
      <c r="G72" s="148"/>
      <c r="H72" s="160"/>
      <c r="I72" s="160"/>
      <c r="J72" s="161"/>
      <c r="K72" s="148"/>
      <c r="L72" s="148"/>
      <c r="M72" s="162" t="s">
        <v>3</v>
      </c>
      <c r="N72" s="163" t="s">
        <v>4</v>
      </c>
      <c r="O72" s="163" t="s">
        <v>74</v>
      </c>
      <c r="P72" s="163" t="s">
        <v>5</v>
      </c>
      <c r="V72" s="164" t="s">
        <v>8</v>
      </c>
      <c r="W72" s="164"/>
      <c r="X72" s="164"/>
      <c r="Y72" s="164"/>
      <c r="Z72" s="164"/>
    </row>
    <row r="73" customFormat="false" ht="13.5" hidden="false" customHeight="true" outlineLevel="0" collapsed="false">
      <c r="E73" s="165"/>
      <c r="F73" s="166" t="str">
        <f aca="false">G6</f>
        <v>Empress</v>
      </c>
      <c r="G73" s="166" t="str">
        <f aca="false">H6</f>
        <v>Alliance</v>
      </c>
      <c r="H73" s="166" t="str">
        <f aca="false">I6</f>
        <v>McNeill</v>
      </c>
      <c r="I73" s="166" t="str">
        <f aca="false">J6</f>
        <v>ABC</v>
      </c>
      <c r="J73" s="166" t="str">
        <f aca="false">K6</f>
        <v>Gord</v>
      </c>
      <c r="K73" s="166" t="str">
        <f aca="false">L6</f>
        <v>Other</v>
      </c>
      <c r="L73" s="166" t="str">
        <f aca="false">M6</f>
        <v>Intra</v>
      </c>
      <c r="M73" s="166" t="str">
        <f aca="false">N6</f>
        <v>Demand</v>
      </c>
      <c r="N73" s="166" t="s">
        <v>23</v>
      </c>
      <c r="O73" s="166" t="str">
        <f aca="false">P6</f>
        <v>Receipts</v>
      </c>
      <c r="P73" s="166" t="str">
        <f aca="false">Q6</f>
        <v>for Storage</v>
      </c>
      <c r="Q73" s="167" t="s">
        <v>75</v>
      </c>
      <c r="R73" s="168"/>
      <c r="T73" s="146"/>
      <c r="V73" s="169" t="s">
        <v>3</v>
      </c>
      <c r="W73" s="169" t="s">
        <v>57</v>
      </c>
      <c r="X73" s="169" t="s">
        <v>58</v>
      </c>
      <c r="Y73" s="169" t="s">
        <v>13</v>
      </c>
      <c r="Z73" s="169" t="s">
        <v>30</v>
      </c>
    </row>
    <row r="74" customFormat="false" ht="13.5" hidden="false" customHeight="true" outlineLevel="0" collapsed="false">
      <c r="E74" s="170" t="n">
        <v>36831</v>
      </c>
      <c r="F74" s="171" t="n">
        <v>5903</v>
      </c>
      <c r="G74" s="100" t="n">
        <v>535</v>
      </c>
      <c r="H74" s="100" t="n">
        <v>2229</v>
      </c>
      <c r="I74" s="100" t="n">
        <v>2591</v>
      </c>
      <c r="J74" s="100" t="n">
        <v>78</v>
      </c>
      <c r="K74" s="100" t="n">
        <v>42</v>
      </c>
      <c r="L74" s="100" t="n">
        <v>1796</v>
      </c>
      <c r="M74" s="101" t="n">
        <f aca="false">SUM(H74:L74,F74)</f>
        <v>12639</v>
      </c>
      <c r="N74" s="101" t="n">
        <v>12291</v>
      </c>
      <c r="O74" s="99" t="n">
        <v>11785</v>
      </c>
      <c r="P74" s="95" t="n">
        <f aca="false">O74-M74</f>
        <v>-854</v>
      </c>
      <c r="Q74" s="94" t="n">
        <f aca="false">(E75-E74)*P74+Q63</f>
        <v>131380</v>
      </c>
      <c r="R74" s="172"/>
      <c r="T74" s="146"/>
      <c r="U74" s="173" t="n">
        <f aca="false">E74</f>
        <v>36831</v>
      </c>
      <c r="V74" s="174" t="n">
        <v>75</v>
      </c>
      <c r="W74" s="175" t="n">
        <v>-103</v>
      </c>
      <c r="X74" s="175" t="n">
        <v>59</v>
      </c>
      <c r="Y74" s="175" t="n">
        <v>101</v>
      </c>
      <c r="Z74" s="175" t="n">
        <v>18</v>
      </c>
    </row>
    <row r="75" customFormat="false" ht="13.5" hidden="false" customHeight="true" outlineLevel="0" collapsed="false">
      <c r="E75" s="170" t="n">
        <v>36861</v>
      </c>
      <c r="F75" s="99" t="n">
        <v>5812</v>
      </c>
      <c r="G75" s="100" t="n">
        <f aca="false">H35</f>
        <v>1210.71428571429</v>
      </c>
      <c r="H75" s="100" t="n">
        <v>2226</v>
      </c>
      <c r="I75" s="100" t="n">
        <v>2710</v>
      </c>
      <c r="J75" s="100" t="n">
        <v>107</v>
      </c>
      <c r="K75" s="100" t="n">
        <v>71</v>
      </c>
      <c r="L75" s="100" t="n">
        <v>1850</v>
      </c>
      <c r="M75" s="101" t="n">
        <f aca="false">SUM(F75:L75)</f>
        <v>13986.7142857143</v>
      </c>
      <c r="N75" s="101" t="n">
        <v>12150</v>
      </c>
      <c r="O75" s="99" t="n">
        <v>11088</v>
      </c>
      <c r="P75" s="176" t="n">
        <f aca="false">O75-(SUM(F75,H75:L75))</f>
        <v>-1688</v>
      </c>
      <c r="Q75" s="104" t="n">
        <f aca="false">(E76-E75)*P75+Q74</f>
        <v>79052</v>
      </c>
      <c r="R75" s="172"/>
      <c r="T75" s="146"/>
      <c r="U75" s="173" t="n">
        <f aca="false">E75</f>
        <v>36861</v>
      </c>
      <c r="V75" s="174" t="n">
        <v>701</v>
      </c>
      <c r="W75" s="177" t="n">
        <v>425</v>
      </c>
      <c r="X75" s="177" t="n">
        <v>89</v>
      </c>
      <c r="Y75" s="177" t="n">
        <v>162</v>
      </c>
      <c r="Z75" s="177" t="n">
        <v>24</v>
      </c>
    </row>
    <row r="76" customFormat="false" ht="13.5" hidden="false" customHeight="true" outlineLevel="0" collapsed="false">
      <c r="E76" s="170" t="n">
        <v>36892</v>
      </c>
      <c r="F76" s="99" t="n">
        <v>6116</v>
      </c>
      <c r="G76" s="100" t="n">
        <f aca="false">H35</f>
        <v>1210.71428571429</v>
      </c>
      <c r="H76" s="100" t="n">
        <v>2279</v>
      </c>
      <c r="I76" s="100" t="n">
        <v>2666</v>
      </c>
      <c r="J76" s="100" t="n">
        <v>65</v>
      </c>
      <c r="K76" s="100" t="n">
        <v>52</v>
      </c>
      <c r="L76" s="100" t="n">
        <v>1377</v>
      </c>
      <c r="M76" s="101" t="n">
        <f aca="false">SUM(F76:L76)</f>
        <v>13765.7142857143</v>
      </c>
      <c r="N76" s="101" t="n">
        <v>12435</v>
      </c>
      <c r="O76" s="99" t="n">
        <v>11318</v>
      </c>
      <c r="P76" s="176" t="n">
        <f aca="false">O76-(SUM(F76,H76:L76))</f>
        <v>-1237</v>
      </c>
      <c r="Q76" s="104" t="n">
        <f aca="false">(E77-E76)*P76+Q75</f>
        <v>40705</v>
      </c>
      <c r="R76" s="172"/>
      <c r="T76" s="146"/>
      <c r="U76" s="173" t="n">
        <f aca="false">E76</f>
        <v>36892</v>
      </c>
      <c r="V76" s="174" t="n">
        <v>1123</v>
      </c>
      <c r="W76" s="177" t="n">
        <v>469</v>
      </c>
      <c r="X76" s="177" t="n">
        <v>265</v>
      </c>
      <c r="Y76" s="177" t="n">
        <v>168</v>
      </c>
      <c r="Z76" s="177" t="n">
        <v>220</v>
      </c>
    </row>
    <row r="77" customFormat="false" ht="13.5" hidden="false" customHeight="true" outlineLevel="0" collapsed="false">
      <c r="E77" s="170" t="n">
        <v>36923</v>
      </c>
      <c r="F77" s="99" t="n">
        <v>5574</v>
      </c>
      <c r="G77" s="100" t="n">
        <v>1208</v>
      </c>
      <c r="H77" s="100" t="n">
        <v>2226</v>
      </c>
      <c r="I77" s="100" t="n">
        <v>2648</v>
      </c>
      <c r="J77" s="100" t="n">
        <v>98</v>
      </c>
      <c r="K77" s="100" t="n">
        <v>45</v>
      </c>
      <c r="L77" s="100" t="n">
        <v>1711</v>
      </c>
      <c r="M77" s="101" t="n">
        <f aca="false">SUM(F77:L77)</f>
        <v>13510</v>
      </c>
      <c r="N77" s="101" t="n">
        <v>12334</v>
      </c>
      <c r="O77" s="99" t="n">
        <v>11113</v>
      </c>
      <c r="P77" s="176" t="n">
        <f aca="false">O77-(SUM(F77,H77:L77))</f>
        <v>-1189</v>
      </c>
      <c r="Q77" s="104" t="n">
        <f aca="false">(E78-E77)*P77+Q76</f>
        <v>7413</v>
      </c>
      <c r="R77" s="172"/>
      <c r="T77" s="146"/>
      <c r="U77" s="173" t="n">
        <f aca="false">E77</f>
        <v>36923</v>
      </c>
      <c r="V77" s="174" t="n">
        <v>962</v>
      </c>
      <c r="W77" s="177" t="n">
        <v>349</v>
      </c>
      <c r="X77" s="177" t="n">
        <v>249</v>
      </c>
      <c r="Y77" s="177" t="n">
        <v>245</v>
      </c>
      <c r="Z77" s="177" t="n">
        <v>118</v>
      </c>
    </row>
    <row r="78" customFormat="false" ht="13.5" hidden="false" customHeight="true" outlineLevel="0" collapsed="false">
      <c r="E78" s="170" t="n">
        <v>36951</v>
      </c>
      <c r="F78" s="178" t="n">
        <v>5375</v>
      </c>
      <c r="G78" s="100" t="n">
        <v>1248</v>
      </c>
      <c r="H78" s="100" t="n">
        <v>2191</v>
      </c>
      <c r="I78" s="100" t="n">
        <v>2537</v>
      </c>
      <c r="J78" s="100" t="n">
        <v>82</v>
      </c>
      <c r="K78" s="100" t="n">
        <v>10</v>
      </c>
      <c r="L78" s="100" t="n">
        <v>1414</v>
      </c>
      <c r="M78" s="101" t="n">
        <f aca="false">SUM(F78:L78)</f>
        <v>12857</v>
      </c>
      <c r="N78" s="179" t="n">
        <v>12392</v>
      </c>
      <c r="O78" s="178" t="n">
        <v>11144</v>
      </c>
      <c r="P78" s="180" t="n">
        <f aca="false">O78-(SUM(F78,H78:L78))</f>
        <v>-465</v>
      </c>
      <c r="Q78" s="181" t="n">
        <f aca="false">(E79-E78)*P78+Q77</f>
        <v>-7002</v>
      </c>
      <c r="R78" s="172"/>
      <c r="T78" s="146"/>
      <c r="U78" s="173" t="n">
        <f aca="false">E78</f>
        <v>36951</v>
      </c>
      <c r="V78" s="174" t="n">
        <v>207</v>
      </c>
      <c r="W78" s="177" t="n">
        <v>86</v>
      </c>
      <c r="X78" s="177" t="n">
        <v>142</v>
      </c>
      <c r="Y78" s="177" t="n">
        <v>44</v>
      </c>
      <c r="Z78" s="177" t="n">
        <v>-65</v>
      </c>
    </row>
    <row r="79" customFormat="false" ht="13.5" hidden="false" customHeight="true" outlineLevel="0" collapsed="false">
      <c r="E79" s="170" t="n">
        <v>36982</v>
      </c>
      <c r="F79" s="92" t="n">
        <v>5101</v>
      </c>
      <c r="G79" s="93" t="n">
        <v>1298</v>
      </c>
      <c r="H79" s="93" t="n">
        <v>2029</v>
      </c>
      <c r="I79" s="93" t="n">
        <v>2457</v>
      </c>
      <c r="J79" s="93" t="n">
        <v>38</v>
      </c>
      <c r="K79" s="93" t="n">
        <v>26</v>
      </c>
      <c r="L79" s="93" t="n">
        <v>1340</v>
      </c>
      <c r="M79" s="94" t="n">
        <f aca="false">SUM(F79:L79)</f>
        <v>12289</v>
      </c>
      <c r="N79" s="95" t="n">
        <v>12717</v>
      </c>
      <c r="O79" s="125" t="n">
        <v>11419</v>
      </c>
      <c r="P79" s="176" t="n">
        <f aca="false">O79-SUM(F79,H79:L79)</f>
        <v>428</v>
      </c>
      <c r="Q79" s="104" t="n">
        <f aca="false">(E80-E79)*P79+Q78+36000</f>
        <v>41838</v>
      </c>
      <c r="R79" s="182"/>
      <c r="T79" s="146"/>
    </row>
    <row r="80" customFormat="false" ht="13.5" hidden="false" customHeight="true" outlineLevel="0" collapsed="false">
      <c r="E80" s="170" t="n">
        <v>37012</v>
      </c>
      <c r="F80" s="183" t="n">
        <f aca="false">'[4]May Forecast'!F37</f>
        <v>5098.1935483871</v>
      </c>
      <c r="G80" s="184" t="n">
        <f aca="false">'[4]May Forecast'!G37</f>
        <v>1291.06451612903</v>
      </c>
      <c r="H80" s="184" t="n">
        <f aca="false">'[4]May Forecast'!H37</f>
        <v>1875.09677419355</v>
      </c>
      <c r="I80" s="184" t="n">
        <f aca="false">'[4]May Forecast'!I37</f>
        <v>2416.32258064516</v>
      </c>
      <c r="J80" s="184" t="n">
        <f aca="false">'[4]May Forecast'!J37</f>
        <v>44.7741935483871</v>
      </c>
      <c r="K80" s="184" t="n">
        <f aca="false">'[4]May Forecast'!K37</f>
        <v>14.9032258064516</v>
      </c>
      <c r="L80" s="185" t="n">
        <f aca="false">'[4]May Forecast'!L37</f>
        <v>1206.41935483871</v>
      </c>
      <c r="M80" s="186" t="n">
        <f aca="false">SUM(F80:L80)</f>
        <v>11946.7741935484</v>
      </c>
      <c r="N80" s="187" t="n">
        <f aca="false">'[4]May Forecast'!N37</f>
        <v>12810.8870967742</v>
      </c>
      <c r="O80" s="184" t="n">
        <f aca="false">'[4]May Forecast'!O37</f>
        <v>11533.1290322581</v>
      </c>
      <c r="P80" s="187" t="n">
        <f aca="false">O80-SUM(F80,H80:L80)</f>
        <v>877.41935483871</v>
      </c>
      <c r="Q80" s="188" t="n">
        <f aca="false">(E81-E80)*P80+Q79</f>
        <v>69038</v>
      </c>
      <c r="R80" s="172"/>
      <c r="T80" s="146"/>
      <c r="V80" s="189"/>
    </row>
    <row r="81" customFormat="false" ht="13.5" hidden="false" customHeight="true" outlineLevel="0" collapsed="false">
      <c r="E81" s="170" t="n">
        <v>37043</v>
      </c>
      <c r="F81" s="183" t="n">
        <f aca="false">'[4]June Forecast'!F36</f>
        <v>5100</v>
      </c>
      <c r="G81" s="184" t="n">
        <f aca="false">'[4]June Forecast'!G36</f>
        <v>1222.86666666667</v>
      </c>
      <c r="H81" s="184" t="n">
        <f aca="false">'[4]June Forecast'!H36</f>
        <v>2000</v>
      </c>
      <c r="I81" s="184" t="n">
        <f aca="false">'[4]June Forecast'!I36</f>
        <v>2424</v>
      </c>
      <c r="J81" s="184" t="n">
        <f aca="false">'[4]June Forecast'!J36</f>
        <v>100</v>
      </c>
      <c r="K81" s="184" t="n">
        <f aca="false">'[4]June Forecast'!K36</f>
        <v>20</v>
      </c>
      <c r="L81" s="185" t="n">
        <f aca="false">'[4]June Forecast'!L36</f>
        <v>1194</v>
      </c>
      <c r="M81" s="186" t="n">
        <f aca="false">SUM(F81:L81)</f>
        <v>12060.8666666667</v>
      </c>
      <c r="N81" s="187" t="n">
        <f aca="false">'[4]June Forecast'!N36</f>
        <v>12819.6</v>
      </c>
      <c r="O81" s="184" t="n">
        <f aca="false">'[4]June Forecast'!O36</f>
        <v>11596.7333333333</v>
      </c>
      <c r="P81" s="187" t="n">
        <f aca="false">O81-SUM(F81,H81:L81)</f>
        <v>758.733333333334</v>
      </c>
      <c r="Q81" s="188" t="n">
        <f aca="false">(E82-E81)*P81+Q80</f>
        <v>91800</v>
      </c>
      <c r="R81" s="172"/>
      <c r="T81" s="146"/>
      <c r="V81" s="189"/>
    </row>
    <row r="82" customFormat="false" ht="13.5" hidden="false" customHeight="true" outlineLevel="0" collapsed="false">
      <c r="E82" s="170" t="n">
        <v>37073</v>
      </c>
      <c r="F82" s="183" t="n">
        <f aca="false">'[4]July Forecast'!F37</f>
        <v>5100</v>
      </c>
      <c r="G82" s="184" t="n">
        <f aca="false">'[4]July Forecast'!G37</f>
        <v>1250</v>
      </c>
      <c r="H82" s="184" t="n">
        <f aca="false">'[4]July Forecast'!H37</f>
        <v>2000</v>
      </c>
      <c r="I82" s="184" t="n">
        <f aca="false">'[4]July Forecast'!I37</f>
        <v>2296</v>
      </c>
      <c r="J82" s="184" t="n">
        <f aca="false">'[4]July Forecast'!J37</f>
        <v>0</v>
      </c>
      <c r="K82" s="184" t="n">
        <f aca="false">'[4]July Forecast'!K37</f>
        <v>20</v>
      </c>
      <c r="L82" s="185" t="n">
        <f aca="false">'[4]July Forecast'!L37</f>
        <v>1341</v>
      </c>
      <c r="M82" s="186" t="n">
        <f aca="false">SUM(F82:L82)</f>
        <v>12007</v>
      </c>
      <c r="N82" s="187" t="n">
        <f aca="false">'[4]July Forecast'!N37</f>
        <v>12853.2258064516</v>
      </c>
      <c r="O82" s="184" t="n">
        <f aca="false">'[4]July Forecast'!O37</f>
        <v>11603.2258064516</v>
      </c>
      <c r="P82" s="187" t="n">
        <f aca="false">O82-SUM(F82,H82:L82)</f>
        <v>846.225806451614</v>
      </c>
      <c r="Q82" s="188" t="n">
        <f aca="false">(E83-E82)*P82+Q81</f>
        <v>118033</v>
      </c>
      <c r="R82" s="172"/>
      <c r="T82" s="146"/>
      <c r="V82" s="189"/>
    </row>
    <row r="83" customFormat="false" ht="13.5" hidden="false" customHeight="true" outlineLevel="0" collapsed="false">
      <c r="E83" s="170" t="n">
        <v>37104</v>
      </c>
      <c r="F83" s="183" t="n">
        <f aca="false">'[4]Augy Forecast'!F37</f>
        <v>5100</v>
      </c>
      <c r="G83" s="184" t="n">
        <f aca="false">'[4]Augy Forecast'!G37</f>
        <v>1250</v>
      </c>
      <c r="H83" s="184" t="n">
        <f aca="false">'[4]Augy Forecast'!H37</f>
        <v>2000</v>
      </c>
      <c r="I83" s="184" t="n">
        <f aca="false">'[4]Augy Forecast'!I37</f>
        <v>2156</v>
      </c>
      <c r="J83" s="184" t="n">
        <f aca="false">'[4]Augy Forecast'!J37</f>
        <v>0</v>
      </c>
      <c r="K83" s="184" t="n">
        <f aca="false">'[4]Augy Forecast'!K37</f>
        <v>20</v>
      </c>
      <c r="L83" s="185" t="n">
        <f aca="false">'[4]Augy Forecast'!L37</f>
        <v>1438</v>
      </c>
      <c r="M83" s="186" t="n">
        <f aca="false">SUM(F83:L83)</f>
        <v>11964</v>
      </c>
      <c r="N83" s="187" t="n">
        <f aca="false">'[4]Augy Forecast'!N37</f>
        <v>12816.935483871</v>
      </c>
      <c r="O83" s="184" t="n">
        <f aca="false">'[4]Augy Forecast'!O37</f>
        <v>11566.935483871</v>
      </c>
      <c r="P83" s="187" t="n">
        <f aca="false">O83-SUM(F83,H83:L83)</f>
        <v>852.935483870968</v>
      </c>
      <c r="Q83" s="188" t="n">
        <f aca="false">(E84-E83)*P83+Q82</f>
        <v>144474</v>
      </c>
      <c r="R83" s="172"/>
      <c r="T83" s="146"/>
      <c r="V83" s="189" t="n">
        <v>1999</v>
      </c>
      <c r="W83" s="0" t="n">
        <v>1999</v>
      </c>
    </row>
    <row r="84" customFormat="false" ht="13.5" hidden="false" customHeight="true" outlineLevel="0" collapsed="false">
      <c r="E84" s="170" t="n">
        <v>37135</v>
      </c>
      <c r="F84" s="183" t="n">
        <f aca="false">'[4]Sept Forecast'!F36</f>
        <v>5150</v>
      </c>
      <c r="G84" s="184" t="n">
        <f aca="false">'[4]Sept Forecast'!G36</f>
        <v>1250</v>
      </c>
      <c r="H84" s="184" t="n">
        <f aca="false">'[4]Sept Forecast'!H36</f>
        <v>2050</v>
      </c>
      <c r="I84" s="184" t="n">
        <f aca="false">'[4]Sept Forecast'!I36</f>
        <v>2264</v>
      </c>
      <c r="J84" s="184" t="n">
        <f aca="false">'[4]Sept Forecast'!J36</f>
        <v>0</v>
      </c>
      <c r="K84" s="184" t="n">
        <f aca="false">'[4]Sept Forecast'!K36</f>
        <v>20</v>
      </c>
      <c r="L84" s="185" t="n">
        <f aca="false">'[4]Sept Forecast'!L36</f>
        <v>1419</v>
      </c>
      <c r="M84" s="186" t="n">
        <f aca="false">SUM(F84:L84)</f>
        <v>12153</v>
      </c>
      <c r="N84" s="187" t="n">
        <f aca="false">'[4]Sept Forecast'!N36</f>
        <v>12695.7333333333</v>
      </c>
      <c r="O84" s="184" t="n">
        <f aca="false">'[4]Sept Forecast'!O36</f>
        <v>11445.7333333333</v>
      </c>
      <c r="P84" s="187" t="n">
        <f aca="false">O84-SUM(F84,H84:L84)</f>
        <v>542.733333333334</v>
      </c>
      <c r="Q84" s="188" t="n">
        <f aca="false">(E85-E84)*P84+Q83</f>
        <v>160756</v>
      </c>
      <c r="R84" s="172" t="s">
        <v>76</v>
      </c>
      <c r="S84" s="172" t="s">
        <v>77</v>
      </c>
      <c r="T84" s="146"/>
      <c r="V84" s="189" t="s">
        <v>25</v>
      </c>
      <c r="W84" s="0" t="s">
        <v>78</v>
      </c>
    </row>
    <row r="85" customFormat="false" ht="13.5" hidden="false" customHeight="true" outlineLevel="0" collapsed="false">
      <c r="E85" s="170" t="n">
        <v>37165</v>
      </c>
      <c r="F85" s="190" t="n">
        <f aca="false">'[4]Oct Forecast'!F37</f>
        <v>5200</v>
      </c>
      <c r="G85" s="191" t="n">
        <f aca="false">'[4]Oct Forecast'!G37</f>
        <v>1250</v>
      </c>
      <c r="H85" s="191" t="n">
        <f aca="false">'[4]Oct Forecast'!H37</f>
        <v>2050</v>
      </c>
      <c r="I85" s="191" t="n">
        <f aca="false">'[4]Oct Forecast'!I37</f>
        <v>2554</v>
      </c>
      <c r="J85" s="191" t="n">
        <f aca="false">'[4]Oct Forecast'!J37</f>
        <v>0</v>
      </c>
      <c r="K85" s="191" t="n">
        <f aca="false">'[4]Oct Forecast'!K37</f>
        <v>20</v>
      </c>
      <c r="L85" s="192" t="n">
        <f aca="false">'[4]Oct Forecast'!L37</f>
        <v>1580</v>
      </c>
      <c r="M85" s="193" t="n">
        <f aca="false">SUM(F85:L85)</f>
        <v>12654</v>
      </c>
      <c r="N85" s="194" t="n">
        <f aca="false">'[4]Oct Forecast'!N37</f>
        <v>12816.1290322581</v>
      </c>
      <c r="O85" s="191" t="n">
        <f aca="false">'[4]Oct Forecast'!O37</f>
        <v>11566.1290322581</v>
      </c>
      <c r="P85" s="194" t="n">
        <f aca="false">O85-SUM(F85,H85:L85)</f>
        <v>162.129032258064</v>
      </c>
      <c r="Q85" s="195" t="n">
        <f aca="false">(E86-E85)*P85+Q84</f>
        <v>165782</v>
      </c>
      <c r="R85" s="172" t="s">
        <v>25</v>
      </c>
      <c r="S85" s="172" t="s">
        <v>79</v>
      </c>
      <c r="T85" s="146"/>
      <c r="V85" s="189" t="n">
        <v>156000</v>
      </c>
      <c r="W85" s="0" t="n">
        <f aca="false">V85+25000</f>
        <v>181000</v>
      </c>
    </row>
    <row r="86" customFormat="false" ht="13.5" hidden="false" customHeight="true" outlineLevel="0" collapsed="false">
      <c r="D86" s="196" t="s">
        <v>80</v>
      </c>
      <c r="E86" s="170" t="n">
        <v>37196</v>
      </c>
      <c r="F86" s="197" t="n">
        <f aca="false">4950-130+400</f>
        <v>5220</v>
      </c>
      <c r="G86" s="198" t="n">
        <v>1300</v>
      </c>
      <c r="H86" s="198" t="n">
        <v>2225</v>
      </c>
      <c r="I86" s="198" t="n">
        <f aca="false">2650</f>
        <v>2650</v>
      </c>
      <c r="J86" s="198" t="n">
        <v>75</v>
      </c>
      <c r="K86" s="198" t="n">
        <v>50</v>
      </c>
      <c r="L86" s="198" t="n">
        <v>1750</v>
      </c>
      <c r="M86" s="198" t="n">
        <f aca="false">SUM(F86:L86)</f>
        <v>13270</v>
      </c>
      <c r="N86" s="199" t="n">
        <v>12500</v>
      </c>
      <c r="O86" s="200" t="n">
        <f aca="false">N86-G86</f>
        <v>11200</v>
      </c>
      <c r="P86" s="201" t="n">
        <f aca="false">O86-SUM(F86,H86:L86)</f>
        <v>-770</v>
      </c>
      <c r="Q86" s="202" t="n">
        <f aca="false">(E87-E86)*P86+Q85</f>
        <v>142682</v>
      </c>
      <c r="R86" s="201" t="n">
        <v>15000</v>
      </c>
      <c r="S86" s="201" t="n">
        <f aca="false">R86+Q86</f>
        <v>157682</v>
      </c>
      <c r="V86" s="189"/>
    </row>
    <row r="87" customFormat="false" ht="13.5" hidden="false" customHeight="true" outlineLevel="0" collapsed="false">
      <c r="D87" s="196" t="s">
        <v>81</v>
      </c>
      <c r="E87" s="170" t="n">
        <v>37226</v>
      </c>
      <c r="F87" s="203" t="n">
        <f aca="false">4950-130+400</f>
        <v>5220</v>
      </c>
      <c r="G87" s="204" t="n">
        <f aca="false">G86</f>
        <v>1300</v>
      </c>
      <c r="H87" s="204" t="n">
        <f aca="false">H86</f>
        <v>2225</v>
      </c>
      <c r="I87" s="204" t="n">
        <f aca="false">I86</f>
        <v>2650</v>
      </c>
      <c r="J87" s="204" t="n">
        <f aca="false">J86</f>
        <v>75</v>
      </c>
      <c r="K87" s="204" t="n">
        <f aca="false">K86</f>
        <v>50</v>
      </c>
      <c r="L87" s="204" t="n">
        <v>1850</v>
      </c>
      <c r="M87" s="204" t="n">
        <f aca="false">SUM(F87:L87)</f>
        <v>13370</v>
      </c>
      <c r="N87" s="205" t="n">
        <v>12450</v>
      </c>
      <c r="O87" s="204" t="n">
        <f aca="false">O86</f>
        <v>11200</v>
      </c>
      <c r="P87" s="205" t="n">
        <f aca="false">O87-SUM(F87,H87:L87)</f>
        <v>-870</v>
      </c>
      <c r="Q87" s="206" t="n">
        <f aca="false">(E88-E87)*P87+Q86</f>
        <v>115712</v>
      </c>
      <c r="R87" s="205" t="n">
        <f aca="false">R86</f>
        <v>15000</v>
      </c>
      <c r="S87" s="205" t="n">
        <f aca="false">R87+Q87</f>
        <v>130712</v>
      </c>
    </row>
    <row r="88" customFormat="false" ht="13.5" hidden="false" customHeight="true" outlineLevel="0" collapsed="false">
      <c r="E88" s="170" t="n">
        <v>37257</v>
      </c>
      <c r="F88" s="207" t="n">
        <f aca="false">4950-130+400</f>
        <v>5220</v>
      </c>
      <c r="G88" s="204" t="n">
        <f aca="false">G87</f>
        <v>1300</v>
      </c>
      <c r="H88" s="204" t="n">
        <f aca="false">H87</f>
        <v>2225</v>
      </c>
      <c r="I88" s="204" t="n">
        <f aca="false">I87</f>
        <v>2650</v>
      </c>
      <c r="J88" s="204" t="n">
        <f aca="false">J87</f>
        <v>75</v>
      </c>
      <c r="K88" s="204" t="n">
        <f aca="false">K87</f>
        <v>50</v>
      </c>
      <c r="L88" s="208" t="n">
        <v>1950</v>
      </c>
      <c r="M88" s="208" t="n">
        <f aca="false">SUM(F88:L88)</f>
        <v>13470</v>
      </c>
      <c r="N88" s="205" t="n">
        <v>12450</v>
      </c>
      <c r="O88" s="204" t="n">
        <f aca="false">O87</f>
        <v>11200</v>
      </c>
      <c r="P88" s="209" t="n">
        <f aca="false">O88-SUM(F88,H88:L88)</f>
        <v>-970</v>
      </c>
      <c r="Q88" s="210" t="n">
        <f aca="false">(E89-E88)*P88+Q87</f>
        <v>85642.0000000001</v>
      </c>
      <c r="R88" s="205" t="n">
        <f aca="false">R87</f>
        <v>15000</v>
      </c>
      <c r="S88" s="205" t="n">
        <f aca="false">R88+Q88</f>
        <v>100642</v>
      </c>
    </row>
    <row r="89" customFormat="false" ht="13.5" hidden="false" customHeight="true" outlineLevel="0" collapsed="false">
      <c r="E89" s="170" t="n">
        <v>37288</v>
      </c>
      <c r="F89" s="207" t="n">
        <f aca="false">4950-130+400</f>
        <v>5220</v>
      </c>
      <c r="G89" s="204" t="n">
        <f aca="false">G88</f>
        <v>1300</v>
      </c>
      <c r="H89" s="204" t="n">
        <f aca="false">H88</f>
        <v>2225</v>
      </c>
      <c r="I89" s="204" t="n">
        <f aca="false">I88</f>
        <v>2650</v>
      </c>
      <c r="J89" s="204" t="n">
        <f aca="false">J88</f>
        <v>75</v>
      </c>
      <c r="K89" s="204" t="n">
        <f aca="false">K88</f>
        <v>50</v>
      </c>
      <c r="L89" s="208" t="n">
        <v>1950</v>
      </c>
      <c r="M89" s="208" t="n">
        <f aca="false">SUM(F89:L89)</f>
        <v>13470</v>
      </c>
      <c r="N89" s="205" t="n">
        <v>12450</v>
      </c>
      <c r="O89" s="204" t="n">
        <f aca="false">O88</f>
        <v>11200</v>
      </c>
      <c r="P89" s="209" t="n">
        <f aca="false">O89-SUM(F89,H89:L89)</f>
        <v>-970</v>
      </c>
      <c r="Q89" s="210" t="n">
        <f aca="false">(E90-E89)*P89+Q88</f>
        <v>58482.0000000001</v>
      </c>
      <c r="R89" s="205" t="n">
        <f aca="false">R88</f>
        <v>15000</v>
      </c>
      <c r="S89" s="205" t="n">
        <f aca="false">R89+Q89</f>
        <v>73482.0000000001</v>
      </c>
    </row>
    <row r="90" customFormat="false" ht="13.5" hidden="false" customHeight="true" outlineLevel="0" collapsed="false">
      <c r="E90" s="170" t="n">
        <v>37316</v>
      </c>
      <c r="F90" s="211" t="n">
        <f aca="false">4950-130+400</f>
        <v>5220</v>
      </c>
      <c r="G90" s="212" t="n">
        <f aca="false">G89</f>
        <v>1300</v>
      </c>
      <c r="H90" s="212" t="n">
        <f aca="false">H89</f>
        <v>2225</v>
      </c>
      <c r="I90" s="212" t="n">
        <f aca="false">I89</f>
        <v>2650</v>
      </c>
      <c r="J90" s="212" t="n">
        <f aca="false">J89</f>
        <v>75</v>
      </c>
      <c r="K90" s="212" t="n">
        <f aca="false">K89</f>
        <v>50</v>
      </c>
      <c r="L90" s="213" t="n">
        <v>1700</v>
      </c>
      <c r="M90" s="213" t="n">
        <f aca="false">SUM(F90:L90)</f>
        <v>13220</v>
      </c>
      <c r="N90" s="214" t="n">
        <v>12500</v>
      </c>
      <c r="O90" s="212" t="n">
        <f aca="false">O89</f>
        <v>11200</v>
      </c>
      <c r="P90" s="215" t="n">
        <f aca="false">O90-SUM(F90,H90:L90)</f>
        <v>-720</v>
      </c>
      <c r="Q90" s="216" t="n">
        <f aca="false">(E91-E90)*P90+Q89</f>
        <v>36162.0000000001</v>
      </c>
      <c r="R90" s="214" t="n">
        <f aca="false">R89</f>
        <v>15000</v>
      </c>
      <c r="S90" s="214" t="n">
        <f aca="false">R90+Q90</f>
        <v>51162.0000000001</v>
      </c>
    </row>
    <row r="91" customFormat="false" ht="13.5" hidden="false" customHeight="true" outlineLevel="0" collapsed="false">
      <c r="E91" s="217" t="n">
        <v>37347</v>
      </c>
      <c r="J91" s="161"/>
      <c r="K91" s="149"/>
      <c r="L91" s="149"/>
      <c r="M91" s="149"/>
      <c r="N91" s="149"/>
    </row>
    <row r="92" customFormat="false" ht="13.5" hidden="false" customHeight="true" outlineLevel="0" collapsed="false">
      <c r="E92" s="146"/>
      <c r="F92" s="159"/>
      <c r="K92" s="161"/>
      <c r="L92" s="149"/>
      <c r="M92" s="149"/>
      <c r="N92" s="149"/>
      <c r="O92" s="149"/>
    </row>
    <row r="93" customFormat="false" ht="13.5" hidden="false" customHeight="true" outlineLevel="0" collapsed="false">
      <c r="D93" s="218" t="n">
        <v>37028</v>
      </c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</row>
    <row r="94" customFormat="false" ht="13.5" hidden="false" customHeight="true" outlineLevel="0" collapsed="false"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20"/>
      <c r="AJ94" s="219"/>
      <c r="AK94" s="219"/>
    </row>
    <row r="95" customFormat="false" ht="13.5" hidden="false" customHeight="true" outlineLevel="0" collapsed="false">
      <c r="D95" s="221"/>
      <c r="E95" s="222" t="s">
        <v>67</v>
      </c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3"/>
      <c r="AK95" s="221"/>
    </row>
    <row r="96" customFormat="false" ht="13.5" hidden="false" customHeight="true" outlineLevel="0" collapsed="false">
      <c r="D96" s="223"/>
      <c r="E96" s="224" t="n">
        <v>37028</v>
      </c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5"/>
      <c r="Q96" s="226"/>
      <c r="R96" s="227"/>
      <c r="S96" s="228"/>
      <c r="T96" s="228"/>
      <c r="U96" s="228"/>
      <c r="V96" s="228"/>
      <c r="W96" s="228"/>
      <c r="X96" s="228"/>
      <c r="Y96" s="228"/>
      <c r="Z96" s="228"/>
      <c r="AA96" s="228" t="s">
        <v>82</v>
      </c>
      <c r="AB96" s="228" t="s">
        <v>83</v>
      </c>
      <c r="AC96" s="228" t="s">
        <v>41</v>
      </c>
      <c r="AD96" s="229"/>
      <c r="AE96" s="223"/>
      <c r="AF96" s="221"/>
      <c r="AG96" s="221"/>
      <c r="AH96" s="221"/>
      <c r="AI96" s="220"/>
      <c r="AJ96" s="223"/>
      <c r="AK96" s="221"/>
    </row>
    <row r="97" customFormat="false" ht="13.5" hidden="false" customHeight="true" outlineLevel="0" collapsed="false">
      <c r="D97" s="168"/>
      <c r="E97" s="230"/>
      <c r="F97" s="219"/>
      <c r="G97" s="219"/>
      <c r="H97" s="167" t="s">
        <v>84</v>
      </c>
      <c r="I97" s="167" t="s">
        <v>85</v>
      </c>
      <c r="J97" s="167"/>
      <c r="K97" s="167"/>
      <c r="L97" s="167"/>
      <c r="M97" s="167"/>
      <c r="N97" s="167" t="s">
        <v>86</v>
      </c>
      <c r="O97" s="231"/>
      <c r="P97" s="232"/>
      <c r="Q97" s="226"/>
      <c r="R97" s="233"/>
      <c r="S97" s="234" t="s">
        <v>15</v>
      </c>
      <c r="T97" s="234" t="s">
        <v>16</v>
      </c>
      <c r="U97" s="234" t="s">
        <v>17</v>
      </c>
      <c r="V97" s="234" t="s">
        <v>18</v>
      </c>
      <c r="W97" s="234" t="s">
        <v>19</v>
      </c>
      <c r="X97" s="234" t="s">
        <v>20</v>
      </c>
      <c r="Y97" s="234" t="s">
        <v>21</v>
      </c>
      <c r="Z97" s="235" t="s">
        <v>22</v>
      </c>
      <c r="AA97" s="235" t="s">
        <v>50</v>
      </c>
      <c r="AB97" s="235" t="s">
        <v>50</v>
      </c>
      <c r="AC97" s="235" t="s">
        <v>87</v>
      </c>
      <c r="AD97" s="236" t="s">
        <v>88</v>
      </c>
      <c r="AE97" s="223"/>
      <c r="AF97" s="223"/>
      <c r="AG97" s="223"/>
      <c r="AH97" s="223"/>
      <c r="AI97" s="237" t="s">
        <v>89</v>
      </c>
      <c r="AJ97" s="237"/>
      <c r="AK97" s="223"/>
    </row>
    <row r="98" customFormat="false" ht="13.5" hidden="false" customHeight="true" outlineLevel="0" collapsed="false">
      <c r="D98" s="238"/>
      <c r="E98" s="230"/>
      <c r="F98" s="219"/>
      <c r="G98" s="168" t="s">
        <v>90</v>
      </c>
      <c r="H98" s="239" t="n">
        <v>37028</v>
      </c>
      <c r="I98" s="240" t="n">
        <v>37027</v>
      </c>
      <c r="J98" s="240" t="n">
        <v>37026</v>
      </c>
      <c r="K98" s="240" t="n">
        <v>37025</v>
      </c>
      <c r="L98" s="240" t="n">
        <v>37024</v>
      </c>
      <c r="M98" s="240" t="n">
        <v>37023</v>
      </c>
      <c r="N98" s="241" t="s">
        <v>91</v>
      </c>
      <c r="O98" s="242" t="s">
        <v>92</v>
      </c>
      <c r="P98" s="243"/>
      <c r="Q98" s="226"/>
      <c r="R98" s="244" t="n">
        <v>36526</v>
      </c>
      <c r="S98" s="245" t="n">
        <v>6595.16129032258</v>
      </c>
      <c r="T98" s="245" t="n">
        <v>0</v>
      </c>
      <c r="U98" s="245" t="n">
        <v>2186.16129032258</v>
      </c>
      <c r="V98" s="245" t="n">
        <v>2651.09677419355</v>
      </c>
      <c r="W98" s="245" t="n">
        <v>-4.80645161290323</v>
      </c>
      <c r="X98" s="245" t="n">
        <v>27.2903225806452</v>
      </c>
      <c r="Y98" s="245" t="n">
        <v>1870.48982563138</v>
      </c>
      <c r="Z98" s="245" t="n">
        <v>13325.3930514378</v>
      </c>
      <c r="AA98" s="245" t="n">
        <v>12211.0954137067</v>
      </c>
      <c r="AB98" s="245" t="n">
        <v>12211.0954137067</v>
      </c>
      <c r="AC98" s="245" t="n">
        <v>-1163.11126791787</v>
      </c>
      <c r="AD98" s="246" t="n">
        <v>131625.26349759</v>
      </c>
      <c r="AE98" s="247"/>
      <c r="AF98" s="247"/>
      <c r="AG98" s="247"/>
      <c r="AH98" s="247"/>
      <c r="AI98" s="248" t="n">
        <v>37017</v>
      </c>
      <c r="AJ98" s="249" t="n">
        <v>171.805210477745</v>
      </c>
      <c r="AK98" s="247"/>
    </row>
    <row r="99" customFormat="false" ht="13.5" hidden="false" customHeight="true" outlineLevel="0" collapsed="false">
      <c r="D99" s="168"/>
      <c r="E99" s="230"/>
      <c r="F99" s="219"/>
      <c r="G99" s="219"/>
      <c r="H99" s="250" t="n">
        <v>37028</v>
      </c>
      <c r="I99" s="251" t="n">
        <v>37027</v>
      </c>
      <c r="J99" s="252" t="n">
        <v>37026</v>
      </c>
      <c r="K99" s="252" t="n">
        <v>37025</v>
      </c>
      <c r="L99" s="252" t="n">
        <v>37024</v>
      </c>
      <c r="M99" s="252" t="n">
        <v>37023</v>
      </c>
      <c r="N99" s="253" t="s">
        <v>93</v>
      </c>
      <c r="O99" s="232" t="s">
        <v>41</v>
      </c>
      <c r="P99" s="254"/>
      <c r="Q99" s="226"/>
      <c r="R99" s="244" t="n">
        <v>36557</v>
      </c>
      <c r="S99" s="245" t="n">
        <v>6700.72413793103</v>
      </c>
      <c r="T99" s="255" t="n">
        <v>0</v>
      </c>
      <c r="U99" s="256" t="n">
        <v>2163.8275862069</v>
      </c>
      <c r="V99" s="256" t="n">
        <v>2606.93103448276</v>
      </c>
      <c r="W99" s="257" t="n">
        <v>-30.6896551724138</v>
      </c>
      <c r="X99" s="256" t="n">
        <v>34</v>
      </c>
      <c r="Y99" s="256" t="n">
        <v>1745.32693979634</v>
      </c>
      <c r="Z99" s="245" t="n">
        <v>13220.1200432446</v>
      </c>
      <c r="AA99" s="245" t="n">
        <v>12243.4312519565</v>
      </c>
      <c r="AB99" s="245" t="n">
        <v>12243.4312519565</v>
      </c>
      <c r="AC99" s="245" t="n">
        <v>-926.826722319219</v>
      </c>
      <c r="AD99" s="246" t="n">
        <v>104747.288550333</v>
      </c>
      <c r="AE99" s="247"/>
      <c r="AF99" s="247"/>
      <c r="AG99" s="247"/>
      <c r="AH99" s="247"/>
      <c r="AI99" s="248" t="n">
        <v>37018</v>
      </c>
      <c r="AJ99" s="249" t="n">
        <v>237.468588059913</v>
      </c>
      <c r="AK99" s="247"/>
    </row>
    <row r="100" customFormat="false" ht="13.5" hidden="false" customHeight="true" outlineLevel="0" collapsed="false">
      <c r="D100" s="258"/>
      <c r="E100" s="259" t="s">
        <v>15</v>
      </c>
      <c r="F100" s="219"/>
      <c r="G100" s="258" t="n">
        <v>288</v>
      </c>
      <c r="H100" s="175" t="n">
        <v>5123</v>
      </c>
      <c r="I100" s="260" t="n">
        <v>4835</v>
      </c>
      <c r="J100" s="261" t="n">
        <v>5071</v>
      </c>
      <c r="K100" s="261" t="n">
        <v>5045</v>
      </c>
      <c r="L100" s="261" t="n">
        <v>5073</v>
      </c>
      <c r="M100" s="262" t="n">
        <v>5091</v>
      </c>
      <c r="N100" s="263" t="n">
        <v>5074.9375</v>
      </c>
      <c r="O100" s="263" t="n">
        <v>6132.25806451613</v>
      </c>
      <c r="P100" s="254"/>
      <c r="Q100" s="226"/>
      <c r="R100" s="264" t="n">
        <v>36586</v>
      </c>
      <c r="S100" s="265" t="n">
        <v>6462.41935483871</v>
      </c>
      <c r="T100" s="266" t="n">
        <v>0</v>
      </c>
      <c r="U100" s="267" t="n">
        <v>2161.29032258065</v>
      </c>
      <c r="V100" s="267" t="n">
        <v>2368.96774193548</v>
      </c>
      <c r="W100" s="268" t="n">
        <v>-53.6451612903226</v>
      </c>
      <c r="X100" s="267" t="n">
        <v>34.5483870967742</v>
      </c>
      <c r="Y100" s="267" t="n">
        <v>1592.38717434879</v>
      </c>
      <c r="Z100" s="265" t="n">
        <v>12565.9678195101</v>
      </c>
      <c r="AA100" s="265" t="n">
        <v>12371.6632773581</v>
      </c>
      <c r="AB100" s="265" t="n">
        <v>12371.6632773581</v>
      </c>
      <c r="AC100" s="265" t="n">
        <v>-171.594864723264</v>
      </c>
      <c r="AD100" s="269" t="n">
        <v>99427.8477439119</v>
      </c>
      <c r="AE100" s="247"/>
      <c r="AF100" s="247"/>
      <c r="AG100" s="247"/>
      <c r="AH100" s="247"/>
      <c r="AI100" s="248" t="n">
        <v>37019</v>
      </c>
      <c r="AJ100" s="249" t="n">
        <v>237.468588059913</v>
      </c>
      <c r="AK100" s="247"/>
    </row>
    <row r="101" customFormat="false" ht="13.5" hidden="false" customHeight="true" outlineLevel="0" collapsed="false">
      <c r="D101" s="168"/>
      <c r="E101" s="259" t="s">
        <v>16</v>
      </c>
      <c r="F101" s="219"/>
      <c r="G101" s="258" t="n">
        <v>0</v>
      </c>
      <c r="H101" s="177" t="n">
        <v>0</v>
      </c>
      <c r="I101" s="270" t="n">
        <v>0</v>
      </c>
      <c r="J101" s="271" t="n">
        <v>1158.6</v>
      </c>
      <c r="K101" s="271" t="n">
        <v>1347.3</v>
      </c>
      <c r="L101" s="271" t="n">
        <v>1252.3</v>
      </c>
      <c r="M101" s="272" t="n">
        <v>1238</v>
      </c>
      <c r="N101" s="273" t="n">
        <v>1228.9875</v>
      </c>
      <c r="O101" s="273"/>
      <c r="P101" s="254"/>
      <c r="Q101" s="226"/>
      <c r="R101" s="244" t="n">
        <v>36617</v>
      </c>
      <c r="S101" s="245" t="n">
        <v>6276.96666666667</v>
      </c>
      <c r="T101" s="255" t="n">
        <v>0</v>
      </c>
      <c r="U101" s="256" t="n">
        <v>2173.23333333333</v>
      </c>
      <c r="V101" s="256" t="n">
        <v>2040.6</v>
      </c>
      <c r="W101" s="257" t="n">
        <v>-79.6666666666667</v>
      </c>
      <c r="X101" s="256" t="n">
        <v>28.6333333333333</v>
      </c>
      <c r="Y101" s="256" t="n">
        <v>1572.05930580974</v>
      </c>
      <c r="Z101" s="245" t="n">
        <v>12011.8259724764</v>
      </c>
      <c r="AA101" s="245" t="n">
        <v>12485.9651212843</v>
      </c>
      <c r="AB101" s="245" t="n">
        <v>12485.9651212843</v>
      </c>
      <c r="AC101" s="245" t="n">
        <v>498.139148816883</v>
      </c>
      <c r="AD101" s="246" t="n">
        <v>114372.022208418</v>
      </c>
      <c r="AE101" s="247"/>
      <c r="AF101" s="247"/>
      <c r="AG101" s="247"/>
      <c r="AH101" s="247"/>
      <c r="AI101" s="248" t="n">
        <v>37020</v>
      </c>
      <c r="AJ101" s="249" t="n">
        <v>237.468588059913</v>
      </c>
      <c r="AK101" s="247"/>
    </row>
    <row r="102" customFormat="false" ht="13.5" hidden="false" customHeight="true" outlineLevel="0" collapsed="false">
      <c r="D102" s="258"/>
      <c r="E102" s="259" t="s">
        <v>17</v>
      </c>
      <c r="F102" s="219"/>
      <c r="G102" s="258" t="n">
        <v>-34</v>
      </c>
      <c r="H102" s="177" t="n">
        <v>1839</v>
      </c>
      <c r="I102" s="270" t="n">
        <v>1873</v>
      </c>
      <c r="J102" s="271" t="n">
        <v>1907</v>
      </c>
      <c r="K102" s="271" t="n">
        <v>1950</v>
      </c>
      <c r="L102" s="271" t="n">
        <v>1943</v>
      </c>
      <c r="M102" s="272" t="n">
        <v>1957</v>
      </c>
      <c r="N102" s="273" t="n">
        <v>1908.9375</v>
      </c>
      <c r="O102" s="273" t="n">
        <v>2161.32258064516</v>
      </c>
      <c r="P102" s="254"/>
      <c r="Q102" s="226"/>
      <c r="R102" s="244" t="n">
        <v>36647</v>
      </c>
      <c r="S102" s="245" t="n">
        <v>6132.25806451613</v>
      </c>
      <c r="T102" s="255" t="n">
        <v>0</v>
      </c>
      <c r="U102" s="256" t="n">
        <v>2161.32258064516</v>
      </c>
      <c r="V102" s="256" t="n">
        <v>2141.1935483871</v>
      </c>
      <c r="W102" s="257" t="n">
        <v>-67.5161290322581</v>
      </c>
      <c r="X102" s="256" t="n">
        <v>39.2258064516129</v>
      </c>
      <c r="Y102" s="256" t="n">
        <v>1308.14967238295</v>
      </c>
      <c r="Z102" s="245" t="n">
        <v>11714.6335433507</v>
      </c>
      <c r="AA102" s="245" t="n">
        <v>12262.3902240946</v>
      </c>
      <c r="AB102" s="245" t="n">
        <v>12262.3902240946</v>
      </c>
      <c r="AC102" s="245" t="n">
        <v>596.466358172058</v>
      </c>
      <c r="AD102" s="246" t="n">
        <v>132862.479311752</v>
      </c>
      <c r="AE102" s="247"/>
      <c r="AF102" s="247"/>
      <c r="AG102" s="247"/>
      <c r="AH102" s="247"/>
      <c r="AI102" s="248" t="n">
        <v>37021</v>
      </c>
      <c r="AJ102" s="249" t="n">
        <v>216.172357492724</v>
      </c>
      <c r="AK102" s="247"/>
    </row>
    <row r="103" customFormat="false" ht="13.5" hidden="false" customHeight="true" outlineLevel="0" collapsed="false">
      <c r="D103" s="258"/>
      <c r="E103" s="259" t="s">
        <v>18</v>
      </c>
      <c r="F103" s="219"/>
      <c r="G103" s="258" t="n">
        <v>-15</v>
      </c>
      <c r="H103" s="177" t="n">
        <v>2429</v>
      </c>
      <c r="I103" s="270" t="n">
        <v>2444</v>
      </c>
      <c r="J103" s="271" t="n">
        <v>2501</v>
      </c>
      <c r="K103" s="271" t="n">
        <v>2416</v>
      </c>
      <c r="L103" s="271" t="n">
        <v>2346</v>
      </c>
      <c r="M103" s="272" t="n">
        <v>2163</v>
      </c>
      <c r="N103" s="273" t="n">
        <v>2404.3125</v>
      </c>
      <c r="O103" s="273" t="n">
        <v>2141.1935483871</v>
      </c>
      <c r="P103" s="254"/>
      <c r="Q103" s="226"/>
      <c r="R103" s="244" t="n">
        <v>36678</v>
      </c>
      <c r="S103" s="245" t="n">
        <v>6059.36666666667</v>
      </c>
      <c r="T103" s="255" t="n">
        <v>0</v>
      </c>
      <c r="U103" s="256" t="n">
        <v>2136.2</v>
      </c>
      <c r="V103" s="256" t="n">
        <v>2295.03333333333</v>
      </c>
      <c r="W103" s="257" t="n">
        <v>-58.7</v>
      </c>
      <c r="X103" s="256" t="n">
        <v>42.1333333333333</v>
      </c>
      <c r="Y103" s="256" t="n">
        <v>1243.65083889947</v>
      </c>
      <c r="Z103" s="245" t="n">
        <v>11717.6841722328</v>
      </c>
      <c r="AA103" s="245" t="n">
        <v>12096.0666147213</v>
      </c>
      <c r="AB103" s="245" t="n">
        <v>12096.0666147213</v>
      </c>
      <c r="AC103" s="245" t="n">
        <v>394.437821298529</v>
      </c>
      <c r="AD103" s="246" t="n">
        <v>144695.613950708</v>
      </c>
      <c r="AE103" s="247"/>
      <c r="AF103" s="247"/>
      <c r="AG103" s="247"/>
      <c r="AH103" s="247"/>
      <c r="AI103" s="248" t="n">
        <v>37022</v>
      </c>
      <c r="AJ103" s="249" t="n">
        <v>216.172357492724</v>
      </c>
      <c r="AK103" s="247"/>
    </row>
    <row r="104" customFormat="false" ht="13.5" hidden="false" customHeight="true" outlineLevel="0" collapsed="false">
      <c r="D104" s="219"/>
      <c r="E104" s="259" t="s">
        <v>94</v>
      </c>
      <c r="F104" s="219"/>
      <c r="G104" s="258" t="n">
        <v>4</v>
      </c>
      <c r="H104" s="177" t="n">
        <v>38</v>
      </c>
      <c r="I104" s="270" t="n">
        <v>34</v>
      </c>
      <c r="J104" s="271" t="n">
        <v>29</v>
      </c>
      <c r="K104" s="271" t="n">
        <v>13</v>
      </c>
      <c r="L104" s="271" t="n">
        <v>13</v>
      </c>
      <c r="M104" s="272" t="n">
        <v>13</v>
      </c>
      <c r="N104" s="273" t="n">
        <v>51.125</v>
      </c>
      <c r="O104" s="273" t="n">
        <v>-67.5161290322581</v>
      </c>
      <c r="P104" s="254"/>
      <c r="Q104" s="226"/>
      <c r="R104" s="244" t="n">
        <v>36708</v>
      </c>
      <c r="S104" s="245" t="n">
        <v>6114.1935483871</v>
      </c>
      <c r="T104" s="255" t="n">
        <v>0</v>
      </c>
      <c r="U104" s="256" t="n">
        <v>2122.25806451613</v>
      </c>
      <c r="V104" s="256" t="n">
        <v>2397.25806451613</v>
      </c>
      <c r="W104" s="257" t="n">
        <v>-25.8064516129032</v>
      </c>
      <c r="X104" s="256" t="n">
        <v>31.9354838709677</v>
      </c>
      <c r="Y104" s="256" t="n">
        <v>1390.58064516129</v>
      </c>
      <c r="Z104" s="245" t="n">
        <v>12030.4193548387</v>
      </c>
      <c r="AA104" s="245" t="n">
        <v>12440.8432326569</v>
      </c>
      <c r="AB104" s="245" t="n">
        <v>12440.8432326569</v>
      </c>
      <c r="AC104" s="245" t="n">
        <v>465.036781053794</v>
      </c>
      <c r="AD104" s="246" t="n">
        <v>159111.754163376</v>
      </c>
      <c r="AE104" s="247"/>
      <c r="AF104" s="247"/>
      <c r="AG104" s="247"/>
      <c r="AH104" s="247"/>
      <c r="AI104" s="248" t="n">
        <v>37023</v>
      </c>
      <c r="AJ104" s="249" t="n">
        <v>216.172357492724</v>
      </c>
      <c r="AK104" s="247"/>
    </row>
    <row r="105" customFormat="false" ht="13.5" hidden="false" customHeight="true" outlineLevel="0" collapsed="false">
      <c r="D105" s="258"/>
      <c r="E105" s="259" t="s">
        <v>95</v>
      </c>
      <c r="F105" s="219"/>
      <c r="G105" s="258" t="n">
        <v>9</v>
      </c>
      <c r="H105" s="177" t="n">
        <v>18</v>
      </c>
      <c r="I105" s="270" t="n">
        <v>9</v>
      </c>
      <c r="J105" s="271" t="n">
        <v>0</v>
      </c>
      <c r="K105" s="271" t="n">
        <v>0</v>
      </c>
      <c r="L105" s="271" t="n">
        <v>7</v>
      </c>
      <c r="M105" s="272" t="n">
        <v>7</v>
      </c>
      <c r="N105" s="273" t="n">
        <v>12</v>
      </c>
      <c r="O105" s="273" t="n">
        <v>39.2258064516129</v>
      </c>
      <c r="P105" s="254"/>
      <c r="Q105" s="226"/>
      <c r="R105" s="244" t="n">
        <v>36739</v>
      </c>
      <c r="S105" s="245" t="n">
        <v>6260.90322580645</v>
      </c>
      <c r="T105" s="255" t="n">
        <v>0</v>
      </c>
      <c r="U105" s="256" t="n">
        <v>2148.77419354839</v>
      </c>
      <c r="V105" s="256" t="n">
        <v>2125.03225806452</v>
      </c>
      <c r="W105" s="257" t="n">
        <v>-71.3870967741936</v>
      </c>
      <c r="X105" s="256" t="n">
        <v>36.741935483871</v>
      </c>
      <c r="Y105" s="256" t="n">
        <v>1488.32258064516</v>
      </c>
      <c r="Z105" s="245" t="n">
        <v>11988.3870967742</v>
      </c>
      <c r="AA105" s="245" t="n">
        <v>12377.1612903132</v>
      </c>
      <c r="AB105" s="245" t="n">
        <v>12377.1612903132</v>
      </c>
      <c r="AC105" s="245" t="n">
        <v>419.354838709676</v>
      </c>
      <c r="AD105" s="246" t="n">
        <v>172111.754163376</v>
      </c>
      <c r="AE105" s="247"/>
      <c r="AF105" s="247"/>
      <c r="AG105" s="247"/>
      <c r="AH105" s="247"/>
      <c r="AI105" s="248" t="n">
        <v>37024</v>
      </c>
      <c r="AJ105" s="249" t="n">
        <v>143.410236388159</v>
      </c>
      <c r="AK105" s="247"/>
    </row>
    <row r="106" customFormat="false" ht="13.5" hidden="false" customHeight="true" outlineLevel="0" collapsed="false">
      <c r="D106" s="258"/>
      <c r="E106" s="259" t="s">
        <v>96</v>
      </c>
      <c r="F106" s="219"/>
      <c r="G106" s="274" t="n">
        <v>0</v>
      </c>
      <c r="H106" s="275" t="n">
        <v>1216.4411169016</v>
      </c>
      <c r="I106" s="276" t="n">
        <v>1216.4411169016</v>
      </c>
      <c r="J106" s="277" t="n">
        <v>1158</v>
      </c>
      <c r="K106" s="277" t="n">
        <v>1154</v>
      </c>
      <c r="L106" s="277" t="n">
        <v>1145</v>
      </c>
      <c r="M106" s="278" t="n">
        <v>1153</v>
      </c>
      <c r="N106" s="279" t="n">
        <v>1217.05583312535</v>
      </c>
      <c r="O106" s="279" t="n">
        <v>1308.14967238295</v>
      </c>
      <c r="P106" s="254"/>
      <c r="Q106" s="226"/>
      <c r="R106" s="244" t="n">
        <v>36770</v>
      </c>
      <c r="S106" s="245" t="n">
        <v>6204.36666666667</v>
      </c>
      <c r="T106" s="255" t="n">
        <v>0</v>
      </c>
      <c r="U106" s="256" t="n">
        <v>2187.8</v>
      </c>
      <c r="V106" s="256" t="n">
        <v>2296</v>
      </c>
      <c r="W106" s="257" t="n">
        <v>-43.7333333333333</v>
      </c>
      <c r="X106" s="256" t="n">
        <v>23.7666666666667</v>
      </c>
      <c r="Y106" s="256" t="n">
        <v>1468.83333333333</v>
      </c>
      <c r="Z106" s="245" t="n">
        <v>12137.0333333333</v>
      </c>
      <c r="AA106" s="245" t="n">
        <v>12023.6666666609</v>
      </c>
      <c r="AB106" s="245" t="n">
        <v>12023.6666666609</v>
      </c>
      <c r="AC106" s="245" t="n">
        <v>-78.2666666666647</v>
      </c>
      <c r="AD106" s="246" t="n">
        <v>169763.754163376</v>
      </c>
      <c r="AE106" s="247"/>
      <c r="AF106" s="247"/>
      <c r="AG106" s="247"/>
      <c r="AH106" s="247"/>
      <c r="AI106" s="248" t="n">
        <v>37025</v>
      </c>
      <c r="AJ106" s="249" t="n">
        <v>146.410236388159</v>
      </c>
      <c r="AK106" s="247"/>
    </row>
    <row r="107" customFormat="false" ht="13.5" hidden="false" customHeight="true" outlineLevel="0" collapsed="false">
      <c r="D107" s="258"/>
      <c r="E107" s="259" t="s">
        <v>97</v>
      </c>
      <c r="F107" s="219"/>
      <c r="G107" s="258" t="n">
        <v>252</v>
      </c>
      <c r="H107" s="280" t="n">
        <v>10663.4411169016</v>
      </c>
      <c r="I107" s="281" t="n">
        <v>10411.4411169016</v>
      </c>
      <c r="J107" s="282" t="n">
        <v>11824.6</v>
      </c>
      <c r="K107" s="282" t="n">
        <v>11925.3</v>
      </c>
      <c r="L107" s="282" t="n">
        <v>11779.3</v>
      </c>
      <c r="M107" s="283" t="n">
        <v>11622</v>
      </c>
      <c r="N107" s="177" t="n">
        <v>11897.3558331254</v>
      </c>
      <c r="O107" s="177" t="n">
        <v>11714.6335433507</v>
      </c>
      <c r="P107" s="254"/>
      <c r="Q107" s="226"/>
      <c r="R107" s="264" t="n">
        <v>36800</v>
      </c>
      <c r="S107" s="265" t="n">
        <v>6166.22580645161</v>
      </c>
      <c r="T107" s="266" t="n">
        <v>238.605462356129</v>
      </c>
      <c r="U107" s="267" t="n">
        <v>2168.77419354839</v>
      </c>
      <c r="V107" s="267" t="n">
        <v>2406.90322580645</v>
      </c>
      <c r="W107" s="268" t="n">
        <v>27.258064516129</v>
      </c>
      <c r="X107" s="267" t="n">
        <v>23.7096774193548</v>
      </c>
      <c r="Y107" s="267" t="n">
        <v>1629.65564271145</v>
      </c>
      <c r="Z107" s="265" t="n">
        <v>12661.1320728095</v>
      </c>
      <c r="AA107" s="265" t="n">
        <v>12218.9603010642</v>
      </c>
      <c r="AB107" s="265" t="n">
        <v>11980.3548387081</v>
      </c>
      <c r="AC107" s="265" t="n">
        <v>-419.139513679187</v>
      </c>
      <c r="AD107" s="269" t="n">
        <v>156770.429239321</v>
      </c>
      <c r="AE107" s="247"/>
      <c r="AF107" s="247"/>
      <c r="AG107" s="247"/>
      <c r="AH107" s="247"/>
      <c r="AI107" s="248" t="n">
        <v>37026</v>
      </c>
      <c r="AJ107" s="249" t="n">
        <v>143.410236388159</v>
      </c>
      <c r="AK107" s="247"/>
    </row>
    <row r="108" customFormat="false" ht="13.5" hidden="false" customHeight="true" outlineLevel="0" collapsed="false">
      <c r="D108" s="219"/>
      <c r="E108" s="259" t="s">
        <v>98</v>
      </c>
      <c r="F108" s="219"/>
      <c r="G108" s="219"/>
      <c r="H108" s="284"/>
      <c r="I108" s="285" t="n">
        <v>916.5588830984</v>
      </c>
      <c r="J108" s="286" t="n">
        <v>951</v>
      </c>
      <c r="K108" s="286" t="n">
        <v>974</v>
      </c>
      <c r="L108" s="286" t="n">
        <v>1024</v>
      </c>
      <c r="M108" s="287" t="n">
        <v>1174</v>
      </c>
      <c r="N108" s="279" t="n">
        <v>915.00666687465</v>
      </c>
      <c r="O108" s="279" t="n">
        <v>747.78581148802</v>
      </c>
      <c r="P108" s="254"/>
      <c r="Q108" s="226"/>
      <c r="R108" s="288" t="n">
        <v>36831</v>
      </c>
      <c r="S108" s="289" t="n">
        <v>5905.1</v>
      </c>
      <c r="T108" s="290" t="n">
        <v>505.399401339296</v>
      </c>
      <c r="U108" s="291" t="n">
        <v>2235.53333333333</v>
      </c>
      <c r="V108" s="291" t="n">
        <v>2589.8</v>
      </c>
      <c r="W108" s="292" t="n">
        <v>78.0666666666667</v>
      </c>
      <c r="X108" s="291" t="n">
        <v>42.4666666666667</v>
      </c>
      <c r="Y108" s="291" t="n">
        <v>1801.18085406119</v>
      </c>
      <c r="Z108" s="289" t="n">
        <v>13157.5469220672</v>
      </c>
      <c r="AA108" s="289" t="n">
        <v>12290.5802553989</v>
      </c>
      <c r="AB108" s="289" t="n">
        <v>11785.1808540596</v>
      </c>
      <c r="AC108" s="289" t="n">
        <v>-818.566666666666</v>
      </c>
      <c r="AD108" s="293" t="n">
        <v>132213.429239321</v>
      </c>
      <c r="AE108" s="247"/>
      <c r="AF108" s="247"/>
      <c r="AG108" s="247"/>
      <c r="AH108" s="247"/>
      <c r="AI108" s="294" t="n">
        <v>37027</v>
      </c>
      <c r="AJ108" s="295" t="n">
        <v>143.410236388159</v>
      </c>
      <c r="AK108" s="247"/>
    </row>
    <row r="109" customFormat="false" ht="13.5" hidden="false" customHeight="true" outlineLevel="0" collapsed="false">
      <c r="D109" s="219"/>
      <c r="E109" s="296" t="s">
        <v>49</v>
      </c>
      <c r="F109" s="297"/>
      <c r="G109" s="297"/>
      <c r="H109" s="298"/>
      <c r="I109" s="277" t="n">
        <v>11328</v>
      </c>
      <c r="J109" s="277" t="n">
        <v>12775.6</v>
      </c>
      <c r="K109" s="277" t="n">
        <v>12899.3</v>
      </c>
      <c r="L109" s="277" t="n">
        <v>12803.3</v>
      </c>
      <c r="M109" s="277" t="n">
        <v>12796</v>
      </c>
      <c r="N109" s="275" t="n">
        <v>12812.3625</v>
      </c>
      <c r="O109" s="275" t="n">
        <v>12462.4193548387</v>
      </c>
      <c r="P109" s="254"/>
      <c r="Q109" s="226"/>
      <c r="R109" s="299" t="n">
        <v>36861</v>
      </c>
      <c r="S109" s="245" t="n">
        <v>5811.77419354839</v>
      </c>
      <c r="T109" s="255" t="n">
        <v>1062.41326333738</v>
      </c>
      <c r="U109" s="256" t="n">
        <v>2226.29032258065</v>
      </c>
      <c r="V109" s="256" t="n">
        <v>2709.51612903226</v>
      </c>
      <c r="W109" s="257" t="n">
        <v>106.516129032258</v>
      </c>
      <c r="X109" s="256" t="n">
        <v>70.8064516129032</v>
      </c>
      <c r="Y109" s="256" t="n">
        <v>1849.83543055699</v>
      </c>
      <c r="Z109" s="245" t="n">
        <v>13837.1519197008</v>
      </c>
      <c r="AA109" s="245" t="n">
        <v>12150.0874035708</v>
      </c>
      <c r="AB109" s="245" t="n">
        <v>11087.6741402334</v>
      </c>
      <c r="AC109" s="245" t="n">
        <v>-1657.93548387097</v>
      </c>
      <c r="AD109" s="246" t="n">
        <v>80817.4292393209</v>
      </c>
      <c r="AE109" s="247"/>
      <c r="AF109" s="247"/>
      <c r="AG109" s="247"/>
      <c r="AH109" s="247"/>
      <c r="AI109" s="294" t="n">
        <v>37028</v>
      </c>
      <c r="AJ109" s="295" t="n">
        <v>143.410236388159</v>
      </c>
      <c r="AK109" s="247"/>
    </row>
    <row r="110" customFormat="false" ht="13.5" hidden="false" customHeight="true" outlineLevel="0" collapsed="false">
      <c r="D110" s="219"/>
      <c r="E110" s="259"/>
      <c r="F110" s="219"/>
      <c r="G110" s="219"/>
      <c r="H110" s="226"/>
      <c r="I110" s="271"/>
      <c r="J110" s="271"/>
      <c r="K110" s="271"/>
      <c r="L110" s="271"/>
      <c r="M110" s="271"/>
      <c r="N110" s="271"/>
      <c r="O110" s="261"/>
      <c r="P110" s="300"/>
      <c r="Q110" s="226"/>
      <c r="R110" s="299" t="n">
        <v>36892</v>
      </c>
      <c r="S110" s="245" t="n">
        <v>6104.16129032258</v>
      </c>
      <c r="T110" s="255" t="n">
        <v>1117.28387096774</v>
      </c>
      <c r="U110" s="256" t="n">
        <v>2278.93548387097</v>
      </c>
      <c r="V110" s="256" t="n">
        <v>2667.38709677419</v>
      </c>
      <c r="W110" s="257" t="n">
        <v>66.3548387096774</v>
      </c>
      <c r="X110" s="256" t="n">
        <v>52.6774193548387</v>
      </c>
      <c r="Y110" s="256" t="n">
        <v>1379.25111700708</v>
      </c>
      <c r="Z110" s="245" t="n">
        <v>13666.0511170071</v>
      </c>
      <c r="AA110" s="245" t="n">
        <v>12435.0137798848</v>
      </c>
      <c r="AB110" s="245" t="n">
        <v>11317.7299089171</v>
      </c>
      <c r="AC110" s="245" t="n">
        <v>-1192.87604679871</v>
      </c>
      <c r="AD110" s="246" t="n">
        <v>43838.2717885609</v>
      </c>
      <c r="AE110" s="247"/>
      <c r="AF110" s="247"/>
      <c r="AG110" s="247"/>
      <c r="AH110" s="247"/>
      <c r="AI110" s="294" t="n">
        <v>37029</v>
      </c>
      <c r="AJ110" s="295" t="n">
        <v>38.6881521970611</v>
      </c>
      <c r="AK110" s="247"/>
    </row>
    <row r="111" customFormat="false" ht="13.5" hidden="false" customHeight="true" outlineLevel="0" collapsed="false">
      <c r="D111" s="219"/>
      <c r="E111" s="301" t="s">
        <v>99</v>
      </c>
      <c r="F111" s="302"/>
      <c r="G111" s="302"/>
      <c r="H111" s="303" t="n">
        <v>-429</v>
      </c>
      <c r="I111" s="303" t="n">
        <v>-969</v>
      </c>
      <c r="J111" s="304" t="n">
        <v>-456</v>
      </c>
      <c r="K111" s="304" t="n">
        <v>-311</v>
      </c>
      <c r="L111" s="304" t="n">
        <v>-2005</v>
      </c>
      <c r="M111" s="305" t="n">
        <v>-2070</v>
      </c>
      <c r="N111" s="306" t="n">
        <v>-683.529411764706</v>
      </c>
      <c r="O111" s="307"/>
      <c r="P111" s="308"/>
      <c r="Q111" s="219"/>
      <c r="R111" s="299" t="n">
        <v>36923</v>
      </c>
      <c r="S111" s="245" t="n">
        <v>5569.82142857143</v>
      </c>
      <c r="T111" s="256" t="n">
        <v>1221.00357142857</v>
      </c>
      <c r="U111" s="256" t="n">
        <v>2222.82142857143</v>
      </c>
      <c r="V111" s="256" t="n">
        <v>2645.96428571429</v>
      </c>
      <c r="W111" s="257" t="n">
        <v>97.5357142857143</v>
      </c>
      <c r="X111" s="256" t="n">
        <v>45.2857142857143</v>
      </c>
      <c r="Y111" s="256" t="n">
        <v>1696.1707605791</v>
      </c>
      <c r="Z111" s="245" t="n">
        <v>13498.6029034362</v>
      </c>
      <c r="AA111" s="245" t="n">
        <v>12334.4957605781</v>
      </c>
      <c r="AB111" s="245" t="n">
        <v>11113.4921891495</v>
      </c>
      <c r="AC111" s="245" t="n">
        <v>-1173.25</v>
      </c>
      <c r="AD111" s="246" t="n">
        <v>10987.2717885609</v>
      </c>
      <c r="AE111" s="247"/>
      <c r="AF111" s="247"/>
      <c r="AG111" s="247"/>
      <c r="AH111" s="247"/>
      <c r="AI111" s="294" t="n">
        <v>37030</v>
      </c>
      <c r="AJ111" s="295" t="n">
        <v>19.5215446865905</v>
      </c>
      <c r="AK111" s="247"/>
    </row>
    <row r="112" customFormat="false" ht="13.5" hidden="false" customHeight="true" outlineLevel="0" collapsed="false">
      <c r="D112" s="219"/>
      <c r="E112" s="259"/>
      <c r="F112" s="219"/>
      <c r="G112" s="219"/>
      <c r="H112" s="226"/>
      <c r="I112" s="271"/>
      <c r="J112" s="271"/>
      <c r="K112" s="271"/>
      <c r="L112" s="271"/>
      <c r="M112" s="271"/>
      <c r="N112" s="271"/>
      <c r="O112" s="271"/>
      <c r="P112" s="300"/>
      <c r="Q112" s="219"/>
      <c r="R112" s="299" t="n">
        <v>36951</v>
      </c>
      <c r="S112" s="245" t="n">
        <v>5375.35483870968</v>
      </c>
      <c r="T112" s="256" t="n">
        <v>1248.16774193548</v>
      </c>
      <c r="U112" s="256" t="n">
        <v>2191.45161290323</v>
      </c>
      <c r="V112" s="256" t="n">
        <v>2537.22580645161</v>
      </c>
      <c r="W112" s="257" t="n">
        <v>61.9677419354839</v>
      </c>
      <c r="X112" s="256" t="n">
        <v>9.51612903225806</v>
      </c>
      <c r="Y112" s="256" t="n">
        <v>1414.23798409315</v>
      </c>
      <c r="Z112" s="245" t="n">
        <v>12837.9218550609</v>
      </c>
      <c r="AA112" s="245" t="n">
        <v>12391.9041461651</v>
      </c>
      <c r="AB112" s="245" t="n">
        <v>11143.7364042296</v>
      </c>
      <c r="AC112" s="245" t="n">
        <v>-401.290322580646</v>
      </c>
      <c r="AD112" s="246" t="n">
        <v>-1452.72821143917</v>
      </c>
      <c r="AE112" s="247"/>
      <c r="AF112" s="247"/>
      <c r="AG112" s="247"/>
      <c r="AH112" s="247"/>
      <c r="AI112" s="294" t="n">
        <v>37031</v>
      </c>
      <c r="AJ112" s="295" t="n">
        <v>19.5215446865905</v>
      </c>
      <c r="AK112" s="247"/>
    </row>
    <row r="113" customFormat="false" ht="13.5" hidden="false" customHeight="true" outlineLevel="0" collapsed="false">
      <c r="D113" s="219"/>
      <c r="E113" s="259"/>
      <c r="F113" s="309"/>
      <c r="G113" s="309"/>
      <c r="H113" s="310"/>
      <c r="I113" s="311"/>
      <c r="J113" s="312"/>
      <c r="K113" s="313" t="s">
        <v>100</v>
      </c>
      <c r="L113" s="313"/>
      <c r="M113" s="314"/>
      <c r="N113" s="315" t="s">
        <v>91</v>
      </c>
      <c r="O113" s="316" t="s">
        <v>92</v>
      </c>
      <c r="P113" s="300"/>
      <c r="Q113" s="219"/>
      <c r="R113" s="317" t="n">
        <v>36982</v>
      </c>
      <c r="S113" s="318" t="n">
        <v>5101.36666666667</v>
      </c>
      <c r="T113" s="318" t="n">
        <v>1255.92666666667</v>
      </c>
      <c r="U113" s="318" t="n">
        <v>2029.26666666667</v>
      </c>
      <c r="V113" s="318" t="n">
        <v>2456.76666666667</v>
      </c>
      <c r="W113" s="319" t="n">
        <v>37.8666666666667</v>
      </c>
      <c r="X113" s="318" t="n">
        <v>26</v>
      </c>
      <c r="Y113" s="318" t="n">
        <v>1340.38388647643</v>
      </c>
      <c r="Z113" s="318" t="n">
        <v>12247.5772198098</v>
      </c>
      <c r="AA113" s="318" t="n">
        <v>12675.0105531408</v>
      </c>
      <c r="AB113" s="318" t="n">
        <v>11419.0838864741</v>
      </c>
      <c r="AC113" s="320" t="n">
        <v>660</v>
      </c>
      <c r="AD113" s="321" t="n">
        <v>53943.5189076782</v>
      </c>
      <c r="AE113" s="247" t="s">
        <v>101</v>
      </c>
      <c r="AF113" s="247"/>
      <c r="AG113" s="247"/>
      <c r="AH113" s="247"/>
      <c r="AI113" s="294" t="n">
        <v>37032</v>
      </c>
      <c r="AJ113" s="295" t="n">
        <v>79.860864626961</v>
      </c>
      <c r="AK113" s="247"/>
    </row>
    <row r="114" customFormat="false" ht="13.5" hidden="false" customHeight="true" outlineLevel="0" collapsed="false">
      <c r="D114" s="309"/>
      <c r="E114" s="322"/>
      <c r="F114" s="309"/>
      <c r="G114" s="309"/>
      <c r="H114" s="323"/>
      <c r="I114" s="324"/>
      <c r="J114" s="325"/>
      <c r="K114" s="325"/>
      <c r="L114" s="325"/>
      <c r="M114" s="326"/>
      <c r="N114" s="235" t="s">
        <v>93</v>
      </c>
      <c r="O114" s="327" t="s">
        <v>41</v>
      </c>
      <c r="P114" s="328"/>
      <c r="Q114" s="219" t="n">
        <v>1</v>
      </c>
      <c r="R114" s="329" t="n">
        <v>37012</v>
      </c>
      <c r="S114" s="258"/>
      <c r="T114" s="330"/>
      <c r="U114" s="258"/>
      <c r="V114" s="258"/>
      <c r="W114" s="258"/>
      <c r="X114" s="258"/>
      <c r="Y114" s="258"/>
      <c r="Z114" s="258"/>
      <c r="AA114" s="331"/>
      <c r="AB114" s="331"/>
      <c r="AC114" s="331"/>
      <c r="AD114" s="331"/>
      <c r="AE114" s="247"/>
      <c r="AF114" s="247"/>
      <c r="AG114" s="247"/>
      <c r="AH114" s="247"/>
      <c r="AI114" s="294" t="n">
        <v>37033</v>
      </c>
      <c r="AJ114" s="295" t="n">
        <v>79.860864626961</v>
      </c>
      <c r="AK114" s="247"/>
    </row>
    <row r="115" customFormat="false" ht="13.5" hidden="false" customHeight="true" outlineLevel="0" collapsed="false">
      <c r="D115" s="219"/>
      <c r="E115" s="332" t="s">
        <v>57</v>
      </c>
      <c r="F115" s="333"/>
      <c r="G115" s="334"/>
      <c r="H115" s="335" t="n">
        <v>0</v>
      </c>
      <c r="I115" s="335" t="n">
        <v>-434.3224052056</v>
      </c>
      <c r="J115" s="336" t="n">
        <v>-279.5449578444</v>
      </c>
      <c r="K115" s="336" t="n">
        <v>-302.5910276432</v>
      </c>
      <c r="L115" s="336" t="n">
        <v>-290.7361264992</v>
      </c>
      <c r="M115" s="337" t="n">
        <v>-439.713900666</v>
      </c>
      <c r="N115" s="273" t="n">
        <v>-407.7109916346</v>
      </c>
      <c r="O115" s="273" t="n">
        <v>-310.986207444065</v>
      </c>
      <c r="P115" s="328"/>
      <c r="Q115" s="219" t="n">
        <v>1</v>
      </c>
      <c r="R115" s="329" t="n">
        <v>36951</v>
      </c>
      <c r="S115" s="219"/>
      <c r="T115" s="338"/>
      <c r="U115" s="339"/>
      <c r="V115" s="339"/>
      <c r="W115" s="339"/>
      <c r="X115" s="339"/>
      <c r="Y115" s="339"/>
      <c r="Z115" s="339"/>
      <c r="AA115" s="339" t="s">
        <v>3</v>
      </c>
      <c r="AB115" s="242" t="s">
        <v>82</v>
      </c>
      <c r="AC115" s="241" t="s">
        <v>83</v>
      </c>
      <c r="AD115" s="242" t="s">
        <v>5</v>
      </c>
      <c r="AE115" s="241" t="s">
        <v>6</v>
      </c>
      <c r="AF115" s="241" t="s">
        <v>7</v>
      </c>
      <c r="AG115" s="242" t="s">
        <v>6</v>
      </c>
      <c r="AH115" s="340"/>
      <c r="AI115" s="294" t="n">
        <v>37034</v>
      </c>
      <c r="AJ115" s="295" t="n">
        <v>191.06733158231</v>
      </c>
      <c r="AK115" s="247"/>
    </row>
    <row r="116" customFormat="false" ht="13.5" hidden="false" customHeight="true" outlineLevel="0" collapsed="false">
      <c r="D116" s="219"/>
      <c r="E116" s="341" t="s">
        <v>102</v>
      </c>
      <c r="F116" s="219"/>
      <c r="G116" s="328"/>
      <c r="H116" s="335" t="n">
        <v>0</v>
      </c>
      <c r="I116" s="335" t="n">
        <v>-57.1129384156</v>
      </c>
      <c r="J116" s="336" t="n">
        <v>-320.2385032384</v>
      </c>
      <c r="K116" s="336" t="n">
        <v>-305.9238875756</v>
      </c>
      <c r="L116" s="336" t="n">
        <v>-359.604583654</v>
      </c>
      <c r="M116" s="337" t="n">
        <v>-344.1861134236</v>
      </c>
      <c r="N116" s="273" t="n">
        <v>-157.2602327954</v>
      </c>
      <c r="O116" s="273" t="n">
        <v>120.148289585445</v>
      </c>
      <c r="P116" s="328"/>
      <c r="Q116" s="219" t="n">
        <v>1</v>
      </c>
      <c r="R116" s="297"/>
      <c r="S116" s="342"/>
      <c r="T116" s="343" t="s">
        <v>15</v>
      </c>
      <c r="U116" s="167" t="s">
        <v>16</v>
      </c>
      <c r="V116" s="167" t="s">
        <v>17</v>
      </c>
      <c r="W116" s="167" t="s">
        <v>18</v>
      </c>
      <c r="X116" s="167" t="s">
        <v>19</v>
      </c>
      <c r="Y116" s="167" t="s">
        <v>20</v>
      </c>
      <c r="Z116" s="167" t="s">
        <v>21</v>
      </c>
      <c r="AA116" s="167" t="s">
        <v>22</v>
      </c>
      <c r="AB116" s="231" t="s">
        <v>50</v>
      </c>
      <c r="AC116" s="253" t="s">
        <v>50</v>
      </c>
      <c r="AD116" s="167" t="s">
        <v>24</v>
      </c>
      <c r="AE116" s="253" t="s">
        <v>25</v>
      </c>
      <c r="AF116" s="253" t="s">
        <v>26</v>
      </c>
      <c r="AG116" s="231" t="s">
        <v>27</v>
      </c>
      <c r="AH116" s="344" t="s">
        <v>28</v>
      </c>
      <c r="AI116" s="294" t="n">
        <v>37035</v>
      </c>
      <c r="AJ116" s="295" t="n">
        <v>95.8330375523532</v>
      </c>
      <c r="AK116" s="247"/>
    </row>
    <row r="117" customFormat="false" ht="13.5" hidden="false" customHeight="true" outlineLevel="0" collapsed="false">
      <c r="D117" s="219"/>
      <c r="E117" s="341" t="s">
        <v>13</v>
      </c>
      <c r="F117" s="219"/>
      <c r="G117" s="328"/>
      <c r="H117" s="335" t="n">
        <v>0</v>
      </c>
      <c r="I117" s="335" t="n">
        <v>-425.1235394772</v>
      </c>
      <c r="J117" s="336" t="n">
        <v>-350.7267256364</v>
      </c>
      <c r="K117" s="336" t="n">
        <v>-365.158542594</v>
      </c>
      <c r="L117" s="336" t="n">
        <v>-351.3692361988</v>
      </c>
      <c r="M117" s="336" t="n">
        <v>-390.0928871672</v>
      </c>
      <c r="N117" s="273" t="n">
        <v>-339.986949609325</v>
      </c>
      <c r="O117" s="273" t="n">
        <v>-172.270437941685</v>
      </c>
      <c r="P117" s="328"/>
      <c r="Q117" s="219" t="n">
        <v>1</v>
      </c>
      <c r="R117" s="345" t="s">
        <v>39</v>
      </c>
      <c r="S117" s="346" t="n">
        <v>37012</v>
      </c>
      <c r="T117" s="347" t="n">
        <v>5066</v>
      </c>
      <c r="U117" s="347" t="n">
        <v>1178.1</v>
      </c>
      <c r="V117" s="347" t="n">
        <v>1751</v>
      </c>
      <c r="W117" s="347" t="n">
        <v>2402</v>
      </c>
      <c r="X117" s="347" t="n">
        <v>142</v>
      </c>
      <c r="Y117" s="347" t="n">
        <v>80</v>
      </c>
      <c r="Z117" s="347" t="n">
        <v>1193.568752486</v>
      </c>
      <c r="AA117" s="347" t="n">
        <v>10634.568752486</v>
      </c>
      <c r="AB117" s="348" t="n">
        <v>12730.668752485</v>
      </c>
      <c r="AC117" s="348" t="n">
        <v>11552.568752485</v>
      </c>
      <c r="AD117" s="349" t="n">
        <v>917.999999999</v>
      </c>
      <c r="AE117" s="349" t="n">
        <v>1135</v>
      </c>
      <c r="AF117" s="349" t="n">
        <v>-217</v>
      </c>
      <c r="AG117" s="350" t="n">
        <v>14230</v>
      </c>
      <c r="AH117" s="351" t="n">
        <v>13985</v>
      </c>
      <c r="AI117" s="294" t="n">
        <v>37036</v>
      </c>
      <c r="AJ117" s="295" t="n">
        <v>95.8330375523532</v>
      </c>
      <c r="AK117" s="247"/>
    </row>
    <row r="118" customFormat="false" ht="13.5" hidden="false" customHeight="true" outlineLevel="0" collapsed="false">
      <c r="D118" s="219"/>
      <c r="E118" s="341" t="s">
        <v>14</v>
      </c>
      <c r="F118" s="219"/>
      <c r="G118" s="328"/>
      <c r="H118" s="323" t="n">
        <v>0</v>
      </c>
      <c r="I118" s="323" t="n">
        <v>21.5588830984</v>
      </c>
      <c r="J118" s="352" t="n">
        <v>-0.4898132808</v>
      </c>
      <c r="K118" s="352" t="n">
        <v>-0.3265421872</v>
      </c>
      <c r="L118" s="352" t="n">
        <v>-22.290053648</v>
      </c>
      <c r="M118" s="353" t="n">
        <v>-0.0070987432</v>
      </c>
      <c r="N118" s="273" t="n">
        <v>23.145674039325</v>
      </c>
      <c r="O118" s="273" t="n">
        <v>-97.7289701136904</v>
      </c>
      <c r="P118" s="328"/>
      <c r="Q118" s="219" t="n">
        <v>1</v>
      </c>
      <c r="R118" s="345" t="s">
        <v>40</v>
      </c>
      <c r="S118" s="346" t="n">
        <v>37013</v>
      </c>
      <c r="T118" s="347" t="n">
        <v>4952</v>
      </c>
      <c r="U118" s="347" t="n">
        <v>1221.2</v>
      </c>
      <c r="V118" s="347" t="n">
        <v>1846</v>
      </c>
      <c r="W118" s="347" t="n">
        <v>2425</v>
      </c>
      <c r="X118" s="347" t="n">
        <v>100</v>
      </c>
      <c r="Y118" s="347" t="n">
        <v>54</v>
      </c>
      <c r="Z118" s="347" t="n">
        <v>1279.9992933048</v>
      </c>
      <c r="AA118" s="347" t="n">
        <v>10656.9992933048</v>
      </c>
      <c r="AB118" s="348" t="n">
        <v>12590.1992933038</v>
      </c>
      <c r="AC118" s="348" t="n">
        <v>11368.9992933038</v>
      </c>
      <c r="AD118" s="349" t="n">
        <v>711.999999999</v>
      </c>
      <c r="AE118" s="349" t="n">
        <v>744</v>
      </c>
      <c r="AF118" s="349" t="n">
        <v>-32</v>
      </c>
      <c r="AG118" s="350" t="n">
        <v>14013</v>
      </c>
      <c r="AH118" s="351" t="n">
        <v>13985</v>
      </c>
      <c r="AI118" s="294" t="n">
        <v>37037</v>
      </c>
      <c r="AJ118" s="295" t="n">
        <v>95.8330375523532</v>
      </c>
      <c r="AK118" s="247"/>
    </row>
    <row r="119" customFormat="false" ht="13.5" hidden="false" customHeight="true" outlineLevel="0" collapsed="false">
      <c r="D119" s="219"/>
      <c r="E119" s="354" t="s">
        <v>51</v>
      </c>
      <c r="F119" s="297"/>
      <c r="G119" s="355"/>
      <c r="H119" s="356" t="n">
        <v>0</v>
      </c>
      <c r="I119" s="356" t="n">
        <v>-895</v>
      </c>
      <c r="J119" s="357" t="n">
        <v>-951</v>
      </c>
      <c r="K119" s="357" t="n">
        <v>-974</v>
      </c>
      <c r="L119" s="357" t="n">
        <v>-1024</v>
      </c>
      <c r="M119" s="358" t="n">
        <v>-1174</v>
      </c>
      <c r="N119" s="359" t="n">
        <v>-881.8125</v>
      </c>
      <c r="O119" s="359" t="n">
        <v>-460.837325913995</v>
      </c>
      <c r="P119" s="328"/>
      <c r="Q119" s="219" t="n">
        <v>1</v>
      </c>
      <c r="R119" s="345" t="s">
        <v>34</v>
      </c>
      <c r="S119" s="346" t="n">
        <v>37014</v>
      </c>
      <c r="T119" s="347" t="n">
        <v>5198</v>
      </c>
      <c r="U119" s="347" t="n">
        <v>1233.4</v>
      </c>
      <c r="V119" s="347" t="n">
        <v>1932</v>
      </c>
      <c r="W119" s="347" t="n">
        <v>2414</v>
      </c>
      <c r="X119" s="347" t="n">
        <v>130</v>
      </c>
      <c r="Y119" s="347" t="n">
        <v>22</v>
      </c>
      <c r="Z119" s="347" t="n">
        <v>1189.8982791428</v>
      </c>
      <c r="AA119" s="347" t="n">
        <v>10885.8982791428</v>
      </c>
      <c r="AB119" s="348" t="n">
        <v>12795.2982791418</v>
      </c>
      <c r="AC119" s="348" t="n">
        <v>11561.8982791418</v>
      </c>
      <c r="AD119" s="349" t="n">
        <v>675.999999999001</v>
      </c>
      <c r="AE119" s="349" t="n">
        <v>670</v>
      </c>
      <c r="AF119" s="349" t="n">
        <v>6</v>
      </c>
      <c r="AG119" s="350" t="n">
        <v>13981</v>
      </c>
      <c r="AH119" s="351" t="n">
        <v>13985</v>
      </c>
      <c r="AI119" s="294" t="n">
        <v>37038</v>
      </c>
      <c r="AJ119" s="295" t="n">
        <v>95.8330375523532</v>
      </c>
      <c r="AK119" s="247"/>
    </row>
    <row r="120" customFormat="false" ht="13.5" hidden="false" customHeight="true" outlineLevel="0" collapsed="false">
      <c r="D120" s="247"/>
      <c r="E120" s="230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328"/>
      <c r="Q120" s="219" t="n">
        <v>1</v>
      </c>
      <c r="R120" s="345" t="s">
        <v>35</v>
      </c>
      <c r="S120" s="346" t="n">
        <v>37015</v>
      </c>
      <c r="T120" s="347" t="n">
        <v>5083</v>
      </c>
      <c r="U120" s="347" t="n">
        <v>1212.6</v>
      </c>
      <c r="V120" s="347" t="n">
        <v>2017</v>
      </c>
      <c r="W120" s="347" t="n">
        <v>2482</v>
      </c>
      <c r="X120" s="347" t="n">
        <v>56</v>
      </c>
      <c r="Y120" s="347" t="n">
        <v>2</v>
      </c>
      <c r="Z120" s="347" t="n">
        <v>1189.6948981064</v>
      </c>
      <c r="AA120" s="347" t="n">
        <v>10829.6948981064</v>
      </c>
      <c r="AB120" s="348" t="n">
        <v>12816.2948981054</v>
      </c>
      <c r="AC120" s="348" t="n">
        <v>11603.6948981054</v>
      </c>
      <c r="AD120" s="349" t="n">
        <v>773.999999999</v>
      </c>
      <c r="AE120" s="349" t="n">
        <v>785</v>
      </c>
      <c r="AF120" s="349" t="n">
        <v>-11</v>
      </c>
      <c r="AG120" s="350" t="n">
        <v>13987</v>
      </c>
      <c r="AH120" s="351" t="n">
        <v>13985</v>
      </c>
      <c r="AI120" s="294" t="n">
        <v>37039</v>
      </c>
      <c r="AJ120" s="295" t="n">
        <v>148.470220770924</v>
      </c>
      <c r="AK120" s="219"/>
    </row>
    <row r="121" customFormat="false" ht="13.5" hidden="false" customHeight="true" outlineLevel="0" collapsed="false">
      <c r="D121" s="219"/>
      <c r="E121" s="360" t="s">
        <v>103</v>
      </c>
      <c r="F121" s="302"/>
      <c r="G121" s="302"/>
      <c r="H121" s="356"/>
      <c r="I121" s="361" t="n">
        <v>1072</v>
      </c>
      <c r="J121" s="362" t="n">
        <v>955</v>
      </c>
      <c r="K121" s="362" t="n">
        <v>988</v>
      </c>
      <c r="L121" s="362" t="n">
        <v>968</v>
      </c>
      <c r="M121" s="363" t="n">
        <v>1143</v>
      </c>
      <c r="N121" s="364" t="n">
        <v>881.8125</v>
      </c>
      <c r="O121" s="364" t="n">
        <v>460.837325913995</v>
      </c>
      <c r="P121" s="328"/>
      <c r="Q121" s="219" t="n">
        <v>1</v>
      </c>
      <c r="R121" s="345" t="s">
        <v>36</v>
      </c>
      <c r="S121" s="346" t="n">
        <v>37016</v>
      </c>
      <c r="T121" s="347" t="n">
        <v>5007</v>
      </c>
      <c r="U121" s="347" t="n">
        <v>1242.3</v>
      </c>
      <c r="V121" s="347" t="n">
        <v>1949</v>
      </c>
      <c r="W121" s="347" t="n">
        <v>2442</v>
      </c>
      <c r="X121" s="347" t="n">
        <v>35</v>
      </c>
      <c r="Y121" s="347" t="n">
        <v>0</v>
      </c>
      <c r="Z121" s="347" t="n">
        <v>1218.7290436516</v>
      </c>
      <c r="AA121" s="347" t="n">
        <v>10651.7290436516</v>
      </c>
      <c r="AB121" s="348" t="n">
        <v>12900.0290436506</v>
      </c>
      <c r="AC121" s="348" t="n">
        <v>11657.7290436506</v>
      </c>
      <c r="AD121" s="349" t="n">
        <v>1005.999999999</v>
      </c>
      <c r="AE121" s="349" t="n">
        <v>842</v>
      </c>
      <c r="AF121" s="349" t="n">
        <v>164</v>
      </c>
      <c r="AG121" s="350" t="n">
        <v>13976</v>
      </c>
      <c r="AH121" s="351" t="n">
        <v>13985</v>
      </c>
      <c r="AI121" s="294" t="n">
        <v>37040</v>
      </c>
      <c r="AJ121" s="295" t="n">
        <v>148.470220770924</v>
      </c>
      <c r="AK121" s="219"/>
    </row>
    <row r="122" customFormat="false" ht="13.5" hidden="false" customHeight="true" outlineLevel="0" collapsed="false">
      <c r="D122" s="219"/>
      <c r="E122" s="259"/>
      <c r="F122" s="219"/>
      <c r="G122" s="219"/>
      <c r="H122" s="226"/>
      <c r="I122" s="271"/>
      <c r="J122" s="271"/>
      <c r="K122" s="271"/>
      <c r="L122" s="271"/>
      <c r="M122" s="271"/>
      <c r="N122" s="271"/>
      <c r="O122" s="272"/>
      <c r="P122" s="328"/>
      <c r="Q122" s="219" t="n">
        <v>1</v>
      </c>
      <c r="R122" s="345" t="s">
        <v>37</v>
      </c>
      <c r="S122" s="346" t="n">
        <v>37017</v>
      </c>
      <c r="T122" s="347" t="n">
        <v>5065</v>
      </c>
      <c r="U122" s="347" t="n">
        <v>1273.4</v>
      </c>
      <c r="V122" s="347" t="n">
        <v>1917</v>
      </c>
      <c r="W122" s="347" t="n">
        <v>2350</v>
      </c>
      <c r="X122" s="347" t="n">
        <v>39</v>
      </c>
      <c r="Y122" s="347" t="n">
        <v>0</v>
      </c>
      <c r="Z122" s="347" t="n">
        <v>1363.0012806804</v>
      </c>
      <c r="AA122" s="347" t="n">
        <v>10734.0012806804</v>
      </c>
      <c r="AB122" s="348" t="n">
        <v>12778.4012806794</v>
      </c>
      <c r="AC122" s="348" t="n">
        <v>11505.0012806794</v>
      </c>
      <c r="AD122" s="349" t="n">
        <v>770.999999999</v>
      </c>
      <c r="AE122" s="349" t="n">
        <v>830</v>
      </c>
      <c r="AF122" s="349" t="n">
        <v>-59</v>
      </c>
      <c r="AG122" s="350" t="n">
        <v>14140</v>
      </c>
      <c r="AH122" s="351" t="n">
        <v>13985</v>
      </c>
      <c r="AI122" s="294" t="n">
        <v>37041</v>
      </c>
      <c r="AJ122" s="295" t="n">
        <v>138.425498686732</v>
      </c>
      <c r="AK122" s="219"/>
    </row>
    <row r="123" customFormat="false" ht="13.5" hidden="false" customHeight="true" outlineLevel="0" collapsed="false">
      <c r="D123" s="226"/>
      <c r="E123" s="365" t="s">
        <v>104</v>
      </c>
      <c r="F123" s="366"/>
      <c r="G123" s="366"/>
      <c r="H123" s="367"/>
      <c r="I123" s="368" t="n">
        <v>12642.0411169006</v>
      </c>
      <c r="J123" s="369" t="n">
        <v>12779.599999989</v>
      </c>
      <c r="K123" s="369" t="n">
        <v>12913.299999989</v>
      </c>
      <c r="L123" s="369" t="n">
        <v>12747.299999989</v>
      </c>
      <c r="M123" s="370" t="n">
        <v>12764.999999989</v>
      </c>
      <c r="N123" s="371" t="n">
        <v>12767.2308331193</v>
      </c>
      <c r="O123" s="372" t="n">
        <v>12262.3902240946</v>
      </c>
      <c r="P123" s="308"/>
      <c r="Q123" s="219" t="n">
        <v>1</v>
      </c>
      <c r="R123" s="345" t="s">
        <v>38</v>
      </c>
      <c r="S123" s="346" t="n">
        <v>37018</v>
      </c>
      <c r="T123" s="347" t="n">
        <v>5068</v>
      </c>
      <c r="U123" s="347" t="n">
        <v>1258.3</v>
      </c>
      <c r="V123" s="347" t="n">
        <v>1909</v>
      </c>
      <c r="W123" s="347" t="n">
        <v>2397</v>
      </c>
      <c r="X123" s="347" t="n">
        <v>51</v>
      </c>
      <c r="Y123" s="347" t="n">
        <v>0</v>
      </c>
      <c r="Z123" s="347" t="n">
        <v>1286.9814046536</v>
      </c>
      <c r="AA123" s="347" t="n">
        <v>10711.9814046536</v>
      </c>
      <c r="AB123" s="348" t="n">
        <v>12682.2814046426</v>
      </c>
      <c r="AC123" s="348" t="n">
        <v>11423.9814046426</v>
      </c>
      <c r="AD123" s="349" t="n">
        <v>711.999999988999</v>
      </c>
      <c r="AE123" s="349" t="n">
        <v>603</v>
      </c>
      <c r="AF123" s="349" t="n">
        <v>109</v>
      </c>
      <c r="AG123" s="350" t="n">
        <v>14081</v>
      </c>
      <c r="AH123" s="351" t="n">
        <v>13985</v>
      </c>
      <c r="AI123" s="294" t="n">
        <v>37042</v>
      </c>
      <c r="AJ123" s="295" t="n">
        <v>138.425498686732</v>
      </c>
      <c r="AK123" s="309"/>
    </row>
    <row r="124" customFormat="false" ht="13.5" hidden="false" customHeight="true" outlineLevel="0" collapsed="false">
      <c r="D124" s="219"/>
      <c r="E124" s="373" t="s">
        <v>105</v>
      </c>
      <c r="F124" s="374"/>
      <c r="G124" s="375"/>
      <c r="H124" s="376"/>
      <c r="I124" s="376" t="n">
        <v>11483.4411169006</v>
      </c>
      <c r="J124" s="377" t="n">
        <v>11620.999999989</v>
      </c>
      <c r="K124" s="377" t="n">
        <v>11565.999999989</v>
      </c>
      <c r="L124" s="377" t="n">
        <v>11494.999999989</v>
      </c>
      <c r="M124" s="378" t="n">
        <v>11526.999999989</v>
      </c>
      <c r="N124" s="379" t="n">
        <v>11538.2433331193</v>
      </c>
      <c r="O124" s="380" t="n">
        <v>12262.3902240946</v>
      </c>
      <c r="P124" s="328"/>
      <c r="Q124" s="219" t="n">
        <v>1</v>
      </c>
      <c r="R124" s="345" t="s">
        <v>39</v>
      </c>
      <c r="S124" s="346" t="n">
        <v>37019</v>
      </c>
      <c r="T124" s="347" t="n">
        <v>5157</v>
      </c>
      <c r="U124" s="347" t="n">
        <v>1217</v>
      </c>
      <c r="V124" s="347" t="n">
        <v>1948</v>
      </c>
      <c r="W124" s="347" t="n">
        <v>2474</v>
      </c>
      <c r="X124" s="347" t="n">
        <v>53</v>
      </c>
      <c r="Y124" s="347" t="n">
        <v>1</v>
      </c>
      <c r="Z124" s="347" t="n">
        <v>1276.1702303144</v>
      </c>
      <c r="AA124" s="347" t="n">
        <v>10909.1702303144</v>
      </c>
      <c r="AB124" s="348" t="n">
        <v>12703.1702303134</v>
      </c>
      <c r="AC124" s="348" t="n">
        <v>11486.1702303134</v>
      </c>
      <c r="AD124" s="349" t="n">
        <v>576.999999998998</v>
      </c>
      <c r="AE124" s="349" t="n">
        <v>676</v>
      </c>
      <c r="AF124" s="349" t="n">
        <v>-99</v>
      </c>
      <c r="AG124" s="350" t="n">
        <v>14190</v>
      </c>
      <c r="AH124" s="351" t="n">
        <v>13985</v>
      </c>
      <c r="AI124" s="294" t="n">
        <v>37043</v>
      </c>
      <c r="AJ124" s="295" t="n">
        <v>120.678639880741</v>
      </c>
      <c r="AK124" s="219"/>
    </row>
    <row r="125" customFormat="false" ht="13.5" hidden="false" customHeight="true" outlineLevel="0" collapsed="false">
      <c r="D125" s="219"/>
      <c r="E125" s="341" t="s">
        <v>106</v>
      </c>
      <c r="F125" s="219"/>
      <c r="G125" s="258"/>
      <c r="H125" s="381"/>
      <c r="I125" s="381" t="n">
        <v>1E-009</v>
      </c>
      <c r="J125" s="382" t="n">
        <v>1E-009</v>
      </c>
      <c r="K125" s="382" t="n">
        <v>1E-009</v>
      </c>
      <c r="L125" s="382" t="n">
        <v>1E-009</v>
      </c>
      <c r="M125" s="383" t="n">
        <v>1E-009</v>
      </c>
      <c r="N125" s="384"/>
      <c r="O125" s="385"/>
      <c r="P125" s="328"/>
      <c r="Q125" s="219" t="n">
        <v>1</v>
      </c>
      <c r="R125" s="345" t="s">
        <v>40</v>
      </c>
      <c r="S125" s="346" t="n">
        <v>37020</v>
      </c>
      <c r="T125" s="347" t="n">
        <v>5209</v>
      </c>
      <c r="U125" s="347" t="n">
        <v>1207</v>
      </c>
      <c r="V125" s="347" t="n">
        <v>1839</v>
      </c>
      <c r="W125" s="347" t="n">
        <v>2441</v>
      </c>
      <c r="X125" s="347" t="n">
        <v>51</v>
      </c>
      <c r="Y125" s="347" t="n">
        <v>0</v>
      </c>
      <c r="Z125" s="347" t="n">
        <v>1248.409030764</v>
      </c>
      <c r="AA125" s="347" t="n">
        <v>10788.409030764</v>
      </c>
      <c r="AB125" s="348" t="n">
        <v>12659.409030763</v>
      </c>
      <c r="AC125" s="348" t="n">
        <v>11452.409030763</v>
      </c>
      <c r="AD125" s="349" t="n">
        <v>663.999999999</v>
      </c>
      <c r="AE125" s="349" t="n">
        <v>653</v>
      </c>
      <c r="AF125" s="349" t="n">
        <v>11</v>
      </c>
      <c r="AG125" s="350" t="n">
        <v>14091</v>
      </c>
      <c r="AH125" s="351" t="n">
        <v>13985</v>
      </c>
      <c r="AI125" s="294" t="n">
        <v>37044</v>
      </c>
      <c r="AJ125" s="295" t="n">
        <v>120.678639880741</v>
      </c>
      <c r="AK125" s="247"/>
    </row>
    <row r="126" customFormat="false" ht="13.5" hidden="false" customHeight="true" outlineLevel="0" collapsed="false">
      <c r="D126" s="386"/>
      <c r="E126" s="341" t="s">
        <v>107</v>
      </c>
      <c r="F126" s="219"/>
      <c r="G126" s="258"/>
      <c r="H126" s="387"/>
      <c r="I126" s="387" t="n">
        <v>21.5588830984</v>
      </c>
      <c r="J126" s="388" t="n">
        <v>1E-008</v>
      </c>
      <c r="K126" s="388" t="n">
        <v>1E-008</v>
      </c>
      <c r="L126" s="388" t="n">
        <v>1E-008</v>
      </c>
      <c r="M126" s="389" t="n">
        <v>1E-008</v>
      </c>
      <c r="N126" s="230"/>
      <c r="O126" s="219"/>
      <c r="P126" s="232"/>
      <c r="Q126" s="219" t="n">
        <v>1</v>
      </c>
      <c r="R126" s="345" t="s">
        <v>34</v>
      </c>
      <c r="S126" s="346" t="n">
        <v>37021</v>
      </c>
      <c r="T126" s="347" t="n">
        <v>5178</v>
      </c>
      <c r="U126" s="347" t="n">
        <v>1218.9</v>
      </c>
      <c r="V126" s="347" t="n">
        <v>1935</v>
      </c>
      <c r="W126" s="347" t="n">
        <v>2461</v>
      </c>
      <c r="X126" s="347" t="n">
        <v>23</v>
      </c>
      <c r="Y126" s="347" t="n">
        <v>0</v>
      </c>
      <c r="Z126" s="347" t="n">
        <v>1214</v>
      </c>
      <c r="AA126" s="347" t="n">
        <v>10811</v>
      </c>
      <c r="AB126" s="348" t="n">
        <v>12900.899999989</v>
      </c>
      <c r="AC126" s="348" t="n">
        <v>11681.999999989</v>
      </c>
      <c r="AD126" s="349" t="n">
        <v>870.999999988999</v>
      </c>
      <c r="AE126" s="349" t="n">
        <v>923</v>
      </c>
      <c r="AF126" s="349" t="n">
        <v>-52</v>
      </c>
      <c r="AG126" s="350" t="n">
        <v>14102</v>
      </c>
      <c r="AH126" s="351" t="n">
        <v>13985</v>
      </c>
      <c r="AI126" s="294" t="n">
        <v>37045</v>
      </c>
      <c r="AJ126" s="295" t="n">
        <v>109.21061972031</v>
      </c>
      <c r="AK126" s="247"/>
    </row>
    <row r="127" customFormat="false" ht="13.5" hidden="false" customHeight="true" outlineLevel="0" collapsed="false">
      <c r="D127" s="219"/>
      <c r="E127" s="341" t="s">
        <v>108</v>
      </c>
      <c r="F127" s="219"/>
      <c r="G127" s="258"/>
      <c r="H127" s="387"/>
      <c r="I127" s="387" t="n">
        <v>11505</v>
      </c>
      <c r="J127" s="388" t="n">
        <v>11621</v>
      </c>
      <c r="K127" s="388" t="n">
        <v>11566</v>
      </c>
      <c r="L127" s="388" t="n">
        <v>11495</v>
      </c>
      <c r="M127" s="389" t="n">
        <v>11527</v>
      </c>
      <c r="N127" s="219"/>
      <c r="O127" s="219"/>
      <c r="P127" s="232"/>
      <c r="Q127" s="219" t="n">
        <v>1</v>
      </c>
      <c r="R127" s="345" t="s">
        <v>35</v>
      </c>
      <c r="S127" s="346" t="n">
        <v>37022</v>
      </c>
      <c r="T127" s="347" t="n">
        <v>5101</v>
      </c>
      <c r="U127" s="347" t="n">
        <v>1246.8</v>
      </c>
      <c r="V127" s="347" t="n">
        <v>1870</v>
      </c>
      <c r="W127" s="347" t="n">
        <v>2311</v>
      </c>
      <c r="X127" s="347" t="n">
        <v>36</v>
      </c>
      <c r="Y127" s="347" t="n">
        <v>10</v>
      </c>
      <c r="Z127" s="347" t="n">
        <v>1186</v>
      </c>
      <c r="AA127" s="347" t="n">
        <v>10514</v>
      </c>
      <c r="AB127" s="348" t="n">
        <v>12871.799999989</v>
      </c>
      <c r="AC127" s="348" t="n">
        <v>11624.999999989</v>
      </c>
      <c r="AD127" s="349" t="n">
        <v>1110.999999989</v>
      </c>
      <c r="AE127" s="349" t="n">
        <v>1230</v>
      </c>
      <c r="AF127" s="349" t="n">
        <v>-119</v>
      </c>
      <c r="AG127" s="350" t="n">
        <v>14050</v>
      </c>
      <c r="AH127" s="351" t="n">
        <v>13985</v>
      </c>
      <c r="AI127" s="294" t="n">
        <v>37046</v>
      </c>
      <c r="AJ127" s="295" t="n">
        <v>228.365017391922</v>
      </c>
      <c r="AK127" s="247"/>
    </row>
    <row r="128" customFormat="false" ht="13.5" hidden="false" customHeight="true" outlineLevel="0" collapsed="false">
      <c r="D128" s="219"/>
      <c r="E128" s="341" t="s">
        <v>109</v>
      </c>
      <c r="F128" s="219"/>
      <c r="G128" s="258"/>
      <c r="H128" s="390"/>
      <c r="I128" s="390" t="n">
        <v>-11328</v>
      </c>
      <c r="J128" s="391" t="n">
        <v>-11617</v>
      </c>
      <c r="K128" s="391" t="n">
        <v>-11552</v>
      </c>
      <c r="L128" s="391" t="n">
        <v>-11551</v>
      </c>
      <c r="M128" s="392" t="n">
        <v>-11558</v>
      </c>
      <c r="N128" s="230"/>
      <c r="O128" s="219"/>
      <c r="P128" s="308"/>
      <c r="Q128" s="219" t="n">
        <v>1</v>
      </c>
      <c r="R128" s="345" t="s">
        <v>36</v>
      </c>
      <c r="S128" s="346" t="n">
        <v>37023</v>
      </c>
      <c r="T128" s="347" t="n">
        <v>5091</v>
      </c>
      <c r="U128" s="347" t="n">
        <v>1238</v>
      </c>
      <c r="V128" s="347" t="n">
        <v>1957</v>
      </c>
      <c r="W128" s="347" t="n">
        <v>2163</v>
      </c>
      <c r="X128" s="347" t="n">
        <v>13</v>
      </c>
      <c r="Y128" s="347" t="n">
        <v>7</v>
      </c>
      <c r="Z128" s="347" t="n">
        <v>1153</v>
      </c>
      <c r="AA128" s="347" t="n">
        <v>10384</v>
      </c>
      <c r="AB128" s="348" t="n">
        <v>12764.999999989</v>
      </c>
      <c r="AC128" s="348" t="n">
        <v>11526.999999989</v>
      </c>
      <c r="AD128" s="349" t="n">
        <v>1142.999999989</v>
      </c>
      <c r="AE128" s="349" t="n">
        <v>1174</v>
      </c>
      <c r="AF128" s="349" t="n">
        <v>-31</v>
      </c>
      <c r="AG128" s="350" t="n">
        <v>13931</v>
      </c>
      <c r="AH128" s="351" t="n">
        <v>13985</v>
      </c>
      <c r="AI128" s="294" t="n">
        <v>37047</v>
      </c>
      <c r="AJ128" s="295" t="n">
        <v>228.365017391922</v>
      </c>
      <c r="AK128" s="247"/>
    </row>
    <row r="129" customFormat="false" ht="13.5" hidden="false" customHeight="true" outlineLevel="0" collapsed="false">
      <c r="D129" s="219"/>
      <c r="E129" s="341" t="s">
        <v>110</v>
      </c>
      <c r="F129" s="219"/>
      <c r="G129" s="393"/>
      <c r="H129" s="394"/>
      <c r="I129" s="394" t="n">
        <v>0</v>
      </c>
      <c r="J129" s="395" t="n">
        <v>0</v>
      </c>
      <c r="K129" s="395" t="n">
        <v>0</v>
      </c>
      <c r="L129" s="395" t="n">
        <v>0</v>
      </c>
      <c r="M129" s="334" t="n">
        <v>0</v>
      </c>
      <c r="N129" s="393"/>
      <c r="O129" s="219"/>
      <c r="P129" s="308"/>
      <c r="Q129" s="219" t="n">
        <v>1</v>
      </c>
      <c r="R129" s="345" t="s">
        <v>37</v>
      </c>
      <c r="S129" s="346" t="n">
        <v>37024</v>
      </c>
      <c r="T129" s="347" t="n">
        <v>5073</v>
      </c>
      <c r="U129" s="347" t="n">
        <v>1252.3</v>
      </c>
      <c r="V129" s="347" t="n">
        <v>1943</v>
      </c>
      <c r="W129" s="347" t="n">
        <v>2346</v>
      </c>
      <c r="X129" s="347" t="n">
        <v>13</v>
      </c>
      <c r="Y129" s="347" t="n">
        <v>7</v>
      </c>
      <c r="Z129" s="347" t="n">
        <v>1145</v>
      </c>
      <c r="AA129" s="347" t="n">
        <v>10527</v>
      </c>
      <c r="AB129" s="348" t="n">
        <v>12747.299999989</v>
      </c>
      <c r="AC129" s="348" t="n">
        <v>11494.999999989</v>
      </c>
      <c r="AD129" s="349" t="n">
        <v>967.999999988999</v>
      </c>
      <c r="AE129" s="349" t="n">
        <v>1024</v>
      </c>
      <c r="AF129" s="349" t="n">
        <v>-56</v>
      </c>
      <c r="AG129" s="350" t="n">
        <v>13900</v>
      </c>
      <c r="AH129" s="351" t="n">
        <v>13985</v>
      </c>
      <c r="AI129" s="294" t="n">
        <v>37048</v>
      </c>
      <c r="AJ129" s="295" t="n">
        <v>228.365017391922</v>
      </c>
      <c r="AK129" s="247"/>
    </row>
    <row r="130" customFormat="false" ht="13.5" hidden="false" customHeight="true" outlineLevel="0" collapsed="false">
      <c r="D130" s="219"/>
      <c r="E130" s="396" t="s">
        <v>111</v>
      </c>
      <c r="F130" s="397"/>
      <c r="G130" s="398"/>
      <c r="H130" s="399"/>
      <c r="I130" s="400" t="n">
        <v>177</v>
      </c>
      <c r="J130" s="401" t="n">
        <v>4</v>
      </c>
      <c r="K130" s="401" t="n">
        <v>14</v>
      </c>
      <c r="L130" s="401" t="n">
        <v>-56</v>
      </c>
      <c r="M130" s="402" t="n">
        <v>-31</v>
      </c>
      <c r="N130" s="393"/>
      <c r="O130" s="393"/>
      <c r="P130" s="308"/>
      <c r="Q130" s="219" t="n">
        <v>0</v>
      </c>
      <c r="R130" s="345" t="s">
        <v>38</v>
      </c>
      <c r="S130" s="346" t="n">
        <v>37025</v>
      </c>
      <c r="T130" s="347" t="n">
        <v>5045</v>
      </c>
      <c r="U130" s="347" t="n">
        <v>1347.3</v>
      </c>
      <c r="V130" s="347" t="n">
        <v>1950</v>
      </c>
      <c r="W130" s="347" t="n">
        <v>2416</v>
      </c>
      <c r="X130" s="347" t="n">
        <v>13</v>
      </c>
      <c r="Y130" s="347" t="n">
        <v>0</v>
      </c>
      <c r="Z130" s="347" t="n">
        <v>1154</v>
      </c>
      <c r="AA130" s="347" t="n">
        <v>10578</v>
      </c>
      <c r="AB130" s="348" t="n">
        <v>12913.299999989</v>
      </c>
      <c r="AC130" s="348" t="n">
        <v>11565.999999989</v>
      </c>
      <c r="AD130" s="349" t="n">
        <v>987.999999988999</v>
      </c>
      <c r="AE130" s="349" t="n">
        <v>974</v>
      </c>
      <c r="AF130" s="349" t="n">
        <v>14</v>
      </c>
      <c r="AG130" s="350" t="n">
        <v>13844</v>
      </c>
      <c r="AH130" s="351" t="n">
        <v>13985</v>
      </c>
      <c r="AI130" s="294" t="n">
        <v>37049</v>
      </c>
      <c r="AJ130" s="295" t="n">
        <v>228.365017391922</v>
      </c>
      <c r="AK130" s="247"/>
    </row>
    <row r="131" customFormat="false" ht="13.5" hidden="false" customHeight="true" outlineLevel="0" collapsed="false">
      <c r="D131" s="219"/>
      <c r="E131" s="403" t="s">
        <v>112</v>
      </c>
      <c r="F131" s="219"/>
      <c r="G131" s="393"/>
      <c r="H131" s="404" t="n">
        <v>14039</v>
      </c>
      <c r="I131" s="404" t="n">
        <v>13862</v>
      </c>
      <c r="J131" s="393" t="n">
        <v>13858</v>
      </c>
      <c r="K131" s="393" t="n">
        <v>13844</v>
      </c>
      <c r="L131" s="393" t="n">
        <v>13900</v>
      </c>
      <c r="M131" s="393" t="n">
        <v>13931</v>
      </c>
      <c r="N131" s="230"/>
      <c r="O131" s="219"/>
      <c r="P131" s="308"/>
      <c r="Q131" s="219" t="n">
        <v>0</v>
      </c>
      <c r="R131" s="405" t="s">
        <v>39</v>
      </c>
      <c r="S131" s="406" t="n">
        <v>37026</v>
      </c>
      <c r="T131" s="407" t="n">
        <v>5112</v>
      </c>
      <c r="U131" s="407" t="n">
        <v>1270</v>
      </c>
      <c r="V131" s="407" t="n">
        <v>1895</v>
      </c>
      <c r="W131" s="407" t="n">
        <v>2481</v>
      </c>
      <c r="X131" s="407" t="n">
        <v>50</v>
      </c>
      <c r="Y131" s="407" t="n">
        <v>1</v>
      </c>
      <c r="Z131" s="407" t="n">
        <v>1250</v>
      </c>
      <c r="AA131" s="407" t="n">
        <v>10789</v>
      </c>
      <c r="AB131" s="408" t="n">
        <v>11357</v>
      </c>
      <c r="AC131" s="408" t="n">
        <v>11337</v>
      </c>
      <c r="AD131" s="409" t="n">
        <v>548</v>
      </c>
      <c r="AE131" s="409" t="n">
        <v>548</v>
      </c>
      <c r="AF131" s="409" t="n">
        <v>0</v>
      </c>
      <c r="AG131" s="410" t="n">
        <v>13844</v>
      </c>
      <c r="AH131" s="411" t="n">
        <v>13985</v>
      </c>
      <c r="AI131" s="294" t="n">
        <v>37050</v>
      </c>
      <c r="AJ131" s="295" t="n">
        <v>228.365017391922</v>
      </c>
      <c r="AK131" s="247"/>
    </row>
    <row r="132" customFormat="false" ht="13.5" hidden="false" customHeight="true" outlineLevel="0" collapsed="false">
      <c r="D132" s="219"/>
      <c r="E132" s="412" t="s">
        <v>113</v>
      </c>
      <c r="F132" s="219"/>
      <c r="G132" s="219"/>
      <c r="H132" s="413" t="n">
        <v>13984.524104</v>
      </c>
      <c r="I132" s="413" t="n">
        <v>13984.524104</v>
      </c>
      <c r="J132" s="414" t="n">
        <v>13984.524104</v>
      </c>
      <c r="K132" s="414" t="n">
        <v>13984.524104</v>
      </c>
      <c r="L132" s="414" t="n">
        <v>13984.524104</v>
      </c>
      <c r="M132" s="414" t="n">
        <v>13984.524104</v>
      </c>
      <c r="N132" s="404"/>
      <c r="O132" s="219"/>
      <c r="P132" s="308"/>
      <c r="Q132" s="219" t="n">
        <v>0</v>
      </c>
      <c r="R132" s="405" t="s">
        <v>40</v>
      </c>
      <c r="S132" s="406" t="n">
        <v>37027</v>
      </c>
      <c r="T132" s="407" t="n">
        <v>5112</v>
      </c>
      <c r="U132" s="407" t="n">
        <v>1270</v>
      </c>
      <c r="V132" s="407" t="n">
        <v>1895</v>
      </c>
      <c r="W132" s="407" t="n">
        <v>2481</v>
      </c>
      <c r="X132" s="407" t="n">
        <v>50</v>
      </c>
      <c r="Y132" s="407" t="n">
        <v>1</v>
      </c>
      <c r="Z132" s="407" t="n">
        <v>1250</v>
      </c>
      <c r="AA132" s="407" t="n">
        <v>10789</v>
      </c>
      <c r="AB132" s="408" t="n">
        <v>11375</v>
      </c>
      <c r="AC132" s="408" t="n">
        <v>11337</v>
      </c>
      <c r="AD132" s="409" t="n">
        <v>548</v>
      </c>
      <c r="AE132" s="409" t="n">
        <v>548</v>
      </c>
      <c r="AF132" s="409" t="n">
        <v>0</v>
      </c>
      <c r="AG132" s="410" t="n">
        <v>13844</v>
      </c>
      <c r="AH132" s="411" t="n">
        <v>13985</v>
      </c>
      <c r="AI132" s="294" t="n">
        <v>37051</v>
      </c>
      <c r="AJ132" s="295" t="n">
        <v>228.365017391922</v>
      </c>
      <c r="AK132" s="223"/>
    </row>
    <row r="133" customFormat="false" ht="13.5" hidden="false" customHeight="true" outlineLevel="0" collapsed="false">
      <c r="D133" s="219"/>
      <c r="E133" s="301" t="s">
        <v>114</v>
      </c>
      <c r="F133" s="302"/>
      <c r="G133" s="302"/>
      <c r="H133" s="415" t="n">
        <v>54.4758959999999</v>
      </c>
      <c r="I133" s="415" t="n">
        <v>-122.524104</v>
      </c>
      <c r="J133" s="416" t="n">
        <v>-126.524104</v>
      </c>
      <c r="K133" s="416" t="n">
        <v>-140.524104</v>
      </c>
      <c r="L133" s="416" t="n">
        <v>-84.5241040000001</v>
      </c>
      <c r="M133" s="417" t="n">
        <v>-53.5241040000001</v>
      </c>
      <c r="N133" s="404"/>
      <c r="O133" s="219"/>
      <c r="P133" s="272"/>
      <c r="Q133" s="219" t="n">
        <v>0</v>
      </c>
      <c r="R133" s="405" t="s">
        <v>34</v>
      </c>
      <c r="S133" s="406" t="n">
        <v>37028</v>
      </c>
      <c r="T133" s="407" t="n">
        <v>5112</v>
      </c>
      <c r="U133" s="407" t="n">
        <v>1270</v>
      </c>
      <c r="V133" s="407" t="n">
        <v>1895</v>
      </c>
      <c r="W133" s="407" t="n">
        <v>2481</v>
      </c>
      <c r="X133" s="407" t="n">
        <v>50</v>
      </c>
      <c r="Y133" s="407" t="n">
        <v>1</v>
      </c>
      <c r="Z133" s="407" t="n">
        <v>1250</v>
      </c>
      <c r="AA133" s="407" t="n">
        <v>10789</v>
      </c>
      <c r="AB133" s="408" t="n">
        <v>11479</v>
      </c>
      <c r="AC133" s="408" t="n">
        <v>11460</v>
      </c>
      <c r="AD133" s="409" t="n">
        <v>671</v>
      </c>
      <c r="AE133" s="409" t="n">
        <v>671</v>
      </c>
      <c r="AF133" s="409" t="n">
        <v>0</v>
      </c>
      <c r="AG133" s="410" t="n">
        <v>13844</v>
      </c>
      <c r="AH133" s="411" t="n">
        <v>13985</v>
      </c>
      <c r="AI133" s="294" t="n">
        <v>37052</v>
      </c>
      <c r="AJ133" s="295" t="n">
        <v>228.365017391922</v>
      </c>
      <c r="AK133" s="247"/>
    </row>
    <row r="134" customFormat="false" ht="13.5" hidden="false" customHeight="true" outlineLevel="0" collapsed="false">
      <c r="D134" s="219"/>
      <c r="E134" s="412"/>
      <c r="F134" s="219"/>
      <c r="G134" s="219"/>
      <c r="H134" s="414"/>
      <c r="I134" s="414"/>
      <c r="J134" s="414"/>
      <c r="K134" s="414"/>
      <c r="L134" s="414"/>
      <c r="M134" s="414"/>
      <c r="N134" s="393"/>
      <c r="O134" s="219"/>
      <c r="P134" s="272"/>
      <c r="Q134" s="219" t="n">
        <v>0</v>
      </c>
      <c r="R134" s="405" t="s">
        <v>35</v>
      </c>
      <c r="S134" s="406" t="n">
        <v>37029</v>
      </c>
      <c r="T134" s="407" t="n">
        <v>5112</v>
      </c>
      <c r="U134" s="407" t="n">
        <v>1270</v>
      </c>
      <c r="V134" s="407" t="n">
        <v>1895</v>
      </c>
      <c r="W134" s="407" t="n">
        <v>2481</v>
      </c>
      <c r="X134" s="407" t="n">
        <v>50</v>
      </c>
      <c r="Y134" s="407" t="n">
        <v>1</v>
      </c>
      <c r="Z134" s="407" t="n">
        <v>1250</v>
      </c>
      <c r="AA134" s="407" t="n">
        <v>10789</v>
      </c>
      <c r="AB134" s="408" t="n">
        <v>11579</v>
      </c>
      <c r="AC134" s="408" t="n">
        <v>11580</v>
      </c>
      <c r="AD134" s="409" t="n">
        <v>791</v>
      </c>
      <c r="AE134" s="409" t="n">
        <v>791</v>
      </c>
      <c r="AF134" s="409" t="n">
        <v>0</v>
      </c>
      <c r="AG134" s="410" t="n">
        <v>13844</v>
      </c>
      <c r="AH134" s="411" t="n">
        <v>13985</v>
      </c>
      <c r="AI134" s="294" t="n">
        <v>37053</v>
      </c>
      <c r="AJ134" s="295" t="n">
        <v>228.365017391922</v>
      </c>
      <c r="AK134" s="247"/>
    </row>
    <row r="135" customFormat="false" ht="13.5" hidden="false" customHeight="true" outlineLevel="0" collapsed="false">
      <c r="D135" s="219"/>
      <c r="E135" s="418" t="s">
        <v>115</v>
      </c>
      <c r="F135" s="333"/>
      <c r="G135" s="419"/>
      <c r="H135" s="420" t="n">
        <v>0</v>
      </c>
      <c r="I135" s="394" t="n">
        <v>-192.693524825053</v>
      </c>
      <c r="J135" s="395" t="n">
        <v>-3.0823491610406</v>
      </c>
      <c r="K135" s="395" t="n">
        <v>-435.732085947103</v>
      </c>
      <c r="L135" s="395" t="n">
        <v>45.0209786551991</v>
      </c>
      <c r="M135" s="334" t="n">
        <v>-158.227256933418</v>
      </c>
      <c r="N135" s="393"/>
      <c r="O135" s="219"/>
      <c r="P135" s="272"/>
      <c r="Q135" s="219" t="n">
        <v>0</v>
      </c>
      <c r="R135" s="405" t="s">
        <v>36</v>
      </c>
      <c r="S135" s="406" t="n">
        <v>37030</v>
      </c>
      <c r="T135" s="407" t="n">
        <v>5112</v>
      </c>
      <c r="U135" s="407" t="n">
        <v>1270</v>
      </c>
      <c r="V135" s="407" t="n">
        <v>1895</v>
      </c>
      <c r="W135" s="407" t="n">
        <v>2481</v>
      </c>
      <c r="X135" s="407" t="n">
        <v>50</v>
      </c>
      <c r="Y135" s="407" t="n">
        <v>1</v>
      </c>
      <c r="Z135" s="407" t="n">
        <v>1250</v>
      </c>
      <c r="AA135" s="407" t="n">
        <v>10789</v>
      </c>
      <c r="AB135" s="408" t="n">
        <v>11629</v>
      </c>
      <c r="AC135" s="408" t="n">
        <v>11630</v>
      </c>
      <c r="AD135" s="409" t="n">
        <v>841</v>
      </c>
      <c r="AE135" s="409" t="n">
        <v>841</v>
      </c>
      <c r="AF135" s="409" t="n">
        <v>0</v>
      </c>
      <c r="AG135" s="410" t="n">
        <v>13844</v>
      </c>
      <c r="AH135" s="411" t="n">
        <v>13985</v>
      </c>
      <c r="AI135" s="294" t="n">
        <v>37054</v>
      </c>
      <c r="AJ135" s="295" t="n">
        <v>84.3650173919216</v>
      </c>
      <c r="AK135" s="247"/>
    </row>
    <row r="136" customFormat="false" ht="13.5" hidden="false" customHeight="true" outlineLevel="0" collapsed="false">
      <c r="D136" s="219"/>
      <c r="E136" s="412" t="s">
        <v>116</v>
      </c>
      <c r="F136" s="219"/>
      <c r="G136" s="328"/>
      <c r="H136" s="421" t="n">
        <v>0</v>
      </c>
      <c r="I136" s="404" t="n">
        <v>201.473549708017</v>
      </c>
      <c r="J136" s="393" t="n">
        <v>102.091140394466</v>
      </c>
      <c r="K136" s="393" t="n">
        <v>92.283665791155</v>
      </c>
      <c r="L136" s="393" t="n">
        <v>-110.964569797462</v>
      </c>
      <c r="M136" s="411" t="n">
        <v>20.6423989269689</v>
      </c>
      <c r="N136" s="393"/>
      <c r="O136" s="219"/>
      <c r="P136" s="328"/>
      <c r="Q136" s="219" t="n">
        <v>0</v>
      </c>
      <c r="R136" s="405" t="s">
        <v>37</v>
      </c>
      <c r="S136" s="406" t="n">
        <v>37031</v>
      </c>
      <c r="T136" s="407" t="n">
        <v>5112</v>
      </c>
      <c r="U136" s="407" t="n">
        <v>1270</v>
      </c>
      <c r="V136" s="407" t="n">
        <v>1895</v>
      </c>
      <c r="W136" s="407" t="n">
        <v>2481</v>
      </c>
      <c r="X136" s="407" t="n">
        <v>50</v>
      </c>
      <c r="Y136" s="407" t="n">
        <v>1</v>
      </c>
      <c r="Z136" s="407" t="n">
        <v>1250</v>
      </c>
      <c r="AA136" s="407" t="n">
        <v>10789</v>
      </c>
      <c r="AB136" s="408" t="n">
        <v>11650</v>
      </c>
      <c r="AC136" s="408" t="n">
        <v>11630</v>
      </c>
      <c r="AD136" s="409" t="n">
        <v>841</v>
      </c>
      <c r="AE136" s="409" t="n">
        <v>841</v>
      </c>
      <c r="AF136" s="409" t="n">
        <v>0</v>
      </c>
      <c r="AG136" s="410" t="n">
        <v>13844</v>
      </c>
      <c r="AH136" s="411" t="n">
        <v>13985</v>
      </c>
      <c r="AI136" s="294" t="n">
        <v>37055</v>
      </c>
      <c r="AJ136" s="295" t="n">
        <v>84.3650173919216</v>
      </c>
      <c r="AK136" s="247"/>
    </row>
    <row r="137" customFormat="false" ht="13.5" hidden="false" customHeight="true" outlineLevel="0" collapsed="false">
      <c r="D137" s="219"/>
      <c r="E137" s="412" t="s">
        <v>117</v>
      </c>
      <c r="F137" s="219"/>
      <c r="G137" s="328"/>
      <c r="H137" s="422" t="n">
        <v>-0.1</v>
      </c>
      <c r="I137" s="423" t="n">
        <v>-0.1</v>
      </c>
      <c r="J137" s="424" t="n">
        <v>-0.1</v>
      </c>
      <c r="K137" s="424" t="n">
        <v>-0.1</v>
      </c>
      <c r="L137" s="424" t="n">
        <v>-0.1</v>
      </c>
      <c r="M137" s="425" t="n">
        <v>-0.1</v>
      </c>
      <c r="N137" s="393"/>
      <c r="O137" s="219"/>
      <c r="P137" s="328"/>
      <c r="Q137" s="219" t="n">
        <v>0</v>
      </c>
      <c r="R137" s="405" t="s">
        <v>38</v>
      </c>
      <c r="S137" s="406" t="n">
        <v>37032</v>
      </c>
      <c r="T137" s="407" t="n">
        <v>5112</v>
      </c>
      <c r="U137" s="407" t="n">
        <v>1270</v>
      </c>
      <c r="V137" s="407" t="n">
        <v>1895</v>
      </c>
      <c r="W137" s="407" t="n">
        <v>2481</v>
      </c>
      <c r="X137" s="407" t="n">
        <v>50</v>
      </c>
      <c r="Y137" s="407" t="n">
        <v>1</v>
      </c>
      <c r="Z137" s="407" t="n">
        <v>1250</v>
      </c>
      <c r="AA137" s="407" t="n">
        <v>10789</v>
      </c>
      <c r="AB137" s="408" t="n">
        <v>11500</v>
      </c>
      <c r="AC137" s="408" t="n">
        <v>11480</v>
      </c>
      <c r="AD137" s="409" t="n">
        <v>691</v>
      </c>
      <c r="AE137" s="409" t="n">
        <v>691</v>
      </c>
      <c r="AF137" s="409" t="n">
        <v>0</v>
      </c>
      <c r="AG137" s="410" t="n">
        <v>13844</v>
      </c>
      <c r="AH137" s="411" t="n">
        <v>13985</v>
      </c>
      <c r="AI137" s="294" t="n">
        <v>37056</v>
      </c>
      <c r="AJ137" s="295" t="n">
        <v>84.3650173919216</v>
      </c>
      <c r="AK137" s="247"/>
    </row>
    <row r="138" customFormat="false" ht="13.5" hidden="false" customHeight="true" outlineLevel="0" collapsed="false">
      <c r="D138" s="219"/>
      <c r="E138" s="412" t="s">
        <v>117</v>
      </c>
      <c r="F138" s="219"/>
      <c r="G138" s="328"/>
      <c r="H138" s="422" t="n">
        <v>0.1</v>
      </c>
      <c r="I138" s="423" t="n">
        <v>0.1</v>
      </c>
      <c r="J138" s="424" t="n">
        <v>0.1</v>
      </c>
      <c r="K138" s="424" t="n">
        <v>0.1</v>
      </c>
      <c r="L138" s="424" t="n">
        <v>0.1</v>
      </c>
      <c r="M138" s="425" t="n">
        <v>0.1</v>
      </c>
      <c r="N138" s="393"/>
      <c r="O138" s="219"/>
      <c r="P138" s="328"/>
      <c r="Q138" s="219" t="n">
        <v>0</v>
      </c>
      <c r="R138" s="405" t="s">
        <v>39</v>
      </c>
      <c r="S138" s="406" t="n">
        <v>37033</v>
      </c>
      <c r="T138" s="407" t="n">
        <v>5112</v>
      </c>
      <c r="U138" s="407" t="n">
        <v>1270</v>
      </c>
      <c r="V138" s="407" t="n">
        <v>1895</v>
      </c>
      <c r="W138" s="407" t="n">
        <v>2481</v>
      </c>
      <c r="X138" s="407" t="n">
        <v>50</v>
      </c>
      <c r="Y138" s="407" t="n">
        <v>1</v>
      </c>
      <c r="Z138" s="407" t="n">
        <v>1250</v>
      </c>
      <c r="AA138" s="407" t="n">
        <v>10789</v>
      </c>
      <c r="AB138" s="408" t="n">
        <v>11600</v>
      </c>
      <c r="AC138" s="408" t="n">
        <v>11580</v>
      </c>
      <c r="AD138" s="409" t="n">
        <v>791</v>
      </c>
      <c r="AE138" s="409" t="n">
        <v>791</v>
      </c>
      <c r="AF138" s="409" t="n">
        <v>0</v>
      </c>
      <c r="AG138" s="410" t="n">
        <v>13844</v>
      </c>
      <c r="AH138" s="411" t="n">
        <v>13985</v>
      </c>
      <c r="AI138" s="294" t="n">
        <v>37057</v>
      </c>
      <c r="AJ138" s="295" t="n">
        <v>84.3650173919216</v>
      </c>
      <c r="AK138" s="247"/>
    </row>
    <row r="139" customFormat="false" ht="13.5" hidden="false" customHeight="true" outlineLevel="0" collapsed="false">
      <c r="D139" s="219"/>
      <c r="E139" s="426" t="s">
        <v>118</v>
      </c>
      <c r="F139" s="297"/>
      <c r="G139" s="355"/>
      <c r="H139" s="427" t="n">
        <v>0</v>
      </c>
      <c r="I139" s="428" t="n">
        <v>-50</v>
      </c>
      <c r="J139" s="429" t="n">
        <v>-31</v>
      </c>
      <c r="K139" s="429" t="n">
        <v>132</v>
      </c>
      <c r="L139" s="429" t="n">
        <v>-164</v>
      </c>
      <c r="M139" s="430" t="n">
        <v>-18</v>
      </c>
      <c r="N139" s="431"/>
      <c r="O139" s="219"/>
      <c r="P139" s="308"/>
      <c r="Q139" s="219" t="n">
        <v>0</v>
      </c>
      <c r="R139" s="405" t="s">
        <v>40</v>
      </c>
      <c r="S139" s="406" t="n">
        <v>37034</v>
      </c>
      <c r="T139" s="407" t="n">
        <v>5112</v>
      </c>
      <c r="U139" s="407" t="n">
        <v>1270</v>
      </c>
      <c r="V139" s="407" t="n">
        <v>1895</v>
      </c>
      <c r="W139" s="407" t="n">
        <v>2481</v>
      </c>
      <c r="X139" s="407" t="n">
        <v>50</v>
      </c>
      <c r="Y139" s="407" t="n">
        <v>1</v>
      </c>
      <c r="Z139" s="407" t="n">
        <v>1250</v>
      </c>
      <c r="AA139" s="407" t="n">
        <v>10789</v>
      </c>
      <c r="AB139" s="408" t="n">
        <v>11523</v>
      </c>
      <c r="AC139" s="408" t="n">
        <v>11503</v>
      </c>
      <c r="AD139" s="409" t="n">
        <v>714</v>
      </c>
      <c r="AE139" s="409" t="n">
        <v>714</v>
      </c>
      <c r="AF139" s="409" t="n">
        <v>0</v>
      </c>
      <c r="AG139" s="410" t="n">
        <v>13844</v>
      </c>
      <c r="AH139" s="411" t="n">
        <v>13985</v>
      </c>
      <c r="AI139" s="294" t="n">
        <v>37058</v>
      </c>
      <c r="AJ139" s="295" t="n">
        <v>84.3650173919216</v>
      </c>
      <c r="AK139" s="247"/>
    </row>
    <row r="140" customFormat="false" ht="13.5" hidden="false" customHeight="true" outlineLevel="0" collapsed="false">
      <c r="D140" s="219"/>
      <c r="E140" s="230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308"/>
      <c r="Q140" s="219" t="n">
        <v>0</v>
      </c>
      <c r="R140" s="405" t="s">
        <v>34</v>
      </c>
      <c r="S140" s="406" t="n">
        <v>37035</v>
      </c>
      <c r="T140" s="407" t="n">
        <v>5112</v>
      </c>
      <c r="U140" s="407" t="n">
        <v>1270</v>
      </c>
      <c r="V140" s="407" t="n">
        <v>1895</v>
      </c>
      <c r="W140" s="407" t="n">
        <v>2481</v>
      </c>
      <c r="X140" s="407" t="n">
        <v>50</v>
      </c>
      <c r="Y140" s="407" t="n">
        <v>1</v>
      </c>
      <c r="Z140" s="407" t="n">
        <v>1250</v>
      </c>
      <c r="AA140" s="407" t="n">
        <v>10789</v>
      </c>
      <c r="AB140" s="408" t="n">
        <v>11523</v>
      </c>
      <c r="AC140" s="408" t="n">
        <v>11503</v>
      </c>
      <c r="AD140" s="409" t="n">
        <v>714</v>
      </c>
      <c r="AE140" s="409" t="n">
        <v>714</v>
      </c>
      <c r="AF140" s="409" t="n">
        <v>0</v>
      </c>
      <c r="AG140" s="410" t="n">
        <v>13844</v>
      </c>
      <c r="AH140" s="411" t="n">
        <v>13985</v>
      </c>
      <c r="AI140" s="294" t="n">
        <v>37059</v>
      </c>
      <c r="AJ140" s="295" t="n">
        <v>84.3650173919216</v>
      </c>
      <c r="AK140" s="247"/>
    </row>
    <row r="141" customFormat="false" ht="13.5" hidden="false" customHeight="true" outlineLevel="0" collapsed="false">
      <c r="D141" s="219"/>
      <c r="E141" s="360" t="s">
        <v>119</v>
      </c>
      <c r="F141" s="302"/>
      <c r="G141" s="302"/>
      <c r="H141" s="432"/>
      <c r="I141" s="433" t="n">
        <v>37027</v>
      </c>
      <c r="J141" s="434" t="n">
        <v>37026</v>
      </c>
      <c r="K141" s="434" t="n">
        <v>37025</v>
      </c>
      <c r="L141" s="434" t="n">
        <v>37024</v>
      </c>
      <c r="M141" s="435" t="n">
        <v>37023</v>
      </c>
      <c r="N141" s="436" t="s">
        <v>120</v>
      </c>
      <c r="O141" s="241" t="s">
        <v>15</v>
      </c>
      <c r="P141" s="328"/>
      <c r="Q141" s="219" t="n">
        <v>0</v>
      </c>
      <c r="R141" s="405" t="s">
        <v>35</v>
      </c>
      <c r="S141" s="406" t="n">
        <v>37036</v>
      </c>
      <c r="T141" s="407" t="n">
        <v>5112</v>
      </c>
      <c r="U141" s="407" t="n">
        <v>1270</v>
      </c>
      <c r="V141" s="407" t="n">
        <v>1895</v>
      </c>
      <c r="W141" s="407" t="n">
        <v>2481</v>
      </c>
      <c r="X141" s="407" t="n">
        <v>50</v>
      </c>
      <c r="Y141" s="407" t="n">
        <v>1</v>
      </c>
      <c r="Z141" s="407" t="n">
        <v>1250</v>
      </c>
      <c r="AA141" s="407" t="n">
        <v>10789</v>
      </c>
      <c r="AB141" s="408" t="n">
        <v>11623</v>
      </c>
      <c r="AC141" s="408" t="n">
        <v>11603</v>
      </c>
      <c r="AD141" s="409" t="n">
        <v>814</v>
      </c>
      <c r="AE141" s="409" t="n">
        <v>814</v>
      </c>
      <c r="AF141" s="409" t="n">
        <v>0</v>
      </c>
      <c r="AG141" s="410" t="n">
        <v>13844</v>
      </c>
      <c r="AH141" s="411" t="n">
        <v>13985</v>
      </c>
      <c r="AI141" s="294" t="n">
        <v>37060</v>
      </c>
      <c r="AJ141" s="295" t="n">
        <v>99.8517072478171</v>
      </c>
      <c r="AK141" s="247"/>
    </row>
    <row r="142" customFormat="false" ht="13.5" hidden="false" customHeight="true" outlineLevel="0" collapsed="false">
      <c r="D142" s="219"/>
      <c r="E142" s="437"/>
      <c r="F142" s="333"/>
      <c r="G142" s="438" t="s">
        <v>121</v>
      </c>
      <c r="H142" s="333"/>
      <c r="I142" s="439" t="n">
        <v>4835</v>
      </c>
      <c r="J142" s="440" t="n">
        <v>5071</v>
      </c>
      <c r="K142" s="440" t="n">
        <v>5045</v>
      </c>
      <c r="L142" s="440" t="n">
        <v>5073</v>
      </c>
      <c r="M142" s="441" t="n">
        <v>5091</v>
      </c>
      <c r="N142" s="441" t="n">
        <v>5074.9375</v>
      </c>
      <c r="O142" s="442" t="s">
        <v>122</v>
      </c>
      <c r="P142" s="308"/>
      <c r="Q142" s="219" t="n">
        <v>0</v>
      </c>
      <c r="R142" s="405" t="s">
        <v>36</v>
      </c>
      <c r="S142" s="406" t="n">
        <v>37037</v>
      </c>
      <c r="T142" s="407" t="n">
        <v>5112</v>
      </c>
      <c r="U142" s="407" t="n">
        <v>1270</v>
      </c>
      <c r="V142" s="407" t="n">
        <v>1895</v>
      </c>
      <c r="W142" s="407" t="n">
        <v>2481</v>
      </c>
      <c r="X142" s="407" t="n">
        <v>50</v>
      </c>
      <c r="Y142" s="407" t="n">
        <v>1</v>
      </c>
      <c r="Z142" s="407" t="n">
        <v>1250</v>
      </c>
      <c r="AA142" s="407" t="n">
        <v>10789</v>
      </c>
      <c r="AB142" s="408" t="n">
        <v>11673</v>
      </c>
      <c r="AC142" s="408" t="n">
        <v>11653</v>
      </c>
      <c r="AD142" s="409" t="n">
        <v>864</v>
      </c>
      <c r="AE142" s="409" t="n">
        <v>864</v>
      </c>
      <c r="AF142" s="409" t="n">
        <v>0</v>
      </c>
      <c r="AG142" s="410" t="n">
        <v>13844</v>
      </c>
      <c r="AH142" s="411" t="n">
        <v>13985</v>
      </c>
      <c r="AI142" s="294" t="n">
        <v>37061</v>
      </c>
      <c r="AJ142" s="295" t="n">
        <v>75.0061049194293</v>
      </c>
      <c r="AK142" s="247"/>
    </row>
    <row r="143" customFormat="false" ht="13.5" hidden="false" customHeight="true" outlineLevel="0" collapsed="false">
      <c r="D143" s="219"/>
      <c r="E143" s="443"/>
      <c r="F143" s="297"/>
      <c r="G143" s="444" t="s">
        <v>123</v>
      </c>
      <c r="H143" s="297"/>
      <c r="I143" s="307" t="n">
        <v>4647.46293955281</v>
      </c>
      <c r="J143" s="258" t="n">
        <v>4916.02080353411</v>
      </c>
      <c r="K143" s="258" t="n">
        <v>4853.32263315056</v>
      </c>
      <c r="L143" s="258" t="n">
        <v>4885.08654806169</v>
      </c>
      <c r="M143" s="308" t="n">
        <v>4903.18064593447</v>
      </c>
      <c r="N143" s="274" t="n">
        <v>4871.05508553431</v>
      </c>
      <c r="O143" s="445" t="n">
        <v>4950</v>
      </c>
      <c r="P143" s="328"/>
      <c r="Q143" s="219" t="n">
        <v>0</v>
      </c>
      <c r="R143" s="405" t="s">
        <v>37</v>
      </c>
      <c r="S143" s="406" t="n">
        <v>37038</v>
      </c>
      <c r="T143" s="407" t="n">
        <v>5112</v>
      </c>
      <c r="U143" s="407" t="n">
        <v>1270</v>
      </c>
      <c r="V143" s="407" t="n">
        <v>1895</v>
      </c>
      <c r="W143" s="407" t="n">
        <v>2481</v>
      </c>
      <c r="X143" s="407" t="n">
        <v>50</v>
      </c>
      <c r="Y143" s="407" t="n">
        <v>1</v>
      </c>
      <c r="Z143" s="407" t="n">
        <v>1250</v>
      </c>
      <c r="AA143" s="407" t="n">
        <v>10789</v>
      </c>
      <c r="AB143" s="408" t="n">
        <v>11673</v>
      </c>
      <c r="AC143" s="408" t="n">
        <v>11653</v>
      </c>
      <c r="AD143" s="409" t="n">
        <v>864</v>
      </c>
      <c r="AE143" s="409" t="n">
        <v>864</v>
      </c>
      <c r="AF143" s="409" t="n">
        <v>0</v>
      </c>
      <c r="AG143" s="410" t="n">
        <v>13844</v>
      </c>
      <c r="AH143" s="411" t="n">
        <v>13985</v>
      </c>
      <c r="AI143" s="294" t="n">
        <v>37062</v>
      </c>
      <c r="AJ143" s="295" t="n">
        <v>75.0061049194293</v>
      </c>
      <c r="AK143" s="247"/>
    </row>
    <row r="144" customFormat="false" ht="13.5" hidden="false" customHeight="true" outlineLevel="0" collapsed="false">
      <c r="D144" s="219"/>
      <c r="E144" s="437"/>
      <c r="F144" s="333"/>
      <c r="G144" s="438" t="s">
        <v>124</v>
      </c>
      <c r="H144" s="333"/>
      <c r="I144" s="446" t="n">
        <v>0</v>
      </c>
      <c r="J144" s="447" t="n">
        <v>0.94097872778321</v>
      </c>
      <c r="K144" s="447" t="n">
        <v>6.58685109448247</v>
      </c>
      <c r="L144" s="447" t="n">
        <v>4.0462085294678</v>
      </c>
      <c r="M144" s="448" t="n">
        <v>3.95211065668948</v>
      </c>
      <c r="N144" s="449" t="n">
        <v>4.97611691927709</v>
      </c>
      <c r="O144" s="219"/>
      <c r="P144" s="328"/>
      <c r="Q144" s="219"/>
      <c r="R144" s="405" t="s">
        <v>38</v>
      </c>
      <c r="S144" s="406" t="n">
        <v>37039</v>
      </c>
      <c r="T144" s="407" t="n">
        <v>5112</v>
      </c>
      <c r="U144" s="407" t="n">
        <v>1270</v>
      </c>
      <c r="V144" s="407" t="n">
        <v>1895</v>
      </c>
      <c r="W144" s="407" t="n">
        <v>2481</v>
      </c>
      <c r="X144" s="407" t="n">
        <v>50</v>
      </c>
      <c r="Y144" s="407" t="n">
        <v>1</v>
      </c>
      <c r="Z144" s="407" t="n">
        <v>1250</v>
      </c>
      <c r="AA144" s="407" t="n">
        <v>10789</v>
      </c>
      <c r="AB144" s="408" t="n">
        <v>11523</v>
      </c>
      <c r="AC144" s="408" t="n">
        <v>11503</v>
      </c>
      <c r="AD144" s="409" t="n">
        <v>714</v>
      </c>
      <c r="AE144" s="409" t="n">
        <v>714</v>
      </c>
      <c r="AF144" s="409" t="n">
        <v>0</v>
      </c>
      <c r="AG144" s="410" t="n">
        <v>13844</v>
      </c>
      <c r="AH144" s="411" t="n">
        <v>13985</v>
      </c>
      <c r="AI144" s="294" t="n">
        <v>37063</v>
      </c>
      <c r="AJ144" s="295" t="n">
        <v>75.0061049194293</v>
      </c>
      <c r="AK144" s="219"/>
    </row>
    <row r="145" customFormat="false" ht="13.5" hidden="false" customHeight="true" outlineLevel="0" collapsed="false">
      <c r="D145" s="219"/>
      <c r="E145" s="230"/>
      <c r="F145" s="219"/>
      <c r="G145" s="450" t="s">
        <v>125</v>
      </c>
      <c r="H145" s="219"/>
      <c r="I145" s="451" t="n">
        <v>114.140719680103</v>
      </c>
      <c r="J145" s="452" t="n">
        <v>92.9686983049812</v>
      </c>
      <c r="K145" s="452" t="n">
        <v>93.9096770327644</v>
      </c>
      <c r="L145" s="452" t="n">
        <v>92.6864046866462</v>
      </c>
      <c r="M145" s="453" t="n">
        <v>92.6864046866462</v>
      </c>
      <c r="N145" s="454" t="n">
        <v>107.825091865982</v>
      </c>
      <c r="O145" s="219"/>
      <c r="P145" s="328"/>
      <c r="Q145" s="219"/>
      <c r="R145" s="405" t="s">
        <v>39</v>
      </c>
      <c r="S145" s="406" t="n">
        <v>37040</v>
      </c>
      <c r="T145" s="407" t="n">
        <v>5112</v>
      </c>
      <c r="U145" s="407" t="n">
        <v>1270</v>
      </c>
      <c r="V145" s="407" t="n">
        <v>1895</v>
      </c>
      <c r="W145" s="407" t="n">
        <v>2481</v>
      </c>
      <c r="X145" s="407" t="n">
        <v>50</v>
      </c>
      <c r="Y145" s="407" t="n">
        <v>1</v>
      </c>
      <c r="Z145" s="407" t="n">
        <v>1250</v>
      </c>
      <c r="AA145" s="407" t="n">
        <v>10789</v>
      </c>
      <c r="AB145" s="408" t="n">
        <v>11523</v>
      </c>
      <c r="AC145" s="408" t="n">
        <v>11503</v>
      </c>
      <c r="AD145" s="409" t="n">
        <v>714</v>
      </c>
      <c r="AE145" s="409" t="n">
        <v>714</v>
      </c>
      <c r="AF145" s="409" t="n">
        <v>0</v>
      </c>
      <c r="AG145" s="410" t="n">
        <v>13844</v>
      </c>
      <c r="AH145" s="411" t="n">
        <v>13985</v>
      </c>
      <c r="AI145" s="294" t="n">
        <v>37064</v>
      </c>
      <c r="AJ145" s="295" t="n">
        <v>75.0061049194293</v>
      </c>
      <c r="AK145" s="219"/>
    </row>
    <row r="146" customFormat="false" ht="13.5" hidden="false" customHeight="true" outlineLevel="0" collapsed="false">
      <c r="D146" s="219"/>
      <c r="E146" s="230"/>
      <c r="F146" s="219"/>
      <c r="G146" s="450" t="s">
        <v>126</v>
      </c>
      <c r="H146" s="219"/>
      <c r="I146" s="451" t="n">
        <v>71.9848726754156</v>
      </c>
      <c r="J146" s="452" t="n">
        <v>49.6836768269535</v>
      </c>
      <c r="K146" s="452" t="n">
        <v>82.5238344265875</v>
      </c>
      <c r="L146" s="452" t="n">
        <v>82.5238344265875</v>
      </c>
      <c r="M146" s="453" t="n">
        <v>82.5238344265875</v>
      </c>
      <c r="N146" s="454" t="n">
        <v>87.9704407097562</v>
      </c>
      <c r="O146" s="219"/>
      <c r="P146" s="328"/>
      <c r="Q146" s="219"/>
      <c r="R146" s="405" t="s">
        <v>40</v>
      </c>
      <c r="S146" s="406" t="n">
        <v>37041</v>
      </c>
      <c r="T146" s="407" t="n">
        <v>5112</v>
      </c>
      <c r="U146" s="407" t="n">
        <v>1270</v>
      </c>
      <c r="V146" s="407" t="n">
        <v>1895</v>
      </c>
      <c r="W146" s="407" t="n">
        <v>2481</v>
      </c>
      <c r="X146" s="407" t="n">
        <v>50</v>
      </c>
      <c r="Y146" s="407" t="n">
        <v>1</v>
      </c>
      <c r="Z146" s="407" t="n">
        <v>1250</v>
      </c>
      <c r="AA146" s="407" t="n">
        <v>10789</v>
      </c>
      <c r="AB146" s="408" t="n">
        <v>11523</v>
      </c>
      <c r="AC146" s="408" t="n">
        <v>11503</v>
      </c>
      <c r="AD146" s="409" t="n">
        <v>714</v>
      </c>
      <c r="AE146" s="409" t="n">
        <v>714</v>
      </c>
      <c r="AF146" s="409" t="n">
        <v>0</v>
      </c>
      <c r="AG146" s="410" t="n">
        <v>13844</v>
      </c>
      <c r="AH146" s="411" t="n">
        <v>13985</v>
      </c>
      <c r="AI146" s="294" t="n">
        <v>37065</v>
      </c>
      <c r="AJ146" s="295" t="n">
        <v>53</v>
      </c>
      <c r="AK146" s="219"/>
    </row>
    <row r="147" customFormat="false" ht="13.5" hidden="false" customHeight="true" outlineLevel="0" collapsed="false">
      <c r="D147" s="219"/>
      <c r="E147" s="443"/>
      <c r="F147" s="297"/>
      <c r="G147" s="444" t="s">
        <v>127</v>
      </c>
      <c r="H147" s="297"/>
      <c r="I147" s="455" t="n">
        <v>1.41146809167481</v>
      </c>
      <c r="J147" s="456" t="n">
        <v>11.3858426061768</v>
      </c>
      <c r="K147" s="456" t="n">
        <v>8.65700429560553</v>
      </c>
      <c r="L147" s="456" t="n">
        <v>8.65700429560553</v>
      </c>
      <c r="M147" s="457" t="n">
        <v>8.65700429560553</v>
      </c>
      <c r="N147" s="458" t="n">
        <v>3.11076497067155</v>
      </c>
      <c r="O147" s="219"/>
      <c r="P147" s="328"/>
      <c r="Q147" s="219"/>
      <c r="R147" s="405" t="s">
        <v>34</v>
      </c>
      <c r="S147" s="406" t="n">
        <v>37042</v>
      </c>
      <c r="T147" s="407" t="n">
        <v>5112</v>
      </c>
      <c r="U147" s="407" t="n">
        <v>1270</v>
      </c>
      <c r="V147" s="407" t="n">
        <v>1895</v>
      </c>
      <c r="W147" s="407" t="n">
        <v>2481</v>
      </c>
      <c r="X147" s="407" t="n">
        <v>50</v>
      </c>
      <c r="Y147" s="407" t="n">
        <v>1</v>
      </c>
      <c r="Z147" s="407" t="n">
        <v>1250</v>
      </c>
      <c r="AA147" s="407" t="n">
        <v>10789</v>
      </c>
      <c r="AB147" s="408" t="n">
        <v>11523</v>
      </c>
      <c r="AC147" s="408" t="n">
        <v>11503</v>
      </c>
      <c r="AD147" s="409" t="n">
        <v>714</v>
      </c>
      <c r="AE147" s="409" t="n">
        <v>714</v>
      </c>
      <c r="AF147" s="409" t="n">
        <v>0</v>
      </c>
      <c r="AG147" s="410" t="n">
        <v>13844</v>
      </c>
      <c r="AH147" s="411" t="n">
        <v>13986</v>
      </c>
      <c r="AI147" s="294" t="n">
        <v>37066</v>
      </c>
      <c r="AJ147" s="295" t="n">
        <v>53</v>
      </c>
      <c r="AK147" s="459"/>
    </row>
    <row r="148" customFormat="false" ht="13.5" hidden="false" customHeight="true" outlineLevel="0" collapsed="false">
      <c r="D148" s="219"/>
      <c r="E148" s="460"/>
      <c r="F148" s="302"/>
      <c r="G148" s="461" t="s">
        <v>128</v>
      </c>
      <c r="H148" s="302"/>
      <c r="I148" s="455" t="n">
        <v>187.537060447194</v>
      </c>
      <c r="J148" s="456" t="n">
        <v>154.979196465895</v>
      </c>
      <c r="K148" s="456" t="n">
        <v>191.67736684944</v>
      </c>
      <c r="L148" s="456" t="n">
        <v>187.913451938307</v>
      </c>
      <c r="M148" s="457" t="n">
        <v>187.819354065529</v>
      </c>
      <c r="N148" s="462" t="n">
        <v>203.882414465687</v>
      </c>
      <c r="O148" s="219"/>
      <c r="P148" s="328"/>
      <c r="Q148" s="219"/>
      <c r="R148" s="463"/>
      <c r="S148" s="464" t="s">
        <v>129</v>
      </c>
      <c r="T148" s="465" t="n">
        <v>5103.12903225806</v>
      </c>
      <c r="U148" s="466" t="n">
        <v>1256.01935483871</v>
      </c>
      <c r="V148" s="466" t="n">
        <v>1902.51612903226</v>
      </c>
      <c r="W148" s="466" t="n">
        <v>2441.96774193548</v>
      </c>
      <c r="X148" s="466" t="n">
        <v>51.7741935483871</v>
      </c>
      <c r="Y148" s="466" t="n">
        <v>6.45161290322581</v>
      </c>
      <c r="Z148" s="466" t="n">
        <v>1237.046845584</v>
      </c>
      <c r="AA148" s="466" t="n">
        <v>10742.8855552614</v>
      </c>
      <c r="AB148" s="466" t="n">
        <v>12100.9694262268</v>
      </c>
      <c r="AC148" s="467" t="n">
        <v>11531.2403939687</v>
      </c>
      <c r="AD148" s="467" t="n">
        <v>788.35483870729</v>
      </c>
      <c r="AE148" s="468" t="n">
        <v>800.354838709677</v>
      </c>
      <c r="AF148" s="468"/>
      <c r="AG148" s="469"/>
      <c r="AH148" s="469"/>
      <c r="AI148" s="294" t="n">
        <v>37061</v>
      </c>
      <c r="AJ148" s="295" t="n">
        <v>75.0061049194293</v>
      </c>
      <c r="AK148" s="219"/>
    </row>
    <row r="149" customFormat="false" ht="13.5" hidden="false" customHeight="true" outlineLevel="0" collapsed="false">
      <c r="D149" s="219"/>
      <c r="E149" s="230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328"/>
      <c r="Q149" s="219"/>
      <c r="R149" s="247"/>
      <c r="S149" s="219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94" t="n">
        <v>37062</v>
      </c>
      <c r="AJ149" s="295" t="n">
        <v>75.0061049194293</v>
      </c>
      <c r="AK149" s="219"/>
    </row>
    <row r="150" customFormat="false" ht="13.5" hidden="false" customHeight="true" outlineLevel="0" collapsed="false">
      <c r="D150" s="219"/>
      <c r="E150" s="259" t="s">
        <v>130</v>
      </c>
      <c r="F150" s="219"/>
      <c r="G150" s="219"/>
      <c r="H150" s="336"/>
      <c r="I150" s="336"/>
      <c r="J150" s="336"/>
      <c r="K150" s="336"/>
      <c r="L150" s="336"/>
      <c r="M150" s="336"/>
      <c r="N150" s="470" t="s">
        <v>120</v>
      </c>
      <c r="O150" s="471" t="s">
        <v>131</v>
      </c>
      <c r="P150" s="328"/>
      <c r="Q150" s="219"/>
      <c r="R150" s="247"/>
      <c r="S150" s="219"/>
      <c r="T150" s="163" t="s">
        <v>15</v>
      </c>
      <c r="U150" s="163" t="s">
        <v>16</v>
      </c>
      <c r="V150" s="163" t="s">
        <v>132</v>
      </c>
      <c r="W150" s="163" t="s">
        <v>18</v>
      </c>
      <c r="X150" s="163" t="s">
        <v>133</v>
      </c>
      <c r="Y150" s="163" t="s">
        <v>134</v>
      </c>
      <c r="Z150" s="163" t="s">
        <v>21</v>
      </c>
      <c r="AA150" s="472" t="s">
        <v>49</v>
      </c>
      <c r="AB150" s="472" t="s">
        <v>135</v>
      </c>
      <c r="AC150" s="472" t="s">
        <v>136</v>
      </c>
      <c r="AD150" s="168" t="s">
        <v>51</v>
      </c>
      <c r="AE150" s="473" t="s">
        <v>52</v>
      </c>
      <c r="AF150" s="247"/>
      <c r="AG150" s="247"/>
      <c r="AH150" s="247"/>
      <c r="AI150" s="294" t="n">
        <v>37063</v>
      </c>
      <c r="AJ150" s="295" t="n">
        <v>75.0061049194293</v>
      </c>
      <c r="AK150" s="247"/>
    </row>
    <row r="151" customFormat="false" ht="13.5" hidden="false" customHeight="true" outlineLevel="0" collapsed="false">
      <c r="D151" s="219"/>
      <c r="E151" s="311" t="s">
        <v>137</v>
      </c>
      <c r="F151" s="333"/>
      <c r="G151" s="333"/>
      <c r="H151" s="474" t="n">
        <v>163.19183944529</v>
      </c>
      <c r="I151" s="474" t="n">
        <v>168.024861995941</v>
      </c>
      <c r="J151" s="474" t="n">
        <v>168.024861995941</v>
      </c>
      <c r="K151" s="474" t="n">
        <v>168.024861995941</v>
      </c>
      <c r="L151" s="474" t="n">
        <v>168.024861995941</v>
      </c>
      <c r="M151" s="474" t="n">
        <v>168.024861995941</v>
      </c>
      <c r="N151" s="449" t="n">
        <v>170.333053449976</v>
      </c>
      <c r="O151" s="291" t="n">
        <v>150.235718873821</v>
      </c>
      <c r="P151" s="328"/>
      <c r="Q151" s="219"/>
      <c r="R151" s="247"/>
      <c r="S151" s="475" t="n">
        <v>36982</v>
      </c>
      <c r="T151" s="476" t="n">
        <v>5101.36666666667</v>
      </c>
      <c r="U151" s="477" t="n">
        <v>1255.92666666667</v>
      </c>
      <c r="V151" s="477" t="n">
        <v>2029.26666666667</v>
      </c>
      <c r="W151" s="477" t="n">
        <v>2456.76666666667</v>
      </c>
      <c r="X151" s="477" t="n">
        <v>37.8666666666667</v>
      </c>
      <c r="Y151" s="477" t="n">
        <v>26</v>
      </c>
      <c r="Z151" s="477" t="n">
        <v>1340.38388647643</v>
      </c>
      <c r="AA151" s="477" t="n">
        <v>12247.5772198098</v>
      </c>
      <c r="AB151" s="478" t="n">
        <v>12675.0105531408</v>
      </c>
      <c r="AC151" s="479" t="n">
        <v>11419.0838864741</v>
      </c>
      <c r="AD151" s="479" t="n">
        <v>660</v>
      </c>
      <c r="AE151" s="480" t="n">
        <v>53943.5189076782</v>
      </c>
      <c r="AF151" s="247"/>
      <c r="AG151" s="247"/>
      <c r="AH151" s="247"/>
      <c r="AI151" s="294" t="n">
        <v>37064</v>
      </c>
      <c r="AJ151" s="295" t="n">
        <v>75.0061049194293</v>
      </c>
      <c r="AK151" s="247"/>
    </row>
    <row r="152" customFormat="false" ht="13.5" hidden="false" customHeight="true" outlineLevel="0" collapsed="false">
      <c r="D152" s="219"/>
      <c r="E152" s="259" t="s">
        <v>138</v>
      </c>
      <c r="F152" s="219"/>
      <c r="G152" s="219"/>
      <c r="H152" s="336" t="n">
        <v>319.176239029914</v>
      </c>
      <c r="I152" s="336" t="n">
        <v>338.326000095037</v>
      </c>
      <c r="J152" s="336" t="n">
        <v>341.222814145639</v>
      </c>
      <c r="K152" s="336" t="n">
        <v>343.652962296377</v>
      </c>
      <c r="L152" s="336" t="n">
        <v>344.088646227785</v>
      </c>
      <c r="M152" s="336" t="n">
        <v>339.222540807222</v>
      </c>
      <c r="N152" s="454" t="n">
        <v>341.6421528106</v>
      </c>
      <c r="O152" s="256" t="n">
        <v>425.518597644273</v>
      </c>
      <c r="P152" s="328"/>
      <c r="Q152" s="219"/>
      <c r="R152" s="247"/>
      <c r="S152" s="481" t="n">
        <v>37012</v>
      </c>
      <c r="T152" s="482" t="n">
        <v>5103.12903225806</v>
      </c>
      <c r="U152" s="483" t="n">
        <v>1256.01935483871</v>
      </c>
      <c r="V152" s="483" t="n">
        <v>1902.51612903226</v>
      </c>
      <c r="W152" s="483" t="n">
        <v>2441.96774193548</v>
      </c>
      <c r="X152" s="483" t="n">
        <v>51.7741935483871</v>
      </c>
      <c r="Y152" s="483" t="n">
        <v>6.45161290322581</v>
      </c>
      <c r="Z152" s="483" t="n">
        <v>1237.046845584</v>
      </c>
      <c r="AA152" s="483" t="n">
        <v>11998.9049101001</v>
      </c>
      <c r="AB152" s="484" t="n">
        <v>11531.2403939687</v>
      </c>
      <c r="AC152" s="482" t="n">
        <v>12100.9694262268</v>
      </c>
      <c r="AD152" s="485" t="n">
        <v>788.35483870729</v>
      </c>
      <c r="AE152" s="486" t="n">
        <v>79743.5189076782</v>
      </c>
      <c r="AF152" s="247"/>
      <c r="AG152" s="247"/>
      <c r="AH152" s="247"/>
      <c r="AI152" s="294" t="n">
        <v>37065</v>
      </c>
      <c r="AJ152" s="295" t="n">
        <v>53</v>
      </c>
      <c r="AK152" s="247"/>
    </row>
    <row r="153" customFormat="false" ht="13.5" hidden="false" customHeight="true" outlineLevel="0" collapsed="false">
      <c r="D153" s="219"/>
      <c r="E153" s="296" t="s">
        <v>139</v>
      </c>
      <c r="F153" s="297"/>
      <c r="G153" s="297"/>
      <c r="H153" s="352"/>
      <c r="I153" s="352" t="n">
        <v>0</v>
      </c>
      <c r="J153" s="352" t="n">
        <v>0</v>
      </c>
      <c r="K153" s="352" t="n">
        <v>624</v>
      </c>
      <c r="L153" s="352" t="n">
        <v>0</v>
      </c>
      <c r="M153" s="352" t="n">
        <v>613</v>
      </c>
      <c r="N153" s="463"/>
      <c r="O153" s="463"/>
      <c r="P153" s="328"/>
      <c r="Q153" s="219"/>
      <c r="R153" s="247"/>
      <c r="S153" s="481" t="n">
        <v>37043</v>
      </c>
      <c r="T153" s="482" t="n">
        <v>5050</v>
      </c>
      <c r="U153" s="483" t="n">
        <v>1250</v>
      </c>
      <c r="V153" s="483" t="n">
        <v>2050</v>
      </c>
      <c r="W153" s="483" t="n">
        <v>2478.11868778994</v>
      </c>
      <c r="X153" s="483" t="n">
        <v>150</v>
      </c>
      <c r="Y153" s="483" t="n">
        <v>25</v>
      </c>
      <c r="Z153" s="483" t="n">
        <v>1193.65083889947</v>
      </c>
      <c r="AA153" s="483" t="n">
        <v>12201.7695266894</v>
      </c>
      <c r="AB153" s="484" t="n">
        <v>12600</v>
      </c>
      <c r="AC153" s="482" t="n">
        <v>11350</v>
      </c>
      <c r="AD153" s="485" t="n">
        <v>398.230473310587</v>
      </c>
      <c r="AE153" s="486" t="n">
        <v>91690.4331069958</v>
      </c>
      <c r="AF153" s="247"/>
      <c r="AG153" s="247"/>
      <c r="AH153" s="247"/>
      <c r="AI153" s="294" t="n">
        <v>37066</v>
      </c>
      <c r="AJ153" s="295" t="n">
        <v>53</v>
      </c>
      <c r="AK153" s="247"/>
    </row>
    <row r="154" customFormat="false" ht="13.5" hidden="false" customHeight="true" outlineLevel="0" collapsed="false">
      <c r="D154" s="219"/>
      <c r="E154" s="230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328"/>
      <c r="Q154" s="219"/>
      <c r="R154" s="487"/>
      <c r="S154" s="481" t="n">
        <v>37073</v>
      </c>
      <c r="T154" s="482" t="n">
        <v>5050</v>
      </c>
      <c r="U154" s="483" t="n">
        <v>1250</v>
      </c>
      <c r="V154" s="483" t="n">
        <v>2050</v>
      </c>
      <c r="W154" s="483" t="n">
        <v>2400</v>
      </c>
      <c r="X154" s="483" t="n">
        <v>50</v>
      </c>
      <c r="Y154" s="483" t="n">
        <v>25</v>
      </c>
      <c r="Z154" s="483" t="n">
        <v>1340.58064516129</v>
      </c>
      <c r="AA154" s="483" t="n">
        <v>12170.5806451613</v>
      </c>
      <c r="AB154" s="484" t="n">
        <v>12750</v>
      </c>
      <c r="AC154" s="482" t="n">
        <v>11500</v>
      </c>
      <c r="AD154" s="485" t="n">
        <v>579.41935483871</v>
      </c>
      <c r="AE154" s="486" t="n">
        <v>109652.433106996</v>
      </c>
      <c r="AF154" s="247"/>
      <c r="AG154" s="247"/>
      <c r="AH154" s="247"/>
      <c r="AI154" s="294" t="n">
        <v>37067</v>
      </c>
      <c r="AJ154" s="295" t="n">
        <v>53</v>
      </c>
      <c r="AK154" s="247"/>
    </row>
    <row r="155" customFormat="false" ht="13.5" hidden="false" customHeight="true" outlineLevel="0" collapsed="false">
      <c r="D155" s="219"/>
      <c r="E155" s="488" t="s">
        <v>140</v>
      </c>
      <c r="F155" s="302"/>
      <c r="G155" s="302"/>
      <c r="H155" s="302"/>
      <c r="I155" s="489"/>
      <c r="J155" s="490" t="n">
        <v>7540.2</v>
      </c>
      <c r="K155" s="490" t="n">
        <v>7583.2</v>
      </c>
      <c r="L155" s="490" t="n">
        <v>7500.3</v>
      </c>
      <c r="M155" s="491" t="n">
        <v>7483</v>
      </c>
      <c r="N155" s="462" t="n">
        <v>8720.62142857143</v>
      </c>
      <c r="O155" s="219"/>
      <c r="P155" s="328"/>
      <c r="Q155" s="219"/>
      <c r="R155" s="487"/>
      <c r="S155" s="481" t="n">
        <v>37104</v>
      </c>
      <c r="T155" s="482" t="n">
        <v>5050</v>
      </c>
      <c r="U155" s="483" t="n">
        <v>1250</v>
      </c>
      <c r="V155" s="483" t="n">
        <v>2050</v>
      </c>
      <c r="W155" s="483" t="n">
        <v>2400</v>
      </c>
      <c r="X155" s="483" t="n">
        <v>50</v>
      </c>
      <c r="Y155" s="483" t="n">
        <v>25</v>
      </c>
      <c r="Z155" s="483" t="n">
        <v>1438.32258064516</v>
      </c>
      <c r="AA155" s="483" t="n">
        <v>12268.3225806452</v>
      </c>
      <c r="AB155" s="484" t="n">
        <v>12700</v>
      </c>
      <c r="AC155" s="482" t="n">
        <v>11450</v>
      </c>
      <c r="AD155" s="485" t="n">
        <v>431.677419354839</v>
      </c>
      <c r="AE155" s="486" t="n">
        <v>123034.433106996</v>
      </c>
      <c r="AF155" s="247"/>
      <c r="AG155" s="247"/>
      <c r="AH155" s="247"/>
      <c r="AI155" s="294" t="n">
        <v>37068</v>
      </c>
      <c r="AJ155" s="295" t="n">
        <v>53</v>
      </c>
      <c r="AK155" s="247"/>
    </row>
    <row r="156" customFormat="false" ht="13.5" hidden="false" customHeight="true" outlineLevel="0" collapsed="false">
      <c r="D156" s="219"/>
      <c r="E156" s="230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328"/>
      <c r="Q156" s="219"/>
      <c r="R156" s="487"/>
      <c r="S156" s="481" t="n">
        <v>37135</v>
      </c>
      <c r="T156" s="482" t="n">
        <v>5050</v>
      </c>
      <c r="U156" s="483" t="n">
        <v>1250</v>
      </c>
      <c r="V156" s="483" t="n">
        <v>2050</v>
      </c>
      <c r="W156" s="483" t="n">
        <v>2400</v>
      </c>
      <c r="X156" s="483" t="n">
        <v>50</v>
      </c>
      <c r="Y156" s="483" t="n">
        <v>25</v>
      </c>
      <c r="Z156" s="483" t="n">
        <v>1418.83333333333</v>
      </c>
      <c r="AA156" s="483" t="n">
        <v>12248.8333333333</v>
      </c>
      <c r="AB156" s="484" t="n">
        <v>12550</v>
      </c>
      <c r="AC156" s="482" t="n">
        <v>11300</v>
      </c>
      <c r="AD156" s="485" t="n">
        <v>301.166666666666</v>
      </c>
      <c r="AE156" s="486" t="n">
        <v>132069.433106996</v>
      </c>
      <c r="AF156" s="247"/>
      <c r="AG156" s="247"/>
      <c r="AH156" s="247"/>
      <c r="AI156" s="247"/>
      <c r="AJ156" s="247"/>
      <c r="AK156" s="247"/>
    </row>
    <row r="157" customFormat="false" ht="13.5" hidden="false" customHeight="true" outlineLevel="0" collapsed="false">
      <c r="D157" s="219"/>
      <c r="E157" s="311" t="s">
        <v>141</v>
      </c>
      <c r="F157" s="333"/>
      <c r="G157" s="492" t="s">
        <v>142</v>
      </c>
      <c r="H157" s="333"/>
      <c r="I157" s="493" t="n">
        <v>309.1</v>
      </c>
      <c r="J157" s="494" t="n">
        <v>308.8</v>
      </c>
      <c r="K157" s="494" t="n">
        <v>305.7</v>
      </c>
      <c r="L157" s="494" t="n">
        <v>304.6</v>
      </c>
      <c r="M157" s="495" t="n">
        <v>304</v>
      </c>
      <c r="N157" s="219"/>
      <c r="O157" s="219"/>
      <c r="P157" s="328"/>
      <c r="Q157" s="219"/>
      <c r="R157" s="487"/>
      <c r="S157" s="496" t="n">
        <v>37165</v>
      </c>
      <c r="T157" s="497" t="n">
        <v>5100</v>
      </c>
      <c r="U157" s="498" t="n">
        <v>1250</v>
      </c>
      <c r="V157" s="498" t="n">
        <v>2050</v>
      </c>
      <c r="W157" s="498" t="n">
        <v>2539.45341248065</v>
      </c>
      <c r="X157" s="498" t="n">
        <v>50</v>
      </c>
      <c r="Y157" s="498" t="n">
        <v>25</v>
      </c>
      <c r="Z157" s="498" t="n">
        <v>1579.65564271145</v>
      </c>
      <c r="AA157" s="498" t="n">
        <v>12599.1090551921</v>
      </c>
      <c r="AB157" s="499" t="n">
        <v>12700</v>
      </c>
      <c r="AC157" s="497" t="n">
        <v>11450</v>
      </c>
      <c r="AD157" s="500" t="n">
        <v>100.89094480791</v>
      </c>
      <c r="AE157" s="499" t="n">
        <v>135197.052396041</v>
      </c>
      <c r="AF157" s="163" t="s">
        <v>143</v>
      </c>
      <c r="AG157" s="163" t="s">
        <v>144</v>
      </c>
      <c r="AH157" s="247"/>
      <c r="AI157" s="247"/>
      <c r="AJ157" s="247"/>
      <c r="AK157" s="247"/>
    </row>
    <row r="158" customFormat="false" ht="13.5" hidden="false" customHeight="true" outlineLevel="0" collapsed="false">
      <c r="D158" s="219"/>
      <c r="E158" s="230"/>
      <c r="F158" s="219"/>
      <c r="G158" s="152" t="s">
        <v>145</v>
      </c>
      <c r="H158" s="219"/>
      <c r="I158" s="501" t="n">
        <v>2.5</v>
      </c>
      <c r="J158" s="502" t="n">
        <v>2.2</v>
      </c>
      <c r="K158" s="502" t="n">
        <v>-0.9</v>
      </c>
      <c r="L158" s="502" t="n">
        <v>-0.4</v>
      </c>
      <c r="M158" s="503" t="n">
        <v>0</v>
      </c>
      <c r="N158" s="219"/>
      <c r="O158" s="219"/>
      <c r="P158" s="328"/>
      <c r="Q158" s="219"/>
      <c r="R158" s="247"/>
      <c r="S158" s="504" t="s">
        <v>59</v>
      </c>
      <c r="T158" s="505" t="n">
        <v>5072.0708141321</v>
      </c>
      <c r="U158" s="506" t="n">
        <v>1251.70657450077</v>
      </c>
      <c r="V158" s="506" t="n">
        <v>2025.96897081413</v>
      </c>
      <c r="W158" s="506" t="n">
        <v>2445.18664412468</v>
      </c>
      <c r="X158" s="506" t="n">
        <v>62.8058371735791</v>
      </c>
      <c r="Y158" s="506" t="n">
        <v>22.4930875576037</v>
      </c>
      <c r="Z158" s="506" t="n">
        <v>1364.06768183016</v>
      </c>
      <c r="AA158" s="506" t="n">
        <v>12247.8710387045</v>
      </c>
      <c r="AB158" s="507" t="n">
        <v>12500.8929924442</v>
      </c>
      <c r="AC158" s="508" t="n">
        <v>11510.0076161001</v>
      </c>
      <c r="AD158" s="508" t="n">
        <v>465.677099669429</v>
      </c>
      <c r="AE158" s="507"/>
      <c r="AF158" s="163" t="s">
        <v>146</v>
      </c>
      <c r="AG158" s="163" t="s">
        <v>5</v>
      </c>
      <c r="AH158" s="247"/>
      <c r="AI158" s="247"/>
      <c r="AJ158" s="247"/>
      <c r="AK158" s="247"/>
    </row>
    <row r="159" customFormat="false" ht="13.5" hidden="false" customHeight="true" outlineLevel="0" collapsed="false">
      <c r="D159" s="219"/>
      <c r="E159" s="259"/>
      <c r="F159" s="219"/>
      <c r="G159" s="152" t="s">
        <v>147</v>
      </c>
      <c r="H159" s="509"/>
      <c r="I159" s="413" t="n">
        <v>256.9</v>
      </c>
      <c r="J159" s="414" t="n">
        <v>252.7</v>
      </c>
      <c r="K159" s="414" t="n">
        <v>257.4</v>
      </c>
      <c r="L159" s="414" t="n">
        <v>254.7</v>
      </c>
      <c r="M159" s="510" t="n">
        <v>256.3</v>
      </c>
      <c r="N159" s="509"/>
      <c r="O159" s="452"/>
      <c r="P159" s="328"/>
      <c r="Q159" s="219"/>
      <c r="R159" s="487"/>
      <c r="S159" s="511" t="n">
        <v>37196</v>
      </c>
      <c r="T159" s="512" t="n">
        <v>5200</v>
      </c>
      <c r="U159" s="512" t="n">
        <v>1300</v>
      </c>
      <c r="V159" s="512" t="n">
        <v>2225</v>
      </c>
      <c r="W159" s="512" t="n">
        <v>2675</v>
      </c>
      <c r="X159" s="512" t="n">
        <v>95</v>
      </c>
      <c r="Y159" s="512" t="n">
        <v>50</v>
      </c>
      <c r="Z159" s="512" t="n">
        <v>1750</v>
      </c>
      <c r="AA159" s="512" t="n">
        <v>13295</v>
      </c>
      <c r="AB159" s="513" t="n">
        <v>12600</v>
      </c>
      <c r="AC159" s="420" t="n">
        <v>11300</v>
      </c>
      <c r="AD159" s="514" t="n">
        <v>-695</v>
      </c>
      <c r="AE159" s="515" t="n">
        <v>114347.052396041</v>
      </c>
      <c r="AF159" s="439" t="n">
        <v>25000</v>
      </c>
      <c r="AG159" s="289" t="n">
        <v>139347.052396041</v>
      </c>
      <c r="AH159" s="247"/>
      <c r="AI159" s="247"/>
      <c r="AJ159" s="247"/>
      <c r="AK159" s="247"/>
    </row>
    <row r="160" customFormat="false" ht="13.5" hidden="false" customHeight="true" outlineLevel="0" collapsed="false">
      <c r="D160" s="219"/>
      <c r="E160" s="296"/>
      <c r="F160" s="297"/>
      <c r="G160" s="516" t="s">
        <v>145</v>
      </c>
      <c r="H160" s="286"/>
      <c r="I160" s="517" t="n">
        <v>2.4</v>
      </c>
      <c r="J160" s="518" t="n">
        <v>2.7</v>
      </c>
      <c r="K160" s="518" t="n">
        <v>1.4</v>
      </c>
      <c r="L160" s="518" t="n">
        <v>-0.3</v>
      </c>
      <c r="M160" s="519" t="n">
        <v>0.8</v>
      </c>
      <c r="N160" s="509"/>
      <c r="O160" s="219"/>
      <c r="P160" s="328"/>
      <c r="Q160" s="219"/>
      <c r="R160" s="487"/>
      <c r="S160" s="520" t="n">
        <v>37226</v>
      </c>
      <c r="T160" s="512" t="n">
        <v>5200</v>
      </c>
      <c r="U160" s="512" t="n">
        <v>1300</v>
      </c>
      <c r="V160" s="512" t="n">
        <v>2225</v>
      </c>
      <c r="W160" s="512" t="n">
        <v>2675</v>
      </c>
      <c r="X160" s="512" t="n">
        <v>95</v>
      </c>
      <c r="Y160" s="512" t="n">
        <v>50</v>
      </c>
      <c r="Z160" s="512" t="n">
        <v>1850</v>
      </c>
      <c r="AA160" s="512" t="n">
        <v>13395</v>
      </c>
      <c r="AB160" s="393" t="n">
        <v>12550</v>
      </c>
      <c r="AC160" s="421" t="n">
        <v>11250</v>
      </c>
      <c r="AD160" s="411" t="n">
        <v>-845</v>
      </c>
      <c r="AE160" s="411" t="n">
        <v>88152.0523960411</v>
      </c>
      <c r="AF160" s="307" t="n">
        <v>25000</v>
      </c>
      <c r="AG160" s="245" t="n">
        <v>113152.052396041</v>
      </c>
      <c r="AH160" s="247"/>
      <c r="AI160" s="247"/>
      <c r="AJ160" s="247"/>
      <c r="AK160" s="247"/>
    </row>
    <row r="161" customFormat="false" ht="13.5" hidden="false" customHeight="true" outlineLevel="0" collapsed="false">
      <c r="D161" s="219"/>
      <c r="E161" s="259"/>
      <c r="F161" s="219"/>
      <c r="G161" s="219"/>
      <c r="H161" s="271"/>
      <c r="I161" s="271"/>
      <c r="J161" s="271"/>
      <c r="K161" s="271"/>
      <c r="L161" s="271"/>
      <c r="M161" s="271"/>
      <c r="N161" s="271"/>
      <c r="O161" s="219"/>
      <c r="P161" s="328"/>
      <c r="Q161" s="219"/>
      <c r="R161" s="487"/>
      <c r="S161" s="520" t="n">
        <v>37257</v>
      </c>
      <c r="T161" s="512" t="n">
        <v>5200</v>
      </c>
      <c r="U161" s="512" t="n">
        <v>1300</v>
      </c>
      <c r="V161" s="512" t="n">
        <v>2225</v>
      </c>
      <c r="W161" s="512" t="n">
        <v>2675</v>
      </c>
      <c r="X161" s="512" t="n">
        <v>95</v>
      </c>
      <c r="Y161" s="512" t="n">
        <v>50</v>
      </c>
      <c r="Z161" s="512" t="n">
        <v>1850</v>
      </c>
      <c r="AA161" s="512" t="n">
        <v>13395</v>
      </c>
      <c r="AB161" s="393" t="n">
        <v>12500</v>
      </c>
      <c r="AC161" s="421" t="n">
        <v>11200</v>
      </c>
      <c r="AD161" s="411" t="n">
        <v>-895</v>
      </c>
      <c r="AE161" s="411" t="n">
        <v>60407.0523960411</v>
      </c>
      <c r="AF161" s="307" t="n">
        <v>25000</v>
      </c>
      <c r="AG161" s="245" t="n">
        <v>85407.0523960411</v>
      </c>
      <c r="AH161" s="247"/>
      <c r="AI161" s="247"/>
      <c r="AJ161" s="247"/>
      <c r="AK161" s="247"/>
    </row>
    <row r="162" customFormat="false" ht="13.5" hidden="false" customHeight="true" outlineLevel="0" collapsed="false">
      <c r="D162" s="219"/>
      <c r="E162" s="259" t="s">
        <v>148</v>
      </c>
      <c r="F162" s="219"/>
      <c r="G162" s="219"/>
      <c r="H162" s="336"/>
      <c r="I162" s="336"/>
      <c r="J162" s="336"/>
      <c r="K162" s="336"/>
      <c r="L162" s="336"/>
      <c r="M162" s="336"/>
      <c r="N162" s="509"/>
      <c r="O162" s="219"/>
      <c r="P162" s="328"/>
      <c r="Q162" s="219"/>
      <c r="R162" s="487"/>
      <c r="S162" s="520" t="n">
        <v>37288</v>
      </c>
      <c r="T162" s="512" t="n">
        <v>5200</v>
      </c>
      <c r="U162" s="512" t="n">
        <v>1300</v>
      </c>
      <c r="V162" s="512" t="n">
        <v>2225</v>
      </c>
      <c r="W162" s="512" t="n">
        <v>2675</v>
      </c>
      <c r="X162" s="512" t="n">
        <v>95</v>
      </c>
      <c r="Y162" s="512" t="n">
        <v>50</v>
      </c>
      <c r="Z162" s="512" t="n">
        <v>1850</v>
      </c>
      <c r="AA162" s="512" t="n">
        <v>13395</v>
      </c>
      <c r="AB162" s="393" t="n">
        <v>12400</v>
      </c>
      <c r="AC162" s="421" t="n">
        <v>11100</v>
      </c>
      <c r="AD162" s="411" t="n">
        <v>-995</v>
      </c>
      <c r="AE162" s="411" t="n">
        <v>32547.0523960411</v>
      </c>
      <c r="AF162" s="307" t="n">
        <v>25000</v>
      </c>
      <c r="AG162" s="245" t="n">
        <v>57547.0523960411</v>
      </c>
      <c r="AH162" s="247"/>
      <c r="AI162" s="247"/>
      <c r="AJ162" s="247"/>
      <c r="AK162" s="247"/>
    </row>
    <row r="163" customFormat="false" ht="13.5" hidden="false" customHeight="true" outlineLevel="0" collapsed="false">
      <c r="D163" s="219"/>
      <c r="E163" s="418" t="s">
        <v>149</v>
      </c>
      <c r="F163" s="521"/>
      <c r="G163" s="521"/>
      <c r="H163" s="522"/>
      <c r="I163" s="522" t="n">
        <v>3975.29637254206</v>
      </c>
      <c r="J163" s="522" t="n">
        <v>3918.50642436289</v>
      </c>
      <c r="K163" s="522" t="n">
        <v>3907.85830907929</v>
      </c>
      <c r="L163" s="522" t="n">
        <v>4046.28380776603</v>
      </c>
      <c r="M163" s="522" t="n">
        <v>4071.12941009441</v>
      </c>
      <c r="N163" s="523"/>
      <c r="O163" s="419"/>
      <c r="P163" s="328"/>
      <c r="Q163" s="219"/>
      <c r="R163" s="487"/>
      <c r="S163" s="524" t="n">
        <v>37316</v>
      </c>
      <c r="T163" s="512" t="n">
        <v>5200</v>
      </c>
      <c r="U163" s="512" t="n">
        <v>1300</v>
      </c>
      <c r="V163" s="512" t="n">
        <v>2225</v>
      </c>
      <c r="W163" s="512" t="n">
        <v>2675</v>
      </c>
      <c r="X163" s="512" t="n">
        <v>95</v>
      </c>
      <c r="Y163" s="512" t="n">
        <v>50</v>
      </c>
      <c r="Z163" s="512" t="n">
        <v>1700</v>
      </c>
      <c r="AA163" s="512" t="n">
        <v>13245</v>
      </c>
      <c r="AB163" s="391" t="n">
        <v>12500</v>
      </c>
      <c r="AC163" s="525" t="n">
        <v>11200</v>
      </c>
      <c r="AD163" s="392" t="n">
        <v>-745</v>
      </c>
      <c r="AE163" s="411" t="n">
        <v>9452.05239604105</v>
      </c>
      <c r="AF163" s="526" t="n">
        <v>25000</v>
      </c>
      <c r="AG163" s="265" t="n">
        <v>34452.0523960411</v>
      </c>
      <c r="AH163" s="247"/>
      <c r="AI163" s="223"/>
      <c r="AJ163" s="223"/>
      <c r="AK163" s="223"/>
    </row>
    <row r="164" customFormat="false" ht="13.5" hidden="false" customHeight="true" outlineLevel="0" collapsed="false">
      <c r="D164" s="219"/>
      <c r="E164" s="426" t="s">
        <v>150</v>
      </c>
      <c r="F164" s="527"/>
      <c r="G164" s="527"/>
      <c r="H164" s="382"/>
      <c r="I164" s="382" t="n">
        <v>5891.95712358912</v>
      </c>
      <c r="J164" s="382" t="n">
        <v>5845.81529069355</v>
      </c>
      <c r="K164" s="382" t="n">
        <v>5916.80272591751</v>
      </c>
      <c r="L164" s="382" t="n">
        <v>5902.60523887272</v>
      </c>
      <c r="M164" s="382" t="n">
        <v>5916.80272591751</v>
      </c>
      <c r="N164" s="297"/>
      <c r="O164" s="355"/>
      <c r="P164" s="328"/>
      <c r="Q164" s="219"/>
      <c r="R164" s="247"/>
      <c r="S164" s="528" t="s">
        <v>151</v>
      </c>
      <c r="T164" s="529" t="n">
        <v>5200</v>
      </c>
      <c r="U164" s="529" t="n">
        <v>1300</v>
      </c>
      <c r="V164" s="529" t="n">
        <v>2225</v>
      </c>
      <c r="W164" s="529" t="n">
        <v>2480</v>
      </c>
      <c r="X164" s="529" t="n">
        <v>95</v>
      </c>
      <c r="Y164" s="529" t="n">
        <v>50</v>
      </c>
      <c r="Z164" s="529" t="n">
        <v>1800</v>
      </c>
      <c r="AA164" s="529" t="n">
        <v>13345</v>
      </c>
      <c r="AB164" s="529" t="n">
        <v>12510</v>
      </c>
      <c r="AC164" s="530" t="n">
        <v>11210</v>
      </c>
      <c r="AD164" s="529" t="n">
        <v>-835</v>
      </c>
      <c r="AE164" s="531"/>
      <c r="AF164" s="223"/>
      <c r="AG164" s="223"/>
      <c r="AH164" s="223"/>
      <c r="AI164" s="223"/>
      <c r="AJ164" s="223"/>
      <c r="AK164" s="223"/>
    </row>
    <row r="165" customFormat="false" ht="13.5" hidden="false" customHeight="true" outlineLevel="0" collapsed="false">
      <c r="D165" s="219"/>
      <c r="E165" s="418" t="s">
        <v>152</v>
      </c>
      <c r="F165" s="521"/>
      <c r="G165" s="521"/>
      <c r="H165" s="522"/>
      <c r="I165" s="532" t="n">
        <v>112</v>
      </c>
      <c r="J165" s="532" t="n">
        <v>110.4</v>
      </c>
      <c r="K165" s="532" t="n">
        <v>110.1</v>
      </c>
      <c r="L165" s="532" t="n">
        <v>114</v>
      </c>
      <c r="M165" s="522" t="n">
        <v>114.7</v>
      </c>
      <c r="N165" s="333"/>
      <c r="O165" s="419"/>
      <c r="P165" s="328"/>
      <c r="Q165" s="219"/>
      <c r="R165" s="533"/>
      <c r="S165" s="534" t="n">
        <v>36982</v>
      </c>
      <c r="T165" s="535" t="n">
        <v>5050</v>
      </c>
      <c r="U165" s="258"/>
      <c r="V165" s="258"/>
      <c r="W165" s="258"/>
      <c r="X165" s="258"/>
      <c r="Y165" s="258"/>
      <c r="Z165" s="258"/>
      <c r="AA165" s="271"/>
      <c r="AB165" s="271"/>
      <c r="AC165" s="271"/>
      <c r="AD165" s="536"/>
      <c r="AE165" s="226"/>
      <c r="AF165" s="223"/>
      <c r="AG165" s="223"/>
      <c r="AH165" s="223"/>
      <c r="AI165" s="247"/>
      <c r="AJ165" s="247"/>
      <c r="AK165" s="247"/>
    </row>
    <row r="166" customFormat="false" ht="13.5" hidden="false" customHeight="true" outlineLevel="0" collapsed="false">
      <c r="D166" s="219"/>
      <c r="E166" s="426" t="s">
        <v>153</v>
      </c>
      <c r="F166" s="527"/>
      <c r="G166" s="527"/>
      <c r="H166" s="382"/>
      <c r="I166" s="537" t="n">
        <v>166</v>
      </c>
      <c r="J166" s="537" t="n">
        <v>164.7</v>
      </c>
      <c r="K166" s="537" t="n">
        <v>166.7</v>
      </c>
      <c r="L166" s="537" t="n">
        <v>166.3</v>
      </c>
      <c r="M166" s="382" t="n">
        <v>166.7</v>
      </c>
      <c r="N166" s="297"/>
      <c r="O166" s="355"/>
      <c r="P166" s="328"/>
      <c r="Q166" s="219"/>
      <c r="R166" s="538" t="e">
        <f aca="false"/>
        <v>#REF!</v>
      </c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</row>
    <row r="167" customFormat="false" ht="13.5" hidden="false" customHeight="true" outlineLevel="0" collapsed="false">
      <c r="D167" s="219"/>
      <c r="E167" s="539" t="s">
        <v>154</v>
      </c>
      <c r="F167" s="540"/>
      <c r="G167" s="540"/>
      <c r="H167" s="540"/>
      <c r="I167" s="541" t="s">
        <v>155</v>
      </c>
      <c r="J167" s="541" t="s">
        <v>156</v>
      </c>
      <c r="K167" s="541" t="s">
        <v>156</v>
      </c>
      <c r="L167" s="541" t="s">
        <v>156</v>
      </c>
      <c r="M167" s="541" t="s">
        <v>156</v>
      </c>
      <c r="N167" s="302"/>
      <c r="O167" s="432"/>
      <c r="P167" s="328"/>
      <c r="Q167" s="219"/>
      <c r="R167" s="538" t="e">
        <f aca="false"/>
        <v>#REF!</v>
      </c>
      <c r="S167" s="247"/>
      <c r="T167" s="247"/>
      <c r="U167" s="247"/>
      <c r="V167" s="247"/>
      <c r="W167" s="247"/>
      <c r="X167" s="247"/>
      <c r="Y167" s="542" t="s">
        <v>157</v>
      </c>
      <c r="Z167" s="219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</row>
    <row r="168" customFormat="false" ht="13.5" hidden="false" customHeight="true" outlineLevel="0" collapsed="false">
      <c r="D168" s="219"/>
      <c r="E168" s="443"/>
      <c r="F168" s="297"/>
      <c r="G168" s="297"/>
      <c r="H168" s="297"/>
      <c r="I168" s="297"/>
      <c r="J168" s="297"/>
      <c r="K168" s="297"/>
      <c r="L168" s="297"/>
      <c r="M168" s="297"/>
      <c r="N168" s="543" t="s">
        <v>120</v>
      </c>
      <c r="O168" s="331"/>
      <c r="P168" s="355"/>
      <c r="Q168" s="219"/>
      <c r="R168" s="538" t="e">
        <f aca="false"/>
        <v>#REF!</v>
      </c>
      <c r="S168" s="247"/>
      <c r="T168" s="247"/>
      <c r="U168" s="247"/>
      <c r="V168" s="247"/>
      <c r="W168" s="544"/>
      <c r="X168" s="545"/>
      <c r="Y168" s="546" t="s">
        <v>158</v>
      </c>
      <c r="Z168" s="547"/>
      <c r="AA168" s="316" t="s">
        <v>92</v>
      </c>
      <c r="AB168" s="548"/>
      <c r="AC168" s="247"/>
      <c r="AD168" s="247"/>
      <c r="AE168" s="247"/>
      <c r="AF168" s="247"/>
      <c r="AG168" s="247"/>
      <c r="AH168" s="247"/>
      <c r="AI168" s="247"/>
      <c r="AJ168" s="247"/>
      <c r="AK168" s="247"/>
    </row>
    <row r="169" customFormat="false" ht="13.5" hidden="false" customHeight="true" outlineLevel="0" collapsed="false">
      <c r="D169" s="219"/>
      <c r="E169" s="296" t="s">
        <v>159</v>
      </c>
      <c r="F169" s="549"/>
      <c r="G169" s="549"/>
      <c r="H169" s="549"/>
      <c r="I169" s="286" t="n">
        <v>0</v>
      </c>
      <c r="J169" s="286" t="n">
        <v>0</v>
      </c>
      <c r="K169" s="286" t="n">
        <v>304.093991670765</v>
      </c>
      <c r="L169" s="286" t="n">
        <v>302.715594965485</v>
      </c>
      <c r="M169" s="287" t="n">
        <v>323.242602875153</v>
      </c>
      <c r="N169" s="458" t="n">
        <v>339.9230212702</v>
      </c>
      <c r="O169" s="219"/>
      <c r="P169" s="431"/>
      <c r="Q169" s="219"/>
      <c r="R169" s="538" t="e">
        <f aca="false"/>
        <v>#REF!</v>
      </c>
      <c r="S169" s="247"/>
      <c r="T169" s="247"/>
      <c r="U169" s="247"/>
      <c r="V169" s="247"/>
      <c r="W169" s="544"/>
      <c r="X169" s="550" t="s">
        <v>160</v>
      </c>
      <c r="Y169" s="551" t="s">
        <v>161</v>
      </c>
      <c r="Z169" s="552" t="s">
        <v>65</v>
      </c>
      <c r="AA169" s="553" t="s">
        <v>161</v>
      </c>
      <c r="AB169" s="554" t="s">
        <v>65</v>
      </c>
      <c r="AC169" s="247"/>
      <c r="AD169" s="247"/>
      <c r="AE169" s="247"/>
      <c r="AF169" s="247"/>
      <c r="AG169" s="247"/>
      <c r="AH169" s="247"/>
      <c r="AI169" s="247"/>
      <c r="AJ169" s="247"/>
      <c r="AK169" s="247"/>
    </row>
    <row r="170" customFormat="false" ht="13.5" hidden="false" customHeight="true" outlineLevel="0" collapsed="false">
      <c r="D170" s="219"/>
      <c r="E170" s="247"/>
      <c r="F170" s="247"/>
      <c r="G170" s="247"/>
      <c r="H170" s="247"/>
      <c r="I170" s="247"/>
      <c r="J170" s="247"/>
      <c r="K170" s="247"/>
      <c r="L170" s="555" t="s">
        <v>162</v>
      </c>
      <c r="M170" s="247"/>
      <c r="N170" s="219"/>
      <c r="O170" s="509"/>
      <c r="P170" s="431"/>
      <c r="Q170" s="219"/>
      <c r="R170" s="538" t="e">
        <f aca="false"/>
        <v>#REF!</v>
      </c>
      <c r="S170" s="247"/>
      <c r="T170" s="247"/>
      <c r="U170" s="247"/>
      <c r="V170" s="247"/>
      <c r="W170" s="556" t="s">
        <v>57</v>
      </c>
      <c r="X170" s="557" t="n">
        <v>93</v>
      </c>
      <c r="Y170" s="558" t="n">
        <v>35.6643440710992</v>
      </c>
      <c r="Z170" s="559" t="n">
        <v>0.383487570656981</v>
      </c>
      <c r="AA170" s="393" t="n">
        <v>48.1007100968584</v>
      </c>
      <c r="AB170" s="560" t="n">
        <v>0.517211936525359</v>
      </c>
      <c r="AC170" s="247"/>
      <c r="AD170" s="247"/>
      <c r="AE170" s="247"/>
      <c r="AF170" s="247"/>
      <c r="AG170" s="247"/>
      <c r="AH170" s="247"/>
      <c r="AI170" s="247"/>
      <c r="AJ170" s="247"/>
      <c r="AK170" s="247"/>
    </row>
    <row r="171" customFormat="false" ht="13.5" hidden="false" customHeight="true" outlineLevel="0" collapsed="false">
      <c r="D171" s="219"/>
      <c r="E171" s="241" t="s">
        <v>163</v>
      </c>
      <c r="F171" s="241"/>
      <c r="G171" s="241" t="s">
        <v>132</v>
      </c>
      <c r="H171" s="241" t="s">
        <v>164</v>
      </c>
      <c r="I171" s="241"/>
      <c r="J171" s="561"/>
      <c r="K171" s="437"/>
      <c r="L171" s="241"/>
      <c r="M171" s="419"/>
      <c r="N171" s="562" t="s">
        <v>58</v>
      </c>
      <c r="O171" s="562" t="s">
        <v>13</v>
      </c>
      <c r="P171" s="562" t="s">
        <v>165</v>
      </c>
      <c r="Q171" s="219"/>
      <c r="R171" s="538" t="e">
        <f aca="false"/>
        <v>#REF!</v>
      </c>
      <c r="S171" s="247"/>
      <c r="T171" s="247"/>
      <c r="U171" s="247"/>
      <c r="V171" s="247"/>
      <c r="W171" s="563" t="s">
        <v>58</v>
      </c>
      <c r="X171" s="557" t="n">
        <v>50</v>
      </c>
      <c r="Y171" s="558" t="n">
        <v>-1.78092221801041</v>
      </c>
      <c r="Z171" s="559" t="n">
        <v>-0.0356184443602082</v>
      </c>
      <c r="AA171" s="393" t="n">
        <v>21.960009253418</v>
      </c>
      <c r="AB171" s="560" t="n">
        <v>0.43920018506836</v>
      </c>
      <c r="AC171" s="247"/>
      <c r="AD171" s="247"/>
      <c r="AE171" s="247"/>
      <c r="AF171" s="247"/>
      <c r="AG171" s="247"/>
      <c r="AH171" s="247"/>
      <c r="AI171" s="247"/>
      <c r="AJ171" s="247"/>
      <c r="AK171" s="247"/>
    </row>
    <row r="172" customFormat="false" ht="13.5" hidden="false" customHeight="true" outlineLevel="0" collapsed="false">
      <c r="D172" s="564"/>
      <c r="E172" s="442" t="s">
        <v>122</v>
      </c>
      <c r="F172" s="442" t="s">
        <v>122</v>
      </c>
      <c r="G172" s="442" t="s">
        <v>122</v>
      </c>
      <c r="H172" s="442" t="s">
        <v>166</v>
      </c>
      <c r="I172" s="442" t="s">
        <v>167</v>
      </c>
      <c r="J172" s="219"/>
      <c r="K172" s="565" t="s">
        <v>91</v>
      </c>
      <c r="L172" s="253" t="s">
        <v>3</v>
      </c>
      <c r="M172" s="566" t="s">
        <v>11</v>
      </c>
      <c r="N172" s="567" t="s">
        <v>168</v>
      </c>
      <c r="O172" s="567" t="s">
        <v>169</v>
      </c>
      <c r="P172" s="567" t="s">
        <v>170</v>
      </c>
      <c r="Q172" s="247"/>
      <c r="R172" s="431"/>
      <c r="S172" s="247"/>
      <c r="T172" s="247"/>
      <c r="U172" s="247"/>
      <c r="V172" s="247"/>
      <c r="W172" s="563" t="s">
        <v>171</v>
      </c>
      <c r="X172" s="557" t="n">
        <v>68</v>
      </c>
      <c r="Y172" s="558" t="n">
        <v>14.4018691588784</v>
      </c>
      <c r="Z172" s="559" t="n">
        <v>0.211792193512918</v>
      </c>
      <c r="AA172" s="393" t="n">
        <v>13.3116445997108</v>
      </c>
      <c r="AB172" s="560" t="n">
        <v>0.195759479407512</v>
      </c>
      <c r="AC172" s="247"/>
      <c r="AD172" s="247"/>
      <c r="AE172" s="247"/>
      <c r="AF172" s="247"/>
      <c r="AG172" s="247"/>
      <c r="AH172" s="247"/>
      <c r="AI172" s="247"/>
      <c r="AJ172" s="247"/>
      <c r="AK172" s="247"/>
    </row>
    <row r="173" customFormat="false" ht="13.5" hidden="false" customHeight="true" outlineLevel="0" collapsed="false">
      <c r="D173" s="568"/>
      <c r="E173" s="442" t="s">
        <v>166</v>
      </c>
      <c r="F173" s="442" t="s">
        <v>167</v>
      </c>
      <c r="G173" s="442"/>
      <c r="H173" s="569" t="n">
        <v>1240</v>
      </c>
      <c r="I173" s="569" t="n">
        <v>1330</v>
      </c>
      <c r="J173" s="570" t="n">
        <v>7</v>
      </c>
      <c r="K173" s="571" t="n">
        <v>36617</v>
      </c>
      <c r="L173" s="572" t="n">
        <v>114.372022208418</v>
      </c>
      <c r="M173" s="307" t="n">
        <v>44.176297696116</v>
      </c>
      <c r="N173" s="258" t="n">
        <v>22.5634364739524</v>
      </c>
      <c r="O173" s="258" t="n">
        <v>8.31872951604518</v>
      </c>
      <c r="P173" s="308" t="n">
        <v>39.3135585223048</v>
      </c>
      <c r="Q173" s="570"/>
      <c r="R173" s="573"/>
      <c r="S173" s="570"/>
      <c r="T173" s="570"/>
      <c r="U173" s="570"/>
      <c r="V173" s="570"/>
      <c r="W173" s="563" t="s">
        <v>172</v>
      </c>
      <c r="X173" s="557" t="n">
        <v>45</v>
      </c>
      <c r="Y173" s="558" t="n">
        <v>19.8967824963543</v>
      </c>
      <c r="Z173" s="559" t="n">
        <v>0.442150722141208</v>
      </c>
      <c r="AA173" s="391" t="n">
        <v>41.4445408916276</v>
      </c>
      <c r="AB173" s="574" t="n">
        <v>0.920989797591725</v>
      </c>
      <c r="AC173" s="570"/>
      <c r="AD173" s="570"/>
      <c r="AE173" s="570"/>
      <c r="AF173" s="570"/>
      <c r="AG173" s="570"/>
      <c r="AH173" s="570"/>
      <c r="AI173" s="570"/>
      <c r="AJ173" s="570"/>
      <c r="AK173" s="570"/>
    </row>
    <row r="174" customFormat="false" ht="13.5" hidden="false" customHeight="true" outlineLevel="0" collapsed="false">
      <c r="D174" s="219"/>
      <c r="E174" s="445" t="n">
        <v>4950</v>
      </c>
      <c r="F174" s="445" t="n">
        <v>4825</v>
      </c>
      <c r="G174" s="445" t="n">
        <v>2192</v>
      </c>
      <c r="H174" s="575" t="n">
        <v>300</v>
      </c>
      <c r="I174" s="575" t="n">
        <v>324</v>
      </c>
      <c r="J174" s="393"/>
      <c r="K174" s="571" t="n">
        <v>36647</v>
      </c>
      <c r="L174" s="572" t="n">
        <v>132.862479311752</v>
      </c>
      <c r="M174" s="307" t="n">
        <v>53.816870126882</v>
      </c>
      <c r="N174" s="258" t="n">
        <v>19.9238394968036</v>
      </c>
      <c r="O174" s="258" t="n">
        <v>16.7786130922374</v>
      </c>
      <c r="P174" s="308" t="n">
        <v>42.3431565958292</v>
      </c>
      <c r="Q174" s="576"/>
      <c r="R174" s="577"/>
      <c r="S174" s="247"/>
      <c r="T174" s="247"/>
      <c r="U174" s="247"/>
      <c r="V174" s="247"/>
      <c r="W174" s="563" t="s">
        <v>173</v>
      </c>
      <c r="X174" s="578" t="n">
        <v>256</v>
      </c>
      <c r="Y174" s="579" t="n">
        <v>68.1820735083215</v>
      </c>
      <c r="Z174" s="580" t="n">
        <v>0.266336224641881</v>
      </c>
      <c r="AA174" s="398" t="n">
        <v>124.816904841615</v>
      </c>
      <c r="AB174" s="581" t="n">
        <v>0.487566034537558</v>
      </c>
      <c r="AC174" s="247"/>
      <c r="AD174" s="247"/>
      <c r="AE174" s="247"/>
      <c r="AF174" s="247"/>
      <c r="AG174" s="247"/>
      <c r="AH174" s="247"/>
      <c r="AI174" s="247"/>
      <c r="AJ174" s="247"/>
      <c r="AK174" s="247"/>
    </row>
    <row r="175" customFormat="false" ht="13.5" hidden="false" customHeight="true" outlineLevel="0" collapsed="false">
      <c r="D175" s="219"/>
      <c r="E175" s="247"/>
      <c r="F175" s="247"/>
      <c r="G175" s="247"/>
      <c r="H175" s="247"/>
      <c r="I175" s="582" t="s">
        <v>174</v>
      </c>
      <c r="J175" s="247"/>
      <c r="K175" s="571" t="n">
        <v>36678</v>
      </c>
      <c r="L175" s="572" t="n">
        <v>144.695613950708</v>
      </c>
      <c r="M175" s="307" t="n">
        <v>63.3790120934028</v>
      </c>
      <c r="N175" s="258" t="n">
        <v>18.0836429928692</v>
      </c>
      <c r="O175" s="258" t="n">
        <v>20.3391172648668</v>
      </c>
      <c r="P175" s="308" t="n">
        <v>42.8938415995692</v>
      </c>
      <c r="Q175" s="583"/>
      <c r="R175" s="577"/>
      <c r="S175" s="247"/>
      <c r="T175" s="247"/>
      <c r="U175" s="247"/>
      <c r="V175" s="247"/>
      <c r="W175" s="563" t="s">
        <v>175</v>
      </c>
      <c r="X175" s="557" t="n">
        <v>35</v>
      </c>
      <c r="Y175" s="558" t="n">
        <v>8.901</v>
      </c>
      <c r="Z175" s="559" t="n">
        <v>0.254314285714286</v>
      </c>
      <c r="AA175" s="393" t="n">
        <v>21.1000000000003</v>
      </c>
      <c r="AB175" s="584" t="n">
        <v>0.60285714285715</v>
      </c>
      <c r="AC175" s="247"/>
      <c r="AD175" s="247"/>
      <c r="AE175" s="247"/>
      <c r="AF175" s="247"/>
      <c r="AG175" s="247"/>
      <c r="AH175" s="247"/>
      <c r="AI175" s="247"/>
      <c r="AJ175" s="247"/>
      <c r="AK175" s="247"/>
    </row>
    <row r="176" customFormat="false" ht="13.5" hidden="false" customHeight="true" outlineLevel="0" collapsed="false">
      <c r="D176" s="219"/>
      <c r="E176" s="247"/>
      <c r="F176" s="247"/>
      <c r="G176" s="247"/>
      <c r="H176" s="247"/>
      <c r="I176" s="247"/>
      <c r="J176" s="247"/>
      <c r="K176" s="571" t="n">
        <v>36708</v>
      </c>
      <c r="L176" s="572" t="n">
        <v>159.111754163376</v>
      </c>
      <c r="M176" s="307" t="n">
        <v>73.6642426903904</v>
      </c>
      <c r="N176" s="258" t="n">
        <v>18.4865921968416</v>
      </c>
      <c r="O176" s="258" t="n">
        <v>22.8455111316368</v>
      </c>
      <c r="P176" s="308" t="n">
        <v>44.1154081445068</v>
      </c>
      <c r="Q176" s="583"/>
      <c r="R176" s="573"/>
      <c r="S176" s="247"/>
      <c r="T176" s="247"/>
      <c r="U176" s="247"/>
      <c r="V176" s="247"/>
      <c r="W176" s="585" t="s">
        <v>176</v>
      </c>
      <c r="X176" s="586" t="n">
        <v>48</v>
      </c>
      <c r="Y176" s="587" t="e">
        <f aca="false">NA()</f>
        <v>#N/A</v>
      </c>
      <c r="Z176" s="588" t="e">
        <f aca="false">NA()</f>
        <v>#N/A</v>
      </c>
      <c r="AA176" s="391"/>
      <c r="AB176" s="589"/>
      <c r="AC176" s="247"/>
      <c r="AD176" s="247"/>
      <c r="AE176" s="247"/>
      <c r="AF176" s="247"/>
      <c r="AG176" s="247"/>
      <c r="AH176" s="247"/>
      <c r="AI176" s="247"/>
      <c r="AJ176" s="247"/>
      <c r="AK176" s="247"/>
    </row>
    <row r="177" customFormat="false" ht="13.5" hidden="false" customHeight="true" outlineLevel="0" collapsed="false">
      <c r="D177" s="219"/>
      <c r="E177" s="247"/>
      <c r="F177" s="247"/>
      <c r="G177" s="247"/>
      <c r="H177" s="247"/>
      <c r="I177" s="247"/>
      <c r="J177" s="247"/>
      <c r="K177" s="571" t="n">
        <v>36739</v>
      </c>
      <c r="L177" s="572" t="n">
        <v>172.111754163376</v>
      </c>
      <c r="M177" s="307" t="n">
        <v>71.6449093541172</v>
      </c>
      <c r="N177" s="258" t="n">
        <v>29.4323711910432</v>
      </c>
      <c r="O177" s="258" t="n">
        <v>24.5183092116189</v>
      </c>
      <c r="P177" s="308" t="n">
        <v>46.5161644065963</v>
      </c>
      <c r="Q177" s="583"/>
      <c r="R177" s="590"/>
      <c r="S177" s="247"/>
      <c r="T177" s="247"/>
      <c r="U177" s="247"/>
      <c r="V177" s="247"/>
      <c r="W177" s="591"/>
      <c r="X177" s="591"/>
      <c r="Y177" s="591"/>
      <c r="Z177" s="591"/>
      <c r="AA177" s="247"/>
      <c r="AB177" s="247"/>
      <c r="AC177" s="247"/>
      <c r="AD177" s="247"/>
      <c r="AE177" s="247"/>
      <c r="AF177" s="247"/>
      <c r="AG177" s="247"/>
      <c r="AH177" s="247"/>
      <c r="AI177" s="247"/>
      <c r="AJ177" s="247"/>
      <c r="AK177" s="247"/>
    </row>
    <row r="178" customFormat="false" ht="13.5" hidden="false" customHeight="true" outlineLevel="0" collapsed="false">
      <c r="D178" s="219"/>
      <c r="E178" s="247"/>
      <c r="F178" s="247"/>
      <c r="G178" s="247"/>
      <c r="H178" s="247"/>
      <c r="I178" s="247"/>
      <c r="J178" s="247"/>
      <c r="K178" s="571" t="n">
        <v>36770</v>
      </c>
      <c r="L178" s="572" t="n">
        <v>169.763754163376</v>
      </c>
      <c r="M178" s="307" t="n">
        <v>68.7856065805892</v>
      </c>
      <c r="N178" s="258" t="n">
        <v>30.4908577385388</v>
      </c>
      <c r="O178" s="258" t="n">
        <v>24.5352057698097</v>
      </c>
      <c r="P178" s="308" t="n">
        <v>45.9520840744379</v>
      </c>
      <c r="Q178" s="583"/>
      <c r="R178" s="247"/>
      <c r="S178" s="247"/>
      <c r="T178" s="247"/>
      <c r="U178" s="247"/>
      <c r="V178" s="247"/>
      <c r="W178" s="592" t="s">
        <v>177</v>
      </c>
      <c r="X178" s="592"/>
      <c r="Y178" s="592"/>
      <c r="Z178" s="592"/>
      <c r="AA178" s="247"/>
      <c r="AB178" s="247"/>
      <c r="AC178" s="247"/>
      <c r="AD178" s="247"/>
      <c r="AE178" s="247"/>
      <c r="AF178" s="247"/>
      <c r="AG178" s="247"/>
      <c r="AH178" s="247"/>
      <c r="AI178" s="247"/>
      <c r="AJ178" s="247"/>
      <c r="AK178" s="247"/>
    </row>
    <row r="179" customFormat="false" ht="13.5" hidden="false" customHeight="true" outlineLevel="0" collapsed="false">
      <c r="D179" s="219"/>
      <c r="E179" s="247"/>
      <c r="F179" s="247"/>
      <c r="G179" s="247"/>
      <c r="H179" s="247"/>
      <c r="I179" s="247"/>
      <c r="J179" s="247"/>
      <c r="K179" s="593" t="n">
        <v>36800</v>
      </c>
      <c r="L179" s="554" t="n">
        <v>156.770429239321</v>
      </c>
      <c r="M179" s="526" t="n">
        <v>68.7806090653764</v>
      </c>
      <c r="N179" s="331" t="n">
        <v>22.9037455463192</v>
      </c>
      <c r="O179" s="331" t="n">
        <v>21.7847606464721</v>
      </c>
      <c r="P179" s="274" t="n">
        <v>43.3013139811531</v>
      </c>
      <c r="Q179" s="431"/>
      <c r="R179" s="247"/>
      <c r="S179" s="247"/>
      <c r="T179" s="247"/>
      <c r="U179" s="247"/>
      <c r="V179" s="247"/>
      <c r="W179" s="594"/>
      <c r="X179" s="168" t="s">
        <v>158</v>
      </c>
      <c r="Y179" s="168" t="s">
        <v>160</v>
      </c>
      <c r="Z179" s="595" t="s">
        <v>65</v>
      </c>
      <c r="AA179" s="247"/>
      <c r="AB179" s="247"/>
      <c r="AC179" s="247"/>
      <c r="AD179" s="247"/>
      <c r="AE179" s="247"/>
      <c r="AF179" s="247"/>
      <c r="AG179" s="247"/>
      <c r="AH179" s="247"/>
      <c r="AI179" s="247"/>
      <c r="AJ179" s="247"/>
      <c r="AK179" s="247"/>
    </row>
    <row r="180" customFormat="false" ht="13.5" hidden="true" customHeight="true" outlineLevel="0" collapsed="false">
      <c r="D180" s="219"/>
      <c r="E180" s="247"/>
      <c r="F180" s="247"/>
      <c r="G180" s="247"/>
      <c r="H180" s="247"/>
      <c r="I180" s="247"/>
      <c r="J180" s="247"/>
      <c r="K180" s="571" t="n">
        <v>36831</v>
      </c>
      <c r="L180" s="572" t="n">
        <v>132.213429239321</v>
      </c>
      <c r="M180" s="307" t="n">
        <v>65.4310173952541</v>
      </c>
      <c r="N180" s="258" t="n">
        <v>15.4422104746552</v>
      </c>
      <c r="O180" s="258" t="n">
        <v>11.8180630525005</v>
      </c>
      <c r="P180" s="308" t="n">
        <v>39.5221383169111</v>
      </c>
      <c r="Q180" s="583"/>
      <c r="R180" s="247"/>
      <c r="S180" s="247"/>
      <c r="T180" s="247"/>
      <c r="U180" s="247"/>
      <c r="V180" s="247"/>
      <c r="W180" s="596" t="n">
        <v>36952</v>
      </c>
      <c r="X180" s="597" t="n">
        <v>56.659</v>
      </c>
      <c r="Y180" s="598" t="n">
        <v>304.276</v>
      </c>
      <c r="Z180" s="599" t="n">
        <v>0.186209231092824</v>
      </c>
      <c r="AA180" s="247"/>
      <c r="AB180" s="247"/>
      <c r="AC180" s="247"/>
      <c r="AD180" s="247"/>
      <c r="AE180" s="247"/>
      <c r="AF180" s="247"/>
      <c r="AG180" s="247"/>
      <c r="AH180" s="247"/>
      <c r="AI180" s="247"/>
      <c r="AJ180" s="247"/>
      <c r="AK180" s="247"/>
    </row>
    <row r="181" customFormat="false" ht="13.5" hidden="false" customHeight="true" outlineLevel="0" collapsed="false">
      <c r="D181" s="219"/>
      <c r="E181" s="247"/>
      <c r="F181" s="247"/>
      <c r="G181" s="247"/>
      <c r="H181" s="247"/>
      <c r="I181" s="247"/>
      <c r="J181" s="247"/>
      <c r="K181" s="571" t="n">
        <v>36861</v>
      </c>
      <c r="L181" s="572" t="n">
        <v>80.8174292393209</v>
      </c>
      <c r="M181" s="307" t="n">
        <v>43.1062260474049</v>
      </c>
      <c r="N181" s="258" t="n">
        <v>8.47760127112999</v>
      </c>
      <c r="O181" s="258" t="n">
        <v>-4.09303018214991</v>
      </c>
      <c r="P181" s="308" t="n">
        <v>33.3266321029359</v>
      </c>
      <c r="Q181" s="431"/>
      <c r="R181" s="247"/>
      <c r="S181" s="247"/>
      <c r="T181" s="247"/>
      <c r="U181" s="247"/>
      <c r="V181" s="247"/>
      <c r="W181" s="600" t="s">
        <v>178</v>
      </c>
      <c r="X181" s="600"/>
      <c r="Y181" s="247"/>
      <c r="Z181" s="536"/>
      <c r="AA181" s="247"/>
      <c r="AB181" s="247"/>
      <c r="AC181" s="247"/>
      <c r="AD181" s="247"/>
      <c r="AE181" s="247"/>
      <c r="AF181" s="247"/>
      <c r="AG181" s="247"/>
      <c r="AH181" s="247"/>
      <c r="AI181" s="247"/>
      <c r="AJ181" s="247"/>
      <c r="AK181" s="247"/>
    </row>
    <row r="182" customFormat="false" ht="12.75" hidden="false" customHeight="false" outlineLevel="0" collapsed="false">
      <c r="D182" s="219"/>
      <c r="E182" s="247"/>
      <c r="F182" s="247"/>
      <c r="G182" s="247"/>
      <c r="H182" s="247"/>
      <c r="I182" s="247"/>
      <c r="J182" s="601"/>
      <c r="K182" s="571" t="n">
        <v>36892</v>
      </c>
      <c r="L182" s="572" t="n">
        <v>43.8382717885609</v>
      </c>
      <c r="M182" s="307" t="n">
        <v>26.8169352418028</v>
      </c>
      <c r="N182" s="258" t="n">
        <v>2.78369549537759</v>
      </c>
      <c r="O182" s="258" t="n">
        <v>-17.3479461955803</v>
      </c>
      <c r="P182" s="308" t="n">
        <v>31.5855872469607</v>
      </c>
      <c r="Q182" s="431"/>
      <c r="R182" s="602"/>
      <c r="S182" s="247"/>
      <c r="T182" s="247"/>
      <c r="U182" s="247"/>
      <c r="V182" s="247"/>
      <c r="W182" s="247"/>
      <c r="X182" s="247"/>
      <c r="Y182" s="247"/>
      <c r="Z182" s="247"/>
      <c r="AA182" s="247"/>
      <c r="AB182" s="247"/>
      <c r="AC182" s="247"/>
      <c r="AD182" s="247"/>
      <c r="AE182" s="247"/>
      <c r="AF182" s="247"/>
      <c r="AG182" s="247"/>
      <c r="AH182" s="247"/>
      <c r="AI182" s="247"/>
      <c r="AJ182" s="247"/>
      <c r="AK182" s="247"/>
    </row>
    <row r="183" customFormat="false" ht="12.75" hidden="false" customHeight="false" outlineLevel="0" collapsed="false">
      <c r="D183" s="219"/>
      <c r="E183" s="247"/>
      <c r="F183" s="247"/>
      <c r="G183" s="247"/>
      <c r="H183" s="247"/>
      <c r="I183" s="247"/>
      <c r="J183" s="247"/>
      <c r="K183" s="571" t="n">
        <v>36923</v>
      </c>
      <c r="L183" s="572" t="n">
        <v>10.9872717885609</v>
      </c>
      <c r="M183" s="307" t="n">
        <v>12.616616443266</v>
      </c>
      <c r="N183" s="258" t="n">
        <v>-0.715806679260413</v>
      </c>
      <c r="O183" s="258" t="n">
        <v>-26.5795081135267</v>
      </c>
      <c r="P183" s="308" t="n">
        <v>25.6659701380819</v>
      </c>
      <c r="Q183" s="431"/>
      <c r="R183" s="602"/>
      <c r="S183" s="247"/>
      <c r="T183" s="247"/>
      <c r="U183" s="247"/>
      <c r="V183" s="247"/>
      <c r="W183" s="247"/>
      <c r="X183" s="247"/>
      <c r="Y183" s="247"/>
      <c r="Z183" s="247"/>
      <c r="AA183" s="247"/>
      <c r="AB183" s="247"/>
      <c r="AC183" s="247"/>
      <c r="AD183" s="247"/>
      <c r="AE183" s="247"/>
      <c r="AF183" s="247"/>
      <c r="AG183" s="247"/>
      <c r="AH183" s="603"/>
      <c r="AI183" s="603"/>
      <c r="AJ183" s="603"/>
      <c r="AK183" s="604"/>
    </row>
    <row r="184" customFormat="false" ht="12.75" hidden="false" customHeight="false" outlineLevel="0" collapsed="false">
      <c r="D184" s="219"/>
      <c r="E184" s="247"/>
      <c r="F184" s="247"/>
      <c r="G184" s="247"/>
      <c r="H184" s="247"/>
      <c r="I184" s="247"/>
      <c r="J184" s="247"/>
      <c r="K184" s="571" t="n">
        <v>36951</v>
      </c>
      <c r="L184" s="572" t="n">
        <v>-1.45272821143917</v>
      </c>
      <c r="M184" s="307" t="n">
        <v>10.3114735082744</v>
      </c>
      <c r="N184" s="258" t="n">
        <v>-4.15719960210601</v>
      </c>
      <c r="O184" s="258" t="n">
        <v>-29.6160263012367</v>
      </c>
      <c r="P184" s="308" t="n">
        <v>22.0090241836291</v>
      </c>
      <c r="Q184" s="431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47"/>
      <c r="AD184" s="247"/>
      <c r="AE184" s="247"/>
      <c r="AF184" s="247"/>
      <c r="AG184" s="247"/>
      <c r="AH184" s="247"/>
      <c r="AI184" s="603"/>
      <c r="AJ184" s="603"/>
      <c r="AK184" s="604"/>
    </row>
    <row r="185" customFormat="false" ht="12.75" hidden="false" customHeight="false" outlineLevel="0" collapsed="false">
      <c r="D185" s="219"/>
      <c r="E185" s="247"/>
      <c r="F185" s="247"/>
      <c r="G185" s="247"/>
      <c r="H185" s="247"/>
      <c r="I185" s="247"/>
      <c r="J185" s="247"/>
      <c r="K185" s="593" t="n">
        <v>36982</v>
      </c>
      <c r="L185" s="554" t="n">
        <v>53.9435189076782</v>
      </c>
      <c r="M185" s="526" t="n">
        <v>29.1409682049456</v>
      </c>
      <c r="N185" s="331" t="n">
        <v>-4.85708594273681</v>
      </c>
      <c r="O185" s="331" t="n">
        <v>9.39252336448588</v>
      </c>
      <c r="P185" s="274" t="n">
        <v>20.2671132809835</v>
      </c>
      <c r="Q185" s="431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7"/>
      <c r="AC185" s="247"/>
      <c r="AD185" s="247"/>
      <c r="AE185" s="247"/>
      <c r="AF185" s="247"/>
      <c r="AG185" s="247"/>
      <c r="AH185" s="247"/>
      <c r="AI185" s="247"/>
      <c r="AJ185" s="219"/>
      <c r="AK185" s="604"/>
    </row>
    <row r="186" customFormat="false" ht="12.75" hidden="false" customHeight="false" outlineLevel="0" collapsed="false">
      <c r="D186" s="219"/>
      <c r="E186" s="247"/>
      <c r="F186" s="247"/>
      <c r="G186" s="247"/>
      <c r="H186" s="247"/>
      <c r="I186" s="247"/>
      <c r="J186" s="247"/>
      <c r="K186" s="247" t="s">
        <v>179</v>
      </c>
      <c r="L186" s="247"/>
      <c r="M186" s="247"/>
      <c r="N186" s="247"/>
      <c r="O186" s="247"/>
      <c r="P186" s="247"/>
      <c r="Q186" s="605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  <c r="AC186" s="247"/>
      <c r="AD186" s="247"/>
      <c r="AE186" s="247"/>
      <c r="AF186" s="247"/>
      <c r="AG186" s="247"/>
      <c r="AH186" s="247"/>
      <c r="AI186" s="247"/>
      <c r="AJ186" s="219"/>
      <c r="AK186" s="604"/>
    </row>
    <row r="187" customFormat="false" ht="12.75" hidden="false" customHeight="false" outlineLevel="0" collapsed="false">
      <c r="D187" s="219"/>
      <c r="E187" s="247"/>
      <c r="F187" s="247"/>
      <c r="G187" s="247"/>
      <c r="H187" s="247"/>
      <c r="I187" s="247"/>
      <c r="J187" s="247"/>
      <c r="K187" s="247"/>
      <c r="L187" s="189" t="s">
        <v>180</v>
      </c>
      <c r="M187" s="247"/>
      <c r="N187" s="247"/>
      <c r="O187" s="247"/>
      <c r="P187" s="591"/>
      <c r="Q187" s="606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7"/>
      <c r="AC187" s="247"/>
      <c r="AD187" s="247"/>
      <c r="AE187" s="247"/>
      <c r="AF187" s="247"/>
      <c r="AG187" s="247"/>
      <c r="AH187" s="247"/>
      <c r="AI187" s="247"/>
      <c r="AJ187" s="219"/>
      <c r="AK187" s="607"/>
    </row>
    <row r="188" customFormat="false" ht="22.5" hidden="false" customHeight="false" outlineLevel="0" collapsed="false">
      <c r="D188" s="219"/>
      <c r="E188" s="247"/>
      <c r="F188" s="247"/>
      <c r="G188" s="247"/>
      <c r="H188" s="247"/>
      <c r="I188" s="247"/>
      <c r="J188" s="247"/>
      <c r="K188" s="608" t="s">
        <v>91</v>
      </c>
      <c r="L188" s="609" t="s">
        <v>181</v>
      </c>
      <c r="M188" s="610" t="s">
        <v>11</v>
      </c>
      <c r="N188" s="611" t="s">
        <v>182</v>
      </c>
      <c r="O188" s="611" t="s">
        <v>183</v>
      </c>
      <c r="P188" s="609" t="s">
        <v>14</v>
      </c>
      <c r="Q188" s="606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  <c r="AC188" s="247"/>
      <c r="AD188" s="247"/>
      <c r="AE188" s="247"/>
      <c r="AF188" s="247"/>
      <c r="AG188" s="247"/>
      <c r="AH188" s="247"/>
      <c r="AI188" s="247"/>
      <c r="AJ188" s="219"/>
      <c r="AK188" s="607"/>
    </row>
    <row r="189" customFormat="false" ht="12.75" hidden="false" customHeight="false" outlineLevel="0" collapsed="false">
      <c r="D189" s="219"/>
      <c r="E189" s="247"/>
      <c r="F189" s="247"/>
      <c r="G189" s="247"/>
      <c r="H189" s="247"/>
      <c r="I189" s="247"/>
      <c r="J189" s="247"/>
      <c r="K189" s="571" t="n">
        <v>36617</v>
      </c>
      <c r="L189" s="572" t="n">
        <v>498.139148816885</v>
      </c>
      <c r="M189" s="307" t="n">
        <v>132.567846136133</v>
      </c>
      <c r="N189" s="258" t="n">
        <v>25.54411912044</v>
      </c>
      <c r="O189" s="258" t="n">
        <v>236.010955824124</v>
      </c>
      <c r="P189" s="308" t="n">
        <v>104.016227736187</v>
      </c>
      <c r="Q189" s="606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19"/>
      <c r="AK189" s="431"/>
    </row>
    <row r="190" customFormat="false" ht="12.75" hidden="false" customHeight="false" outlineLevel="0" collapsed="false">
      <c r="D190" s="219"/>
      <c r="E190" s="247"/>
      <c r="F190" s="247"/>
      <c r="G190" s="247"/>
      <c r="H190" s="247"/>
      <c r="I190" s="247"/>
      <c r="J190" s="247"/>
      <c r="K190" s="571" t="n">
        <v>36647</v>
      </c>
      <c r="L190" s="572" t="n">
        <v>596.466358172059</v>
      </c>
      <c r="M190" s="307" t="n">
        <v>310.986207444065</v>
      </c>
      <c r="N190" s="258" t="n">
        <v>-85.1482895854452</v>
      </c>
      <c r="O190" s="258" t="n">
        <v>272.899470199749</v>
      </c>
      <c r="P190" s="308" t="n">
        <v>97.7289701136904</v>
      </c>
      <c r="Q190" s="606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47"/>
      <c r="AD190" s="247"/>
      <c r="AE190" s="247"/>
      <c r="AF190" s="247"/>
      <c r="AG190" s="247"/>
      <c r="AH190" s="247"/>
      <c r="AI190" s="247"/>
      <c r="AJ190" s="219"/>
      <c r="AK190" s="431"/>
    </row>
    <row r="191" customFormat="false" ht="12.75" hidden="false" customHeight="false" outlineLevel="0" collapsed="false">
      <c r="D191" s="219"/>
      <c r="E191" s="247"/>
      <c r="F191" s="247"/>
      <c r="G191" s="247"/>
      <c r="H191" s="247"/>
      <c r="I191" s="247"/>
      <c r="J191" s="247"/>
      <c r="K191" s="571" t="n">
        <v>36678</v>
      </c>
      <c r="L191" s="572" t="n">
        <v>394.437821298528</v>
      </c>
      <c r="M191" s="307" t="n">
        <v>318.738065550693</v>
      </c>
      <c r="N191" s="258" t="n">
        <v>-61.33988346448</v>
      </c>
      <c r="O191" s="258" t="n">
        <v>118.683472420981</v>
      </c>
      <c r="P191" s="308" t="n">
        <v>18.3561667913333</v>
      </c>
      <c r="Q191" s="606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7"/>
      <c r="AC191" s="247"/>
      <c r="AD191" s="247"/>
      <c r="AE191" s="247"/>
      <c r="AF191" s="247"/>
      <c r="AG191" s="247"/>
      <c r="AH191" s="247"/>
      <c r="AI191" s="247"/>
      <c r="AJ191" s="219"/>
      <c r="AK191" s="607"/>
    </row>
    <row r="192" customFormat="false" ht="12.75" hidden="false" customHeight="false" outlineLevel="0" collapsed="false">
      <c r="D192" s="219"/>
      <c r="E192" s="247"/>
      <c r="F192" s="247"/>
      <c r="G192" s="247"/>
      <c r="H192" s="247"/>
      <c r="I192" s="247"/>
      <c r="J192" s="247"/>
      <c r="K192" s="571" t="n">
        <v>36708</v>
      </c>
      <c r="L192" s="572" t="n">
        <v>465.036781053794</v>
      </c>
      <c r="M192" s="307" t="n">
        <v>331.78163216089</v>
      </c>
      <c r="N192" s="258" t="n">
        <v>12.9983614184645</v>
      </c>
      <c r="O192" s="258" t="n">
        <v>80.8514150570968</v>
      </c>
      <c r="P192" s="308" t="n">
        <v>39.4053724173419</v>
      </c>
      <c r="Q192" s="606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47"/>
      <c r="AD192" s="247"/>
      <c r="AE192" s="247"/>
      <c r="AF192" s="247"/>
      <c r="AG192" s="247"/>
      <c r="AH192" s="247"/>
      <c r="AI192" s="247"/>
      <c r="AJ192" s="247"/>
      <c r="AK192" s="431"/>
    </row>
    <row r="193" customFormat="false" ht="12.75" hidden="false" customHeight="false" outlineLevel="0" collapsed="false">
      <c r="D193" s="219"/>
      <c r="E193" s="247"/>
      <c r="F193" s="247"/>
      <c r="G193" s="247"/>
      <c r="H193" s="247"/>
      <c r="I193" s="247"/>
      <c r="J193" s="247"/>
      <c r="K193" s="571" t="n">
        <v>36739</v>
      </c>
      <c r="L193" s="572" t="n">
        <v>419.354838709677</v>
      </c>
      <c r="M193" s="307" t="n">
        <v>-65.139785041071</v>
      </c>
      <c r="N193" s="258" t="n">
        <v>353.089644974245</v>
      </c>
      <c r="O193" s="258" t="n">
        <v>53.9612283865174</v>
      </c>
      <c r="P193" s="308" t="n">
        <v>77.4437503899858</v>
      </c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47"/>
      <c r="AD193" s="247"/>
      <c r="AE193" s="247"/>
      <c r="AF193" s="247"/>
      <c r="AG193" s="247"/>
      <c r="AH193" s="247"/>
      <c r="AI193" s="247"/>
      <c r="AJ193" s="247"/>
      <c r="AK193" s="607"/>
    </row>
    <row r="194" customFormat="false" ht="12.75" hidden="false" customHeight="false" outlineLevel="0" collapsed="false">
      <c r="D194" s="219"/>
      <c r="E194" s="247"/>
      <c r="F194" s="247"/>
      <c r="G194" s="247"/>
      <c r="H194" s="247"/>
      <c r="I194" s="247"/>
      <c r="J194" s="247"/>
      <c r="K194" s="571" t="n">
        <v>36770</v>
      </c>
      <c r="L194" s="572" t="n">
        <v>-78.2666666666667</v>
      </c>
      <c r="M194" s="307" t="n">
        <v>-95.3100924509333</v>
      </c>
      <c r="N194" s="258" t="n">
        <v>35.28288491652</v>
      </c>
      <c r="O194" s="258" t="n">
        <v>0.563218606360007</v>
      </c>
      <c r="P194" s="308" t="n">
        <v>-18.8026777386133</v>
      </c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612"/>
    </row>
    <row r="195" customFormat="false" ht="12.75" hidden="false" customHeight="false" outlineLevel="0" collapsed="false">
      <c r="D195" s="219"/>
      <c r="E195" s="247"/>
      <c r="F195" s="247"/>
      <c r="G195" s="247"/>
      <c r="H195" s="247"/>
      <c r="I195" s="247"/>
      <c r="J195" s="247"/>
      <c r="K195" s="593" t="n">
        <v>36800</v>
      </c>
      <c r="L195" s="554" t="n">
        <v>-419.139513679187</v>
      </c>
      <c r="M195" s="526" t="n">
        <v>-0.161210168154837</v>
      </c>
      <c r="N195" s="331" t="n">
        <v>-244.745554587729</v>
      </c>
      <c r="O195" s="331" t="n">
        <v>-88.7240362366968</v>
      </c>
      <c r="P195" s="274" t="n">
        <v>-85.5087126866065</v>
      </c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47"/>
      <c r="AD195" s="247"/>
      <c r="AE195" s="247"/>
      <c r="AF195" s="247"/>
      <c r="AG195" s="247"/>
      <c r="AH195" s="247"/>
      <c r="AI195" s="247"/>
      <c r="AJ195" s="247"/>
      <c r="AK195" s="431"/>
    </row>
    <row r="196" customFormat="false" ht="12.75" hidden="false" customHeight="false" outlineLevel="0" collapsed="false">
      <c r="D196" s="219"/>
      <c r="E196" s="247"/>
      <c r="F196" s="247"/>
      <c r="G196" s="247"/>
      <c r="H196" s="247"/>
      <c r="I196" s="247"/>
      <c r="J196" s="247"/>
      <c r="K196" s="571" t="n">
        <v>36831</v>
      </c>
      <c r="L196" s="572" t="n">
        <v>-818.566666666667</v>
      </c>
      <c r="M196" s="307" t="n">
        <v>-111.653055670747</v>
      </c>
      <c r="N196" s="258" t="n">
        <v>-248.717835722133</v>
      </c>
      <c r="O196" s="258" t="n">
        <v>-332.223253132387</v>
      </c>
      <c r="P196" s="308" t="n">
        <v>-125.9725221414</v>
      </c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  <c r="AB196" s="247"/>
      <c r="AC196" s="247"/>
      <c r="AD196" s="247"/>
      <c r="AE196" s="247"/>
      <c r="AF196" s="247"/>
      <c r="AG196" s="247"/>
      <c r="AH196" s="247"/>
      <c r="AI196" s="247"/>
      <c r="AJ196" s="247"/>
      <c r="AK196" s="604"/>
    </row>
    <row r="197" customFormat="false" ht="12.75" hidden="false" customHeight="false" outlineLevel="0" collapsed="false">
      <c r="D197" s="219"/>
      <c r="E197" s="247"/>
      <c r="F197" s="247"/>
      <c r="G197" s="247"/>
      <c r="H197" s="247"/>
      <c r="I197" s="247"/>
      <c r="J197" s="247"/>
      <c r="K197" s="571" t="n">
        <v>36861</v>
      </c>
      <c r="L197" s="572" t="n">
        <v>-1657.93548387097</v>
      </c>
      <c r="M197" s="307" t="n">
        <v>-720.154559608039</v>
      </c>
      <c r="N197" s="258" t="n">
        <v>-224.664813016942</v>
      </c>
      <c r="O197" s="258" t="n">
        <v>-513.261072085497</v>
      </c>
      <c r="P197" s="308" t="n">
        <v>-199.85503916049</v>
      </c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7"/>
      <c r="AC197" s="247"/>
      <c r="AD197" s="247"/>
      <c r="AE197" s="247"/>
      <c r="AF197" s="247"/>
      <c r="AG197" s="247"/>
      <c r="AH197" s="247"/>
      <c r="AI197" s="247"/>
      <c r="AJ197" s="247"/>
      <c r="AK197" s="604"/>
    </row>
    <row r="198" customFormat="false" ht="12.75" hidden="false" customHeight="false" outlineLevel="0" collapsed="false">
      <c r="D198" s="219"/>
      <c r="E198" s="247"/>
      <c r="F198" s="247"/>
      <c r="G198" s="247"/>
      <c r="H198" s="247"/>
      <c r="I198" s="247"/>
      <c r="J198" s="247"/>
      <c r="K198" s="571" t="n">
        <v>36892</v>
      </c>
      <c r="L198" s="572" t="n">
        <v>-1192.87604679871</v>
      </c>
      <c r="M198" s="307" t="n">
        <v>-525.460993729097</v>
      </c>
      <c r="N198" s="258" t="n">
        <v>-183.674379862981</v>
      </c>
      <c r="O198" s="258" t="n">
        <v>-427.57793591711</v>
      </c>
      <c r="P198" s="308" t="n">
        <v>-56.1627372895226</v>
      </c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7"/>
      <c r="AD198" s="247"/>
      <c r="AE198" s="247"/>
      <c r="AF198" s="247"/>
      <c r="AG198" s="247"/>
      <c r="AH198" s="247"/>
      <c r="AI198" s="247"/>
      <c r="AJ198" s="247"/>
      <c r="AK198" s="247"/>
    </row>
    <row r="199" customFormat="false" ht="12.75" hidden="false" customHeight="false" outlineLevel="0" collapsed="false">
      <c r="D199" s="219"/>
      <c r="E199" s="247"/>
      <c r="F199" s="247"/>
      <c r="G199" s="247"/>
      <c r="H199" s="247"/>
      <c r="I199" s="247"/>
      <c r="J199" s="247"/>
      <c r="K199" s="571" t="n">
        <v>36923</v>
      </c>
      <c r="L199" s="572" t="n">
        <v>-1173.25</v>
      </c>
      <c r="M199" s="307" t="n">
        <v>-507.154242804886</v>
      </c>
      <c r="N199" s="258" t="n">
        <v>-124.982220522786</v>
      </c>
      <c r="O199" s="258" t="n">
        <v>-329.698639926657</v>
      </c>
      <c r="P199" s="308" t="n">
        <v>-211.414896745671</v>
      </c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7"/>
      <c r="AD199" s="247"/>
      <c r="AE199" s="247"/>
      <c r="AF199" s="247"/>
      <c r="AG199" s="247"/>
      <c r="AH199" s="247"/>
      <c r="AI199" s="247"/>
      <c r="AJ199" s="247"/>
      <c r="AK199" s="247"/>
    </row>
    <row r="200" customFormat="false" ht="12.75" hidden="false" customHeight="false" outlineLevel="0" collapsed="false">
      <c r="D200" s="219"/>
      <c r="E200" s="247"/>
      <c r="F200" s="247"/>
      <c r="G200" s="247"/>
      <c r="H200" s="247"/>
      <c r="I200" s="247"/>
      <c r="J200" s="247"/>
      <c r="K200" s="571" t="n">
        <v>36951</v>
      </c>
      <c r="L200" s="572" t="n">
        <v>-401.290322580645</v>
      </c>
      <c r="M200" s="307" t="n">
        <v>-74.3594495158581</v>
      </c>
      <c r="N200" s="258" t="n">
        <v>-111.012674930503</v>
      </c>
      <c r="O200" s="258" t="n">
        <v>-97.9521996035484</v>
      </c>
      <c r="P200" s="308" t="n">
        <v>-117.965998530736</v>
      </c>
      <c r="Q200" s="613"/>
      <c r="R200" s="271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47"/>
      <c r="AD200" s="247"/>
      <c r="AE200" s="247"/>
      <c r="AF200" s="247"/>
      <c r="AG200" s="247"/>
      <c r="AH200" s="247"/>
      <c r="AI200" s="247"/>
      <c r="AJ200" s="247"/>
      <c r="AK200" s="247"/>
    </row>
    <row r="201" customFormat="false" ht="12.75" hidden="false" customHeight="false" outlineLevel="0" collapsed="false">
      <c r="D201" s="219"/>
      <c r="E201" s="247"/>
      <c r="F201" s="247"/>
      <c r="G201" s="247"/>
      <c r="H201" s="247"/>
      <c r="I201" s="247"/>
      <c r="J201" s="247"/>
      <c r="K201" s="593" t="n">
        <v>36982</v>
      </c>
      <c r="L201" s="554" t="n">
        <v>463.866666666667</v>
      </c>
      <c r="M201" s="526" t="n">
        <v>427.649823222373</v>
      </c>
      <c r="N201" s="331" t="n">
        <v>-23.3295446876933</v>
      </c>
      <c r="O201" s="331" t="n">
        <v>117.61008488684</v>
      </c>
      <c r="P201" s="274" t="n">
        <v>-58.0636967548533</v>
      </c>
      <c r="Q201" s="431"/>
      <c r="R201" s="583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47"/>
      <c r="AD201" s="247"/>
      <c r="AE201" s="247"/>
      <c r="AF201" s="247"/>
      <c r="AG201" s="247"/>
      <c r="AH201" s="247"/>
      <c r="AI201" s="247"/>
      <c r="AJ201" s="247"/>
      <c r="AK201" s="247"/>
    </row>
    <row r="202" customFormat="false" ht="12.75" hidden="false" customHeight="false" outlineLevel="0" collapsed="false">
      <c r="D202" s="219"/>
      <c r="E202" s="247"/>
      <c r="F202" s="247"/>
      <c r="G202" s="247"/>
      <c r="H202" s="247"/>
      <c r="I202" s="247"/>
      <c r="J202" s="247"/>
      <c r="K202" s="247" t="s">
        <v>184</v>
      </c>
      <c r="L202" s="247"/>
      <c r="M202" s="247"/>
      <c r="N202" s="247"/>
      <c r="O202" s="247"/>
      <c r="P202" s="247"/>
      <c r="Q202" s="431"/>
      <c r="R202" s="583"/>
      <c r="S202" s="247"/>
      <c r="T202" s="247"/>
      <c r="U202" s="247"/>
      <c r="V202" s="247"/>
      <c r="W202" s="247"/>
      <c r="X202" s="247"/>
      <c r="Y202" s="247"/>
      <c r="Z202" s="247"/>
      <c r="AA202" s="247"/>
      <c r="AB202" s="247"/>
      <c r="AC202" s="247"/>
      <c r="AD202" s="247"/>
      <c r="AE202" s="247"/>
      <c r="AF202" s="247"/>
      <c r="AG202" s="247"/>
      <c r="AH202" s="247"/>
      <c r="AI202" s="247"/>
      <c r="AJ202" s="247"/>
      <c r="AK202" s="602"/>
    </row>
    <row r="203" customFormat="false" ht="12.75" hidden="false" customHeight="false" outlineLevel="0" collapsed="false">
      <c r="D203" s="219"/>
      <c r="E203" s="247"/>
      <c r="F203" s="247"/>
      <c r="G203" s="247"/>
      <c r="H203" s="247"/>
      <c r="I203" s="247"/>
      <c r="J203" s="247"/>
      <c r="K203" s="247"/>
      <c r="L203" s="247"/>
      <c r="M203" s="247"/>
      <c r="N203" s="247"/>
      <c r="O203" s="247"/>
      <c r="P203" s="247"/>
      <c r="Q203" s="431"/>
      <c r="R203" s="583"/>
      <c r="S203" s="247"/>
      <c r="T203" s="247"/>
      <c r="U203" s="247"/>
      <c r="V203" s="247"/>
      <c r="W203" s="247"/>
      <c r="X203" s="247"/>
      <c r="Y203" s="247"/>
      <c r="Z203" s="247"/>
      <c r="AA203" s="247"/>
      <c r="AB203" s="247"/>
      <c r="AC203" s="247"/>
      <c r="AD203" s="247"/>
      <c r="AE203" s="247"/>
      <c r="AF203" s="247"/>
      <c r="AG203" s="247"/>
      <c r="AH203" s="247"/>
      <c r="AI203" s="247"/>
      <c r="AJ203" s="247"/>
      <c r="AK203" s="602"/>
    </row>
    <row r="204" customFormat="false" ht="12.75" hidden="false" customHeight="false" outlineLevel="0" collapsed="false">
      <c r="D204" s="219"/>
      <c r="E204" s="247"/>
      <c r="F204" s="247"/>
      <c r="G204" s="247"/>
      <c r="H204" s="247"/>
      <c r="I204" s="247"/>
      <c r="J204" s="247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247"/>
      <c r="AA204" s="247"/>
      <c r="AB204" s="247"/>
      <c r="AC204" s="247"/>
      <c r="AD204" s="247"/>
      <c r="AE204" s="247"/>
      <c r="AF204" s="247"/>
      <c r="AG204" s="247"/>
      <c r="AH204" s="247"/>
      <c r="AI204" s="247"/>
      <c r="AJ204" s="247"/>
      <c r="AK204" s="602"/>
    </row>
    <row r="205" customFormat="false" ht="12.75" hidden="false" customHeight="false" outlineLevel="0" collapsed="false">
      <c r="D205" s="219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602"/>
    </row>
    <row r="206" customFormat="false" ht="12.75" hidden="false" customHeight="false" outlineLevel="0" collapsed="false">
      <c r="X206" s="614" t="n">
        <v>36739</v>
      </c>
      <c r="Y206" s="615" t="n">
        <f aca="false">Y187-Y197</f>
        <v>0</v>
      </c>
      <c r="Z206" s="616" t="n">
        <f aca="false">Y206*(X207-X206)</f>
        <v>0</v>
      </c>
      <c r="AC206" s="617"/>
    </row>
    <row r="207" customFormat="false" ht="12.75" hidden="false" customHeight="false" outlineLevel="0" collapsed="false">
      <c r="X207" s="614" t="n">
        <v>36770</v>
      </c>
      <c r="Y207" s="615" t="n">
        <f aca="false">Y188-Y198</f>
        <v>0</v>
      </c>
      <c r="Z207" s="616" t="n">
        <f aca="false">Y207*(X208-X207)</f>
        <v>0</v>
      </c>
      <c r="AC207" s="617"/>
    </row>
    <row r="208" customFormat="false" ht="12.75" hidden="false" customHeight="false" outlineLevel="0" collapsed="false">
      <c r="X208" s="614" t="n">
        <v>36800</v>
      </c>
      <c r="Y208" s="615" t="n">
        <f aca="false">Y189-Y199</f>
        <v>0</v>
      </c>
      <c r="Z208" s="616" t="n">
        <f aca="false">Y208*(X209-X208)</f>
        <v>0</v>
      </c>
      <c r="AC208" s="617"/>
    </row>
    <row r="209" customFormat="false" ht="12.75" hidden="false" customHeight="false" outlineLevel="0" collapsed="false">
      <c r="X209" s="618" t="n">
        <v>36831</v>
      </c>
      <c r="AC209" s="617"/>
    </row>
    <row r="210" customFormat="false" ht="13.5" hidden="false" customHeight="false" outlineLevel="0" collapsed="false">
      <c r="Y210" s="619" t="s">
        <v>185</v>
      </c>
      <c r="Z210" s="620" t="n">
        <f aca="false">SUM(Z202:Z208)</f>
        <v>0</v>
      </c>
    </row>
    <row r="211" customFormat="false" ht="13.5" hidden="false" customHeight="false" outlineLevel="0" collapsed="false"/>
  </sheetData>
  <mergeCells count="19">
    <mergeCell ref="F2:S2"/>
    <mergeCell ref="W5:AB5"/>
    <mergeCell ref="G40:R40"/>
    <mergeCell ref="G42:O42"/>
    <mergeCell ref="N43:O43"/>
    <mergeCell ref="V44:Z44"/>
    <mergeCell ref="N56:Q56"/>
    <mergeCell ref="N57:Q57"/>
    <mergeCell ref="N58:Q58"/>
    <mergeCell ref="N59:Q59"/>
    <mergeCell ref="V63:Z63"/>
    <mergeCell ref="V72:Z72"/>
    <mergeCell ref="D93:AK93"/>
    <mergeCell ref="E95:AI95"/>
    <mergeCell ref="E96:O96"/>
    <mergeCell ref="AI97:AJ97"/>
    <mergeCell ref="E171:F171"/>
    <mergeCell ref="H171:I171"/>
    <mergeCell ref="W178:Z17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8">
              <controlPr defaultSize="0" print="false" autoFill="0" autoPict="0">
                <anchor moveWithCells="true" sizeWithCells="false">
                  <from>
                    <xdr:col>5</xdr:col>
                    <xdr:colOff>0</xdr:colOff>
                    <xdr:row>92</xdr:row>
                    <xdr:rowOff>114480</xdr:rowOff>
                  </from>
                  <to>
                    <xdr:col>6</xdr:col>
                    <xdr:colOff>-109440</xdr:colOff>
                    <xdr:row>94</xdr:row>
                    <xdr:rowOff>171360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2001-05-17T14:19:30Z</dcterms:created>
  <dc:creator>mcowan1</dc:creator>
  <dc:description/>
  <dc:language>en-US</dc:language>
  <cp:lastModifiedBy>mcowan1</cp:lastModifiedBy>
  <dcterms:modified xsi:type="dcterms:W3CDTF">2001-05-17T14:22:41Z</dcterms:modified>
  <cp:revision>0</cp:revision>
  <dc:subject/>
  <dc:title/>
</cp:coreProperties>
</file>