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Results" sheetId="1" state="visible" r:id="rId3"/>
  </sheets>
  <definedNames>
    <definedName function="false" hidden="false" name="Excel_BuiltIn_Print_Area" vbProcedure="false">#REF!</definedName>
    <definedName function="false" hidden="false" name="Excel_BuiltIn_Print_Titles" vbProcedure="false">#REF!</definedName>
    <definedName function="false" hidden="false" localSheetId="0" name="Excel_BuiltIn__FilterDatabase" vbProcedure="false">Results!$A$5:$P$16</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<sst xmlns="http://schemas.openxmlformats.org/spreadsheetml/2006/main" count="70" uniqueCount="31">
  <si>
    <t xml:space="preserve">Counterparty acknowledges that although ENA has endeavored to comply with it's requests for verification of trading information with respect to certain transactions between ENA and Counterparty, ENA makes no representation or warranty as to the accuracy of completeness of the information provided.  ENA shall have no liability arising out of the use of this information or the reliance by Counterparty thereon.</t>
  </si>
  <si>
    <t xml:space="preserve">MTM COB 12.07.2001</t>
  </si>
  <si>
    <t xml:space="preserve">(ENA point of view)</t>
  </si>
  <si>
    <t xml:space="preserve">Total</t>
  </si>
  <si>
    <t xml:space="preserve">Unwind</t>
  </si>
  <si>
    <t xml:space="preserve">Post ID</t>
  </si>
  <si>
    <t xml:space="preserve">Counterparty</t>
  </si>
  <si>
    <t xml:space="preserve">Deal Date</t>
  </si>
  <si>
    <t xml:space="preserve">Tagg Num</t>
  </si>
  <si>
    <t xml:space="preserve">O/S</t>
  </si>
  <si>
    <t xml:space="preserve">Pub Code</t>
  </si>
  <si>
    <t xml:space="preserve">Price Code</t>
  </si>
  <si>
    <t xml:space="preserve">Fin / Phy</t>
  </si>
  <si>
    <t xml:space="preserve">Call / Put</t>
  </si>
  <si>
    <t xml:space="preserve">Period</t>
  </si>
  <si>
    <t xml:space="preserve">Notional</t>
  </si>
  <si>
    <t xml:space="preserve">IR</t>
  </si>
  <si>
    <t xml:space="preserve">DF</t>
  </si>
  <si>
    <t xml:space="preserve">PV Volume</t>
  </si>
  <si>
    <t xml:space="preserve">Fixed</t>
  </si>
  <si>
    <t xml:space="preserve">Bid</t>
  </si>
  <si>
    <t xml:space="preserve">Value</t>
  </si>
  <si>
    <t xml:space="preserve">AIRCANADA</t>
  </si>
  <si>
    <t xml:space="preserve">QD6597.1</t>
  </si>
  <si>
    <t xml:space="preserve">S</t>
  </si>
  <si>
    <t xml:space="preserve">NXAVCPROMPT</t>
  </si>
  <si>
    <t xml:space="preserve">WTI</t>
  </si>
  <si>
    <t xml:space="preserve">F</t>
  </si>
  <si>
    <t xml:space="preserve">QE1376.1</t>
  </si>
  <si>
    <t xml:space="preserve">YM2713.1</t>
  </si>
  <si>
    <t xml:space="preserve">YM2716.1</t>
  </si>
</sst>
</file>

<file path=xl/styles.xml><?xml version="1.0" encoding="utf-8"?>
<styleSheet xmlns="http://schemas.openxmlformats.org/spreadsheetml/2006/main">
  <numFmts count="13">
    <numFmt numFmtId="164" formatCode="General"/>
    <numFmt numFmtId="165" formatCode="dd\-mmm\-yy"/>
    <numFmt numFmtId="166" formatCode="dd\-mmm\-yyyy"/>
    <numFmt numFmtId="167" formatCode="#,##0"/>
    <numFmt numFmtId="168" formatCode="0.000"/>
    <numFmt numFmtId="169" formatCode="\$#,##0"/>
    <numFmt numFmtId="170" formatCode="0%"/>
    <numFmt numFmtId="171" formatCode="0.00%"/>
    <numFmt numFmtId="172" formatCode="_(\$* #,##0.00_);_(\$* \(#,##0.00\);_(\$* \-??_);_(@_)"/>
    <numFmt numFmtId="173" formatCode="_(* #,##0.00_);_(* \(#,##0.00\);_(* \-??_);_(@_)"/>
    <numFmt numFmtId="174" formatCode="_(* #,##0_);_(* \(#,##0\);_(* \-??_);_(@_)"/>
    <numFmt numFmtId="175" formatCode="_(\$* #,##0_);_(\$* \(#,##0\);_(\$* \-??_);_(@_)"/>
    <numFmt numFmtId="176" formatCode="[$-409]m/d/yyyy"/>
  </numFmts>
  <fonts count="9">
    <font>
      <sz val="10"/>
      <name val="Arial"/>
      <family val="0"/>
    </font>
    <font>
      <sz val="10"/>
      <name val="Arial"/>
      <family val="0"/>
    </font>
    <font>
      <sz val="10"/>
      <name val="Arial"/>
      <family val="0"/>
    </font>
    <font>
      <sz val="10"/>
      <name val="Arial"/>
      <family val="0"/>
    </font>
    <font>
      <sz val="10"/>
      <name val="Times New Roman"/>
      <family val="1"/>
    </font>
    <font>
      <b val="true"/>
      <sz val="10"/>
      <name val="Times New Roman"/>
      <family val="1"/>
    </font>
    <font>
      <b val="true"/>
      <sz val="14"/>
      <name val="Times New Roman"/>
      <family val="1"/>
    </font>
    <font>
      <b val="true"/>
      <sz val="10"/>
      <color rgb="FF000000"/>
      <name val="Times New Roman"/>
      <family val="1"/>
    </font>
    <font>
      <sz val="10"/>
      <color rgb="FF000000"/>
      <name val="Times New Roman"/>
      <family val="1"/>
    </font>
  </fonts>
  <fills count="5">
    <fill>
      <patternFill patternType="none"/>
    </fill>
    <fill>
      <patternFill patternType="gray125"/>
    </fill>
    <fill>
      <patternFill patternType="solid">
        <fgColor rgb="FFCCFFCC"/>
        <bgColor rgb="FFCCFFFF"/>
      </patternFill>
    </fill>
    <fill>
      <patternFill patternType="solid">
        <fgColor rgb="FFFFFF99"/>
        <bgColor rgb="FFFFFFCC"/>
      </patternFill>
    </fill>
    <fill>
      <patternFill patternType="solid">
        <fgColor rgb="FF99CCFF"/>
        <bgColor rgb="FFCCCCFF"/>
      </patternFill>
    </fill>
  </fills>
  <borders count="8">
    <border diagonalUp="false" diagonalDown="false">
      <left/>
      <right/>
      <top/>
      <bottom/>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style="medium"/>
      <diagonal/>
    </border>
    <border diagonalUp="false" diagonalDown="false">
      <left/>
      <right/>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3"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70" fontId="0" fillId="0" borderId="0" applyFont="true" applyBorder="false" applyAlignment="false" applyProtection="false"/>
  </cellStyleXfs>
  <cellXfs count="44">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6" fontId="4"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8" fontId="4" fillId="0" borderId="0" xfId="0" applyFont="true" applyBorder="false" applyAlignment="false" applyProtection="false">
      <alignment horizontal="general" vertical="bottom" textRotation="0" wrapText="false" indent="0" shrinkToFit="false"/>
      <protection locked="true" hidden="false"/>
    </xf>
    <xf numFmtId="169" fontId="4" fillId="0" borderId="0" xfId="0" applyFont="true" applyBorder="false" applyAlignment="false" applyProtection="false">
      <alignment horizontal="general" vertical="bottom" textRotation="0" wrapText="false" indent="0" shrinkToFit="false"/>
      <protection locked="true" hidden="false"/>
    </xf>
    <xf numFmtId="164" fontId="5" fillId="0" borderId="1" xfId="0" applyFont="true" applyBorder="true" applyAlignment="true" applyProtection="false">
      <alignment horizontal="center" vertical="bottom" textRotation="0" wrapText="true" indent="0" shrinkToFit="false"/>
      <protection locked="true" hidden="false"/>
    </xf>
    <xf numFmtId="164" fontId="4" fillId="0"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false">
      <alignment horizontal="center" vertical="bottom" textRotation="0" wrapText="false" indent="0" shrinkToFit="false"/>
      <protection locked="true" hidden="false"/>
    </xf>
    <xf numFmtId="166" fontId="7" fillId="0" borderId="0" xfId="0"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true" applyProtection="false">
      <alignment horizontal="center" vertical="bottom" textRotation="0" wrapText="false" indent="0" shrinkToFit="false"/>
      <protection locked="true" hidden="false"/>
    </xf>
    <xf numFmtId="168" fontId="7" fillId="0" borderId="0" xfId="0" applyFont="true" applyBorder="true" applyAlignment="true" applyProtection="false">
      <alignment horizontal="center" vertical="bottom" textRotation="0" wrapText="false" indent="0" shrinkToFit="false"/>
      <protection locked="true" hidden="false"/>
    </xf>
    <xf numFmtId="168" fontId="4" fillId="0" borderId="0" xfId="0" applyFont="true" applyBorder="true" applyAlignment="false" applyProtection="false">
      <alignment horizontal="general" vertical="bottom" textRotation="0" wrapText="false" indent="0" shrinkToFit="false"/>
      <protection locked="true" hidden="false"/>
    </xf>
    <xf numFmtId="169" fontId="4" fillId="0" borderId="0" xfId="0" applyFont="true" applyBorder="true" applyAlignment="false" applyProtection="false">
      <alignment horizontal="general" vertical="bottom" textRotation="0" wrapText="false" indent="0" shrinkToFit="false"/>
      <protection locked="true" hidden="false"/>
    </xf>
    <xf numFmtId="167" fontId="7" fillId="2" borderId="2" xfId="0" applyFont="true" applyBorder="true" applyAlignment="true" applyProtection="false">
      <alignment horizontal="center" vertical="bottom" textRotation="0" wrapText="false" indent="0" shrinkToFit="false"/>
      <protection locked="true" hidden="false"/>
    </xf>
    <xf numFmtId="171" fontId="8" fillId="2" borderId="3" xfId="19" applyFont="true" applyBorder="true" applyAlignment="true" applyProtection="true">
      <alignment horizontal="center" vertical="bottom" textRotation="0" wrapText="false" indent="0" shrinkToFit="false"/>
      <protection locked="true" hidden="false"/>
    </xf>
    <xf numFmtId="168" fontId="5" fillId="3" borderId="2" xfId="0" applyFont="true" applyBorder="true" applyAlignment="false" applyProtection="false">
      <alignment horizontal="general" vertical="bottom" textRotation="0" wrapText="false" indent="0" shrinkToFit="false"/>
      <protection locked="true" hidden="false"/>
    </xf>
    <xf numFmtId="169" fontId="5" fillId="3" borderId="3" xfId="0" applyFont="true" applyBorder="true" applyAlignment="false" applyProtection="false">
      <alignment horizontal="general" vertical="bottom" textRotation="0" wrapText="false" indent="0" shrinkToFit="false"/>
      <protection locked="true" hidden="false"/>
    </xf>
    <xf numFmtId="172" fontId="7" fillId="4" borderId="4" xfId="17" applyFont="true" applyBorder="true" applyAlignment="true" applyProtection="true">
      <alignment horizontal="center" vertical="top" textRotation="0" wrapText="false" indent="0" shrinkToFit="false"/>
      <protection locked="true" hidden="false"/>
    </xf>
    <xf numFmtId="172" fontId="7" fillId="4" borderId="5" xfId="17" applyFont="true" applyBorder="true" applyAlignment="true" applyProtection="true">
      <alignment horizontal="center" vertical="top" textRotation="0" wrapText="false" indent="0" shrinkToFit="false"/>
      <protection locked="true" hidden="false"/>
    </xf>
    <xf numFmtId="165" fontId="7" fillId="4" borderId="5" xfId="0" applyFont="true" applyBorder="true" applyAlignment="true" applyProtection="false">
      <alignment horizontal="center" vertical="bottom" textRotation="0" wrapText="false" indent="0" shrinkToFit="false"/>
      <protection locked="true" hidden="false"/>
    </xf>
    <xf numFmtId="165" fontId="7" fillId="4" borderId="5" xfId="17" applyFont="true" applyBorder="true" applyAlignment="true" applyProtection="true">
      <alignment horizontal="center" vertical="top" textRotation="0" wrapText="false" indent="0" shrinkToFit="false"/>
      <protection locked="true" hidden="false"/>
    </xf>
    <xf numFmtId="167" fontId="7" fillId="4" borderId="5" xfId="17" applyFont="true" applyBorder="true" applyAlignment="true" applyProtection="true">
      <alignment horizontal="center" vertical="top" textRotation="0" wrapText="false" indent="0" shrinkToFit="false"/>
      <protection locked="true" hidden="false"/>
    </xf>
    <xf numFmtId="168" fontId="7" fillId="4" borderId="5" xfId="17" applyFont="true" applyBorder="true" applyAlignment="true" applyProtection="true">
      <alignment horizontal="center" vertical="top" textRotation="0" wrapText="false" indent="0" shrinkToFit="false"/>
      <protection locked="true" hidden="false"/>
    </xf>
    <xf numFmtId="169" fontId="7" fillId="4" borderId="5" xfId="17" applyFont="true" applyBorder="true" applyAlignment="true" applyProtection="true">
      <alignment horizontal="center" vertical="top" textRotation="0" wrapText="false" indent="0" shrinkToFit="false"/>
      <protection locked="true" hidden="false"/>
    </xf>
    <xf numFmtId="172" fontId="7" fillId="4" borderId="6" xfId="17" applyFont="true" applyBorder="true" applyAlignment="true" applyProtection="true">
      <alignment horizontal="center" vertical="top" textRotation="0" wrapText="false" indent="0" shrinkToFit="false"/>
      <protection locked="true" hidden="false"/>
    </xf>
    <xf numFmtId="172" fontId="7" fillId="4" borderId="7" xfId="17" applyFont="true" applyBorder="true" applyAlignment="true" applyProtection="true">
      <alignment horizontal="center" vertical="top" textRotation="0" wrapText="false" indent="0" shrinkToFit="false"/>
      <protection locked="true" hidden="false"/>
    </xf>
    <xf numFmtId="165" fontId="7" fillId="4" borderId="7" xfId="0" applyFont="true" applyBorder="true" applyAlignment="true" applyProtection="false">
      <alignment horizontal="center" vertical="bottom" textRotation="0" wrapText="false" indent="0" shrinkToFit="false"/>
      <protection locked="true" hidden="false"/>
    </xf>
    <xf numFmtId="165" fontId="7" fillId="4" borderId="7" xfId="17" applyFont="true" applyBorder="true" applyAlignment="true" applyProtection="true">
      <alignment horizontal="center" vertical="top" textRotation="0" wrapText="false" indent="0" shrinkToFit="false"/>
      <protection locked="true" hidden="false"/>
    </xf>
    <xf numFmtId="167" fontId="7" fillId="4" borderId="7" xfId="17" applyFont="true" applyBorder="true" applyAlignment="true" applyProtection="true">
      <alignment horizontal="center" vertical="top" textRotation="0" wrapText="false" indent="0" shrinkToFit="false"/>
      <protection locked="true" hidden="false"/>
    </xf>
    <xf numFmtId="168" fontId="7" fillId="4" borderId="7" xfId="17" applyFont="true" applyBorder="true" applyAlignment="true" applyProtection="true">
      <alignment horizontal="center" vertical="top" textRotation="0" wrapText="false" indent="0" shrinkToFit="false"/>
      <protection locked="true" hidden="false"/>
    </xf>
    <xf numFmtId="169" fontId="7" fillId="4" borderId="7" xfId="17" applyFont="true" applyBorder="true" applyAlignment="true" applyProtection="true">
      <alignment horizontal="center" vertical="top"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71" fontId="4" fillId="0" borderId="0" xfId="19" applyFont="true" applyBorder="true" applyAlignment="true" applyProtection="true">
      <alignment horizontal="general" vertical="bottom" textRotation="0" wrapText="false" indent="0" shrinkToFit="false"/>
      <protection locked="true" hidden="false"/>
    </xf>
    <xf numFmtId="174" fontId="4" fillId="0" borderId="0" xfId="15" applyFont="true" applyBorder="true" applyAlignment="true" applyProtection="true">
      <alignment horizontal="general" vertical="bottom" textRotation="0" wrapText="false" indent="0" shrinkToFit="false"/>
      <protection locked="true" hidden="false"/>
    </xf>
    <xf numFmtId="172" fontId="4" fillId="0" borderId="0" xfId="17" applyFont="true" applyBorder="true" applyAlignment="true" applyProtection="true">
      <alignment horizontal="general" vertical="bottom" textRotation="0" wrapText="false" indent="0" shrinkToFit="false"/>
      <protection locked="true" hidden="false"/>
    </xf>
    <xf numFmtId="175" fontId="4" fillId="0" borderId="0" xfId="17" applyFont="true" applyBorder="true" applyAlignment="true" applyProtection="true">
      <alignment horizontal="general" vertical="bottom" textRotation="0" wrapText="false" indent="0" shrinkToFit="false"/>
      <protection locked="true" hidden="false"/>
    </xf>
    <xf numFmtId="176" fontId="4" fillId="0" borderId="0" xfId="0" applyFont="true" applyBorder="fals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true" outlineLevel="0" max="1" min="1" style="1" width="7.85"/>
    <col collapsed="false" customWidth="true" hidden="false" outlineLevel="0" max="2" min="2" style="1" width="17.99"/>
    <col collapsed="false" customWidth="true" hidden="false" outlineLevel="0" max="3" min="3" style="2" width="11.13"/>
    <col collapsed="false" customWidth="true" hidden="false" outlineLevel="0" max="4" min="4" style="1" width="10.28"/>
    <col collapsed="false" customWidth="true" hidden="false" outlineLevel="0" max="5" min="5" style="3" width="5.28"/>
    <col collapsed="false" customWidth="true" hidden="false" outlineLevel="0" max="6" min="6" style="1" width="14.7"/>
    <col collapsed="false" customWidth="true" hidden="false" outlineLevel="0" max="7" min="7" style="1" width="10.71"/>
    <col collapsed="false" customWidth="false" hidden="false" outlineLevel="0" max="8" min="8" style="3" width="9.14"/>
    <col collapsed="false" customWidth="true" hidden="false" outlineLevel="0" max="9" min="9" style="3" width="9.7"/>
    <col collapsed="false" customWidth="false" hidden="false" outlineLevel="0" max="10" min="10" style="3" width="9.14"/>
    <col collapsed="false" customWidth="true" hidden="false" outlineLevel="0" max="11" min="11" style="2" width="10.85"/>
    <col collapsed="false" customWidth="true" hidden="false" outlineLevel="0" max="12" min="12" style="4" width="7.56"/>
    <col collapsed="false" customWidth="true" hidden="false" outlineLevel="0" max="13" min="13" style="5" width="9.41"/>
    <col collapsed="false" customWidth="true" hidden="false" outlineLevel="0" max="14" min="14" style="1" width="9.85"/>
    <col collapsed="false" customWidth="true" hidden="false" outlineLevel="0" max="15" min="15" style="6" width="8.41"/>
    <col collapsed="false" customWidth="true" hidden="false" outlineLevel="0" max="16" min="16" style="7" width="8.41"/>
    <col collapsed="false" customWidth="true" hidden="false" outlineLevel="0" max="17" min="17" style="1" width="9.85"/>
    <col collapsed="false" customWidth="true" hidden="false" outlineLevel="0" max="18" min="18" style="1" width="10.71"/>
    <col collapsed="false" customWidth="true" hidden="false" outlineLevel="0" max="19" min="19" style="1" width="9.85"/>
    <col collapsed="false" customWidth="false" hidden="false" outlineLevel="0" max="257" min="20" style="1" width="9.14"/>
  </cols>
  <sheetData>
    <row r="1" customFormat="false" ht="40.5" hidden="false" customHeight="true" outlineLevel="0" collapsed="false">
      <c r="B1" s="8" t="s">
        <v>0</v>
      </c>
      <c r="C1" s="8"/>
      <c r="D1" s="8"/>
      <c r="E1" s="8"/>
      <c r="F1" s="8"/>
      <c r="G1" s="8"/>
      <c r="H1" s="8"/>
      <c r="I1" s="8"/>
      <c r="J1" s="8"/>
      <c r="K1" s="8"/>
      <c r="L1" s="8"/>
      <c r="M1" s="8"/>
      <c r="N1" s="8"/>
      <c r="O1" s="8"/>
      <c r="P1" s="8"/>
    </row>
    <row r="2" customFormat="false" ht="19.5" hidden="false" customHeight="false" outlineLevel="0" collapsed="false">
      <c r="A2" s="9"/>
      <c r="B2" s="10" t="str">
        <f aca="false">+B6</f>
        <v>AIRCANADA</v>
      </c>
      <c r="C2" s="11"/>
      <c r="D2" s="9"/>
      <c r="E2" s="12"/>
      <c r="F2" s="9"/>
      <c r="G2" s="9"/>
      <c r="H2" s="12"/>
      <c r="I2" s="12"/>
      <c r="J2" s="12"/>
      <c r="K2" s="13"/>
      <c r="L2" s="14"/>
      <c r="M2" s="15"/>
      <c r="N2" s="16"/>
      <c r="O2" s="17"/>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row>
    <row r="3" customFormat="false" ht="13.5" hidden="false" customHeight="false" outlineLevel="0" collapsed="false">
      <c r="A3" s="9"/>
      <c r="B3" s="9" t="s">
        <v>1</v>
      </c>
      <c r="C3" s="11" t="s">
        <v>2</v>
      </c>
      <c r="D3" s="9"/>
      <c r="E3" s="12"/>
      <c r="F3" s="9"/>
      <c r="G3" s="9"/>
      <c r="H3" s="12"/>
      <c r="I3" s="12"/>
      <c r="J3" s="11"/>
      <c r="K3" s="18"/>
      <c r="L3" s="19" t="n">
        <v>0</v>
      </c>
      <c r="M3" s="14"/>
      <c r="N3" s="14"/>
      <c r="O3" s="15"/>
      <c r="P3" s="20" t="s">
        <v>3</v>
      </c>
      <c r="Q3" s="21" t="n">
        <f aca="false">SUM(Q6:Q16)</f>
        <v>6627540.42122374</v>
      </c>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row>
    <row r="4" customFormat="false" ht="12.75" hidden="false" customHeight="false" outlineLevel="0" collapsed="false">
      <c r="A4" s="22"/>
      <c r="B4" s="23"/>
      <c r="C4" s="24"/>
      <c r="D4" s="23"/>
      <c r="E4" s="23"/>
      <c r="F4" s="23"/>
      <c r="G4" s="23"/>
      <c r="H4" s="23"/>
      <c r="I4" s="23"/>
      <c r="J4" s="25"/>
      <c r="K4" s="26"/>
      <c r="L4" s="26"/>
      <c r="M4" s="26"/>
      <c r="N4" s="26"/>
      <c r="O4" s="27"/>
      <c r="P4" s="27" t="s">
        <v>4</v>
      </c>
      <c r="Q4" s="28"/>
    </row>
    <row r="5" customFormat="false" ht="13.5" hidden="false" customHeight="false" outlineLevel="0" collapsed="false">
      <c r="A5" s="29" t="s">
        <v>5</v>
      </c>
      <c r="B5" s="30" t="s">
        <v>6</v>
      </c>
      <c r="C5" s="31" t="s">
        <v>7</v>
      </c>
      <c r="D5" s="30" t="s">
        <v>8</v>
      </c>
      <c r="E5" s="30" t="s">
        <v>9</v>
      </c>
      <c r="F5" s="30" t="s">
        <v>10</v>
      </c>
      <c r="G5" s="30" t="s">
        <v>11</v>
      </c>
      <c r="H5" s="30" t="s">
        <v>12</v>
      </c>
      <c r="I5" s="30" t="s">
        <v>13</v>
      </c>
      <c r="J5" s="32" t="s">
        <v>14</v>
      </c>
      <c r="K5" s="33" t="s">
        <v>15</v>
      </c>
      <c r="L5" s="33" t="s">
        <v>16</v>
      </c>
      <c r="M5" s="33" t="s">
        <v>17</v>
      </c>
      <c r="N5" s="33" t="s">
        <v>18</v>
      </c>
      <c r="O5" s="34" t="s">
        <v>19</v>
      </c>
      <c r="P5" s="34" t="s">
        <v>20</v>
      </c>
      <c r="Q5" s="35" t="s">
        <v>21</v>
      </c>
    </row>
    <row r="6" customFormat="false" ht="12.75" hidden="false" customHeight="false" outlineLevel="0" collapsed="false">
      <c r="A6" s="36" t="n">
        <v>1435589</v>
      </c>
      <c r="B6" s="36" t="s">
        <v>22</v>
      </c>
      <c r="C6" s="37" t="n">
        <v>36861</v>
      </c>
      <c r="D6" s="36" t="s">
        <v>23</v>
      </c>
      <c r="E6" s="38" t="s">
        <v>24</v>
      </c>
      <c r="F6" s="36" t="s">
        <v>25</v>
      </c>
      <c r="G6" s="36" t="s">
        <v>26</v>
      </c>
      <c r="H6" s="38" t="s">
        <v>27</v>
      </c>
      <c r="I6" s="38" t="n">
        <v>0</v>
      </c>
      <c r="J6" s="2" t="n">
        <v>37226</v>
      </c>
      <c r="K6" s="5" t="n">
        <v>-100000</v>
      </c>
      <c r="L6" s="5"/>
      <c r="M6" s="39" t="n">
        <f aca="false">(1+L6/2)^(-2*(J9-$B$19)/365.25)</f>
        <v>1</v>
      </c>
      <c r="N6" s="40" t="n">
        <f aca="false">+K6*M6</f>
        <v>-100000</v>
      </c>
      <c r="O6" s="1" t="n">
        <v>24.92</v>
      </c>
      <c r="P6" s="6" t="n">
        <v>18.97</v>
      </c>
      <c r="Q6" s="7" t="n">
        <f aca="false">+(P6-O6)*N6</f>
        <v>595000</v>
      </c>
    </row>
    <row r="7" customFormat="false" ht="12.75" hidden="false" customHeight="false" outlineLevel="0" collapsed="false">
      <c r="A7" s="36" t="n">
        <v>1435589</v>
      </c>
      <c r="B7" s="36" t="s">
        <v>22</v>
      </c>
      <c r="C7" s="37" t="n">
        <v>36864</v>
      </c>
      <c r="D7" s="36" t="s">
        <v>28</v>
      </c>
      <c r="E7" s="38" t="s">
        <v>24</v>
      </c>
      <c r="F7" s="36" t="s">
        <v>25</v>
      </c>
      <c r="G7" s="36" t="s">
        <v>26</v>
      </c>
      <c r="H7" s="38" t="s">
        <v>27</v>
      </c>
      <c r="I7" s="38" t="n">
        <v>0</v>
      </c>
      <c r="J7" s="2" t="n">
        <v>37226</v>
      </c>
      <c r="K7" s="5" t="n">
        <v>-100000</v>
      </c>
      <c r="L7" s="5"/>
      <c r="M7" s="39" t="n">
        <f aca="false">(1+L7/2)^(-2*(J10-$B$19)/365.25)</f>
        <v>1</v>
      </c>
      <c r="N7" s="40" t="n">
        <f aca="false">+K7*M7</f>
        <v>-100000</v>
      </c>
      <c r="O7" s="1" t="n">
        <v>24.37</v>
      </c>
      <c r="P7" s="6" t="n">
        <v>18.97</v>
      </c>
      <c r="Q7" s="7" t="n">
        <f aca="false">+(P7-O7)*N7</f>
        <v>540000</v>
      </c>
    </row>
    <row r="8" customFormat="false" ht="12.75" hidden="false" customHeight="false" outlineLevel="0" collapsed="false">
      <c r="A8" s="36"/>
      <c r="B8" s="36"/>
      <c r="C8" s="37"/>
      <c r="D8" s="36"/>
      <c r="E8" s="38"/>
      <c r="F8" s="36"/>
      <c r="G8" s="36"/>
      <c r="H8" s="38"/>
      <c r="I8" s="38"/>
      <c r="J8" s="2"/>
      <c r="K8" s="5"/>
      <c r="L8" s="5"/>
      <c r="N8" s="5"/>
      <c r="O8" s="1"/>
      <c r="P8" s="6"/>
      <c r="Q8" s="7"/>
      <c r="R8" s="41"/>
    </row>
    <row r="9" customFormat="false" ht="12.75" hidden="false" customHeight="false" outlineLevel="0" collapsed="false">
      <c r="A9" s="36" t="n">
        <v>1435591</v>
      </c>
      <c r="B9" s="36" t="s">
        <v>22</v>
      </c>
      <c r="C9" s="37" t="n">
        <v>37225</v>
      </c>
      <c r="D9" s="36" t="s">
        <v>29</v>
      </c>
      <c r="E9" s="38" t="s">
        <v>24</v>
      </c>
      <c r="F9" s="36" t="s">
        <v>25</v>
      </c>
      <c r="G9" s="36" t="s">
        <v>26</v>
      </c>
      <c r="H9" s="38" t="s">
        <v>27</v>
      </c>
      <c r="I9" s="38" t="n">
        <v>0</v>
      </c>
      <c r="J9" s="2" t="n">
        <v>37257</v>
      </c>
      <c r="K9" s="5" t="n">
        <v>-100000</v>
      </c>
      <c r="L9" s="39" t="n">
        <f aca="false">2.01340135164476%+L3</f>
        <v>0.0201340135164476</v>
      </c>
      <c r="M9" s="39" t="n">
        <f aca="false">(1+L9/2)^(-2*(J9-$B$19)/365.25)</f>
        <v>1.60878618000505</v>
      </c>
      <c r="N9" s="40" t="n">
        <f aca="false">+K9*M9</f>
        <v>-160878.618000505</v>
      </c>
      <c r="O9" s="1" t="n">
        <v>24.92</v>
      </c>
      <c r="P9" s="6" t="n">
        <v>18.97</v>
      </c>
      <c r="Q9" s="7" t="n">
        <f aca="false">+(P9-O9)*N9</f>
        <v>957227.777103004</v>
      </c>
      <c r="R9" s="41"/>
      <c r="S9" s="42"/>
      <c r="T9" s="5"/>
    </row>
    <row r="10" customFormat="false" ht="12.75" hidden="false" customHeight="false" outlineLevel="0" collapsed="false">
      <c r="A10" s="36" t="n">
        <v>1435591</v>
      </c>
      <c r="B10" s="36" t="s">
        <v>22</v>
      </c>
      <c r="C10" s="37" t="n">
        <v>37225</v>
      </c>
      <c r="D10" s="36" t="s">
        <v>29</v>
      </c>
      <c r="E10" s="38" t="s">
        <v>24</v>
      </c>
      <c r="F10" s="36" t="s">
        <v>25</v>
      </c>
      <c r="G10" s="36" t="s">
        <v>26</v>
      </c>
      <c r="H10" s="38" t="s">
        <v>27</v>
      </c>
      <c r="I10" s="38" t="n">
        <v>0</v>
      </c>
      <c r="J10" s="2" t="n">
        <v>37288</v>
      </c>
      <c r="K10" s="5" t="n">
        <v>-100000</v>
      </c>
      <c r="L10" s="39" t="n">
        <f aca="false">2.04454624650667%+L3</f>
        <v>0.0204454624650667</v>
      </c>
      <c r="M10" s="39" t="n">
        <f aca="false">(1+L10/2)^(-2*(J10-$B$19)/365.25)</f>
        <v>1.61780667549983</v>
      </c>
      <c r="N10" s="40" t="n">
        <f aca="false">+K10*M10</f>
        <v>-161780.667549983</v>
      </c>
      <c r="O10" s="1" t="n">
        <v>24.92</v>
      </c>
      <c r="P10" s="6" t="n">
        <v>18.97</v>
      </c>
      <c r="Q10" s="7" t="n">
        <f aca="false">+(P10-O10)*N10</f>
        <v>962594.971922399</v>
      </c>
      <c r="R10" s="41"/>
      <c r="S10" s="42"/>
      <c r="T10" s="5"/>
    </row>
    <row r="11" customFormat="false" ht="12.75" hidden="false" customHeight="false" outlineLevel="0" collapsed="false">
      <c r="A11" s="36" t="n">
        <v>1435591</v>
      </c>
      <c r="B11" s="36" t="s">
        <v>22</v>
      </c>
      <c r="C11" s="37" t="n">
        <v>37225</v>
      </c>
      <c r="D11" s="36" t="s">
        <v>29</v>
      </c>
      <c r="E11" s="38" t="s">
        <v>24</v>
      </c>
      <c r="F11" s="36" t="s">
        <v>25</v>
      </c>
      <c r="G11" s="36" t="s">
        <v>26</v>
      </c>
      <c r="H11" s="38" t="s">
        <v>27</v>
      </c>
      <c r="I11" s="38" t="n">
        <v>0</v>
      </c>
      <c r="J11" s="2" t="n">
        <v>37316</v>
      </c>
      <c r="K11" s="5" t="n">
        <v>-100000</v>
      </c>
      <c r="L11" s="39" t="n">
        <f aca="false">2.03754694158529%+L3</f>
        <v>0.0203754694158529</v>
      </c>
      <c r="M11" s="39" t="n">
        <f aca="false">(1+L11/2)^(-2*(J11-$B$19)/365.25)</f>
        <v>1.61264980636625</v>
      </c>
      <c r="N11" s="40" t="n">
        <f aca="false">+K11*M11</f>
        <v>-161264.980636625</v>
      </c>
      <c r="O11" s="1" t="n">
        <v>24.92</v>
      </c>
      <c r="P11" s="6" t="n">
        <v>18.97</v>
      </c>
      <c r="Q11" s="7" t="n">
        <f aca="false">+(P11-O11)*N11</f>
        <v>959526.634787922</v>
      </c>
      <c r="R11" s="41"/>
      <c r="S11" s="42"/>
      <c r="T11" s="5"/>
    </row>
    <row r="12" customFormat="false" ht="12.75" hidden="false" customHeight="false" outlineLevel="0" collapsed="false">
      <c r="A12" s="36"/>
      <c r="B12" s="36"/>
      <c r="C12" s="37"/>
      <c r="D12" s="36"/>
      <c r="E12" s="38"/>
      <c r="F12" s="36"/>
      <c r="G12" s="36"/>
      <c r="H12" s="38"/>
      <c r="I12" s="38"/>
      <c r="J12" s="2"/>
      <c r="K12" s="5"/>
      <c r="L12" s="39"/>
      <c r="N12" s="5"/>
      <c r="O12" s="1"/>
      <c r="P12" s="6"/>
      <c r="Q12" s="7"/>
    </row>
    <row r="13" customFormat="false" ht="12.75" hidden="false" customHeight="false" outlineLevel="0" collapsed="false">
      <c r="A13" s="36" t="n">
        <v>1435591</v>
      </c>
      <c r="B13" s="36" t="s">
        <v>22</v>
      </c>
      <c r="C13" s="37" t="n">
        <v>37225</v>
      </c>
      <c r="D13" s="36" t="s">
        <v>30</v>
      </c>
      <c r="E13" s="38" t="s">
        <v>24</v>
      </c>
      <c r="F13" s="36" t="s">
        <v>25</v>
      </c>
      <c r="G13" s="36" t="s">
        <v>26</v>
      </c>
      <c r="H13" s="38" t="s">
        <v>27</v>
      </c>
      <c r="I13" s="38" t="n">
        <v>0</v>
      </c>
      <c r="J13" s="2" t="n">
        <v>37257</v>
      </c>
      <c r="K13" s="5" t="n">
        <v>-100000</v>
      </c>
      <c r="L13" s="39" t="n">
        <f aca="false">2.01340135164476%+L7</f>
        <v>0.0201340135164476</v>
      </c>
      <c r="M13" s="39" t="n">
        <f aca="false">(1+L13/2)^(-2*(J13-$B$19)/365.25)</f>
        <v>1.60878618000505</v>
      </c>
      <c r="N13" s="40" t="n">
        <f aca="false">+K13*M13</f>
        <v>-160878.618000505</v>
      </c>
      <c r="O13" s="1" t="n">
        <v>24.37</v>
      </c>
      <c r="P13" s="6" t="n">
        <v>18.97</v>
      </c>
      <c r="Q13" s="7" t="n">
        <f aca="false">+(P13-O13)*N13</f>
        <v>868744.537202726</v>
      </c>
    </row>
    <row r="14" customFormat="false" ht="12.75" hidden="false" customHeight="false" outlineLevel="0" collapsed="false">
      <c r="A14" s="36" t="n">
        <v>1435591</v>
      </c>
      <c r="B14" s="36" t="s">
        <v>22</v>
      </c>
      <c r="C14" s="37" t="n">
        <v>37225</v>
      </c>
      <c r="D14" s="36" t="s">
        <v>30</v>
      </c>
      <c r="E14" s="38" t="s">
        <v>24</v>
      </c>
      <c r="F14" s="36" t="s">
        <v>25</v>
      </c>
      <c r="G14" s="36" t="s">
        <v>26</v>
      </c>
      <c r="H14" s="38" t="s">
        <v>27</v>
      </c>
      <c r="I14" s="38" t="n">
        <v>0</v>
      </c>
      <c r="J14" s="2" t="n">
        <v>37288</v>
      </c>
      <c r="K14" s="5" t="n">
        <v>-100000</v>
      </c>
      <c r="L14" s="39" t="n">
        <f aca="false">2.04454624650667%+L7</f>
        <v>0.0204454624650667</v>
      </c>
      <c r="M14" s="39" t="n">
        <f aca="false">(1+L14/2)^(-2*(J14-$B$19)/365.25)</f>
        <v>1.61780667549983</v>
      </c>
      <c r="N14" s="40" t="n">
        <f aca="false">+K14*M14</f>
        <v>-161780.667549983</v>
      </c>
      <c r="O14" s="1" t="n">
        <v>24.37</v>
      </c>
      <c r="P14" s="6" t="n">
        <v>18.97</v>
      </c>
      <c r="Q14" s="7" t="n">
        <f aca="false">+(P14-O14)*N14</f>
        <v>873615.604769908</v>
      </c>
    </row>
    <row r="15" customFormat="false" ht="12.75" hidden="false" customHeight="false" outlineLevel="0" collapsed="false">
      <c r="A15" s="36" t="n">
        <v>1435591</v>
      </c>
      <c r="B15" s="36" t="s">
        <v>22</v>
      </c>
      <c r="C15" s="37" t="n">
        <v>37225</v>
      </c>
      <c r="D15" s="36" t="s">
        <v>30</v>
      </c>
      <c r="E15" s="38" t="s">
        <v>24</v>
      </c>
      <c r="F15" s="36" t="s">
        <v>25</v>
      </c>
      <c r="G15" s="36" t="s">
        <v>26</v>
      </c>
      <c r="H15" s="38" t="s">
        <v>27</v>
      </c>
      <c r="I15" s="38" t="n">
        <v>0</v>
      </c>
      <c r="J15" s="2" t="n">
        <v>37316</v>
      </c>
      <c r="K15" s="5" t="n">
        <v>-100000</v>
      </c>
      <c r="L15" s="39" t="n">
        <f aca="false">2.03754694158529%+L7</f>
        <v>0.0203754694158529</v>
      </c>
      <c r="M15" s="39" t="n">
        <f aca="false">(1+L15/2)^(-2*(J15-$B$19)/365.25)</f>
        <v>1.61264980636625</v>
      </c>
      <c r="N15" s="40" t="n">
        <f aca="false">+K15*M15</f>
        <v>-161264.980636625</v>
      </c>
      <c r="O15" s="1" t="n">
        <v>24.37</v>
      </c>
      <c r="P15" s="6" t="n">
        <v>18.97</v>
      </c>
      <c r="Q15" s="7" t="n">
        <f aca="false">+(P15-O15)*N15</f>
        <v>870830.895437778</v>
      </c>
    </row>
    <row r="16" customFormat="false" ht="12.75" hidden="false" customHeight="false" outlineLevel="0" collapsed="false">
      <c r="A16" s="36"/>
      <c r="B16" s="36"/>
      <c r="C16" s="37"/>
      <c r="D16" s="36"/>
      <c r="E16" s="38"/>
      <c r="F16" s="36"/>
      <c r="G16" s="36"/>
      <c r="H16" s="38"/>
      <c r="I16" s="38"/>
    </row>
    <row r="19" customFormat="false" ht="12.75" hidden="false" customHeight="false" outlineLevel="0" collapsed="false">
      <c r="B19" s="43" t="n">
        <f aca="true">TODAY()</f>
        <v>45926</v>
      </c>
    </row>
  </sheetData>
  <mergeCells count="1">
    <mergeCell ref="B1:P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2001-12-10T14:34:24Z</dcterms:created>
  <dc:creator>spatel2</dc:creator>
  <dc:description/>
  <dc:language>en-US</dc:language>
  <cp:lastModifiedBy>spatel2</cp:lastModifiedBy>
  <cp:lastPrinted>2001-12-10T17:55:06Z</cp:lastPrinted>
  <dcterms:modified xsi:type="dcterms:W3CDTF">2001-12-10T18:41:52Z</dcterms:modified>
  <cp:revision>0</cp:revision>
  <dc:subject/>
  <dc:title/>
</cp:coreProperties>
</file>