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23.xml.rels" ContentType="application/vnd.openxmlformats-package.relationships+xml"/>
  <Override PartName="/xl/externalLinks/_rels/externalLink14.xml.rels" ContentType="application/vnd.openxmlformats-package.relationships+xml"/>
  <Override PartName="/xl/externalLinks/_rels/externalLink110.xml.rels" ContentType="application/vnd.openxmlformats-package.relationships+xml"/>
  <Override PartName="/xl/externalLinks/_rels/externalLink15.xml.rels" ContentType="application/vnd.openxmlformats-package.relationships+xml"/>
  <Override PartName="/xl/externalLinks/_rels/externalLink80.xml.rels" ContentType="application/vnd.openxmlformats-package.relationships+xml"/>
  <Override PartName="/xl/externalLinks/_rels/externalLink111.xml.rels" ContentType="application/vnd.openxmlformats-package.relationships+xml"/>
  <Override PartName="/xl/externalLinks/_rels/externalLink114.xml.rels" ContentType="application/vnd.openxmlformats-package.relationships+xml"/>
  <Override PartName="/xl/externalLinks/_rels/externalLink83.xml.rels" ContentType="application/vnd.openxmlformats-package.relationships+xml"/>
  <Override PartName="/xl/externalLinks/_rels/externalLink18.xml.rels" ContentType="application/vnd.openxmlformats-package.relationships+xml"/>
  <Override PartName="/xl/externalLinks/_rels/externalLink109.xml.rels" ContentType="application/vnd.openxmlformats-package.relationships+xml"/>
  <Override PartName="/xl/externalLinks/_rels/externalLink78.xml.rels" ContentType="application/vnd.openxmlformats-package.relationships+xml"/>
  <Override PartName="/xl/externalLinks/_rels/externalLink57.xml.rels" ContentType="application/vnd.openxmlformats-package.relationships+xml"/>
  <Override PartName="/xl/externalLinks/_rels/externalLink20.xml.rels" ContentType="application/vnd.openxmlformats-package.relationships+xml"/>
  <Override PartName="/xl/externalLinks/_rels/externalLink108.xml.rels" ContentType="application/vnd.openxmlformats-package.relationships+xml"/>
  <Override PartName="/xl/externalLinks/_rels/externalLink77.xml.rels" ContentType="application/vnd.openxmlformats-package.relationships+xml"/>
  <Override PartName="/xl/externalLinks/_rels/externalLink84.xml.rels" ContentType="application/vnd.openxmlformats-package.relationships+xml"/>
  <Override PartName="/xl/externalLinks/_rels/externalLink19.xml.rels" ContentType="application/vnd.openxmlformats-package.relationships+xml"/>
  <Override PartName="/xl/externalLinks/_rels/externalLink115.xml.rels" ContentType="application/vnd.openxmlformats-package.relationships+xml"/>
  <Override PartName="/xl/externalLinks/_rels/externalLink58.xml.rels" ContentType="application/vnd.openxmlformats-package.relationships+xml"/>
  <Override PartName="/xl/externalLinks/_rels/externalLink21.xml.rels" ContentType="application/vnd.openxmlformats-package.relationships+xml"/>
  <Override PartName="/xl/externalLinks/_rels/externalLink81.xml.rels" ContentType="application/vnd.openxmlformats-package.relationships+xml"/>
  <Override PartName="/xl/externalLinks/_rels/externalLink112.xml.rels" ContentType="application/vnd.openxmlformats-package.relationships+xml"/>
  <Override PartName="/xl/externalLinks/_rels/externalLink16.xml.rels" ContentType="application/vnd.openxmlformats-package.relationships+xml"/>
  <Override PartName="/xl/externalLinks/_rels/externalLink59.xml.rels" ContentType="application/vnd.openxmlformats-package.relationships+xml"/>
  <Override PartName="/xl/externalLinks/_rels/externalLink22.xml.rels" ContentType="application/vnd.openxmlformats-package.relationships+xml"/>
  <Override PartName="/xl/externalLinks/_rels/externalLink82.xml.rels" ContentType="application/vnd.openxmlformats-package.relationships+xml"/>
  <Override PartName="/xl/externalLinks/_rels/externalLink113.xml.rels" ContentType="application/vnd.openxmlformats-package.relationships+xml"/>
  <Override PartName="/xl/externalLinks/_rels/externalLink17.xml.rels" ContentType="application/vnd.openxmlformats-package.relationships+xml"/>
  <Override PartName="/xl/externalLinks/_rels/externalLink89.xml.rels" ContentType="application/vnd.openxmlformats-package.relationships+xml"/>
  <Override PartName="/xl/externalLinks/_rels/externalLink1.xml.rels" ContentType="application/vnd.openxmlformats-package.relationships+xml"/>
  <Override PartName="/xl/externalLinks/_rels/externalLink95.xml.rels" ContentType="application/vnd.openxmlformats-package.relationships+xml"/>
  <Override PartName="/xl/externalLinks/_rels/externalLink96.xml.rels" ContentType="application/vnd.openxmlformats-package.relationships+xml"/>
  <Override PartName="/xl/externalLinks/_rels/externalLink85.xml.rels" ContentType="application/vnd.openxmlformats-package.relationships+xml"/>
  <Override PartName="/xl/externalLinks/_rels/externalLink116.xml.rels" ContentType="application/vnd.openxmlformats-package.relationships+xml"/>
  <Override PartName="/xl/externalLinks/_rels/externalLink60.xml.rels" ContentType="application/vnd.openxmlformats-package.relationships+xml"/>
  <Override PartName="/xl/externalLinks/_rels/externalLink97.xml.rels" ContentType="application/vnd.openxmlformats-package.relationships+xml"/>
  <Override PartName="/xl/externalLinks/_rels/externalLink86.xml.rels" ContentType="application/vnd.openxmlformats-package.relationships+xml"/>
  <Override PartName="/xl/externalLinks/_rels/externalLink117.xml.rels" ContentType="application/vnd.openxmlformats-package.relationships+xml"/>
  <Override PartName="/xl/externalLinks/_rels/externalLink61.xml.rels" ContentType="application/vnd.openxmlformats-package.relationships+xml"/>
  <Override PartName="/xl/externalLinks/_rels/externalLink98.xml.rels" ContentType="application/vnd.openxmlformats-package.relationships+xml"/>
  <Override PartName="/xl/externalLinks/_rels/externalLink120.xml.rels" ContentType="application/vnd.openxmlformats-package.relationships+xml"/>
  <Override PartName="/xl/externalLinks/_rels/externalLink24.xml.rels" ContentType="application/vnd.openxmlformats-package.relationships+xml"/>
  <Override PartName="/xl/externalLinks/_rels/externalLink63.xml.rels" ContentType="application/vnd.openxmlformats-package.relationships+xml"/>
  <Override PartName="/xl/externalLinks/_rels/externalLink87.xml.rels" ContentType="application/vnd.openxmlformats-package.relationships+xml"/>
  <Override PartName="/xl/externalLinks/_rels/externalLink118.xml.rels" ContentType="application/vnd.openxmlformats-package.relationships+xml"/>
  <Override PartName="/xl/externalLinks/_rels/externalLink62.xml.rels" ContentType="application/vnd.openxmlformats-package.relationships+xml"/>
  <Override PartName="/xl/externalLinks/_rels/externalLink99.xml.rels" ContentType="application/vnd.openxmlformats-package.relationships+xml"/>
  <Override PartName="/xl/externalLinks/_rels/externalLink64.xml.rels" ContentType="application/vnd.openxmlformats-package.relationships+xml"/>
  <Override PartName="/xl/externalLinks/_rels/externalLink100.xml.rels" ContentType="application/vnd.openxmlformats-package.relationships+xml"/>
  <Override PartName="/xl/externalLinks/_rels/externalLink88.xml.rels" ContentType="application/vnd.openxmlformats-package.relationships+xml"/>
  <Override PartName="/xl/externalLinks/_rels/externalLink119.xml.rels" ContentType="application/vnd.openxmlformats-package.relationships+xml"/>
  <Override PartName="/xl/externalLinks/_rels/externalLink107.xml.rels" ContentType="application/vnd.openxmlformats-package.relationships+xml"/>
  <Override PartName="/xl/externalLinks/_rels/externalLink76.xml.rels" ContentType="application/vnd.openxmlformats-package.relationships+xml"/>
  <Override PartName="/xl/externalLinks/_rels/externalLink106.xml.rels" ContentType="application/vnd.openxmlformats-package.relationships+xml"/>
  <Override PartName="/xl/externalLinks/_rels/externalLink75.xml.rels" ContentType="application/vnd.openxmlformats-package.relationships+xml"/>
  <Override PartName="/xl/externalLinks/_rels/externalLink105.xml.rels" ContentType="application/vnd.openxmlformats-package.relationships+xml"/>
  <Override PartName="/xl/externalLinks/_rels/externalLink74.xml.rels" ContentType="application/vnd.openxmlformats-package.relationships+xml"/>
  <Override PartName="/xl/externalLinks/_rels/externalLink73.xml.rels" ContentType="application/vnd.openxmlformats-package.relationships+xml"/>
  <Override PartName="/xl/externalLinks/_rels/externalLink104.xml.rels" ContentType="application/vnd.openxmlformats-package.relationships+xml"/>
  <Override PartName="/xl/externalLinks/_rels/externalLink72.xml.rels" ContentType="application/vnd.openxmlformats-package.relationships+xml"/>
  <Override PartName="/xl/externalLinks/_rels/externalLink103.xml.rels" ContentType="application/vnd.openxmlformats-package.relationships+xml"/>
  <Override PartName="/xl/externalLinks/_rels/externalLink71.xml.rels" ContentType="application/vnd.openxmlformats-package.relationships+xml"/>
  <Override PartName="/xl/externalLinks/_rels/externalLink102.xml.rels" ContentType="application/vnd.openxmlformats-package.relationships+xml"/>
  <Override PartName="/xl/externalLinks/_rels/externalLink30.xml.rels" ContentType="application/vnd.openxmlformats-package.relationships+xml"/>
  <Override PartName="/xl/externalLinks/_rels/externalLink6.xml.rels" ContentType="application/vnd.openxmlformats-package.relationships+xml"/>
  <Override PartName="/xl/externalLinks/_rels/externalLink67.xml.rels" ContentType="application/vnd.openxmlformats-package.relationships+xml"/>
  <Override PartName="/xl/externalLinks/_rels/externalLink13.xml.rels" ContentType="application/vnd.openxmlformats-package.relationships+xml"/>
  <Override PartName="/xl/externalLinks/_rels/externalLink31.xml.rels" ContentType="application/vnd.openxmlformats-package.relationships+xml"/>
  <Override PartName="/xl/externalLinks/_rels/externalLink7.xml.rels" ContentType="application/vnd.openxmlformats-package.relationships+xml"/>
  <Override PartName="/xl/externalLinks/_rels/externalLink68.xml.rels" ContentType="application/vnd.openxmlformats-package.relationships+xml"/>
  <Override PartName="/xl/externalLinks/_rels/externalLink32.xml.rels" ContentType="application/vnd.openxmlformats-package.relationships+xml"/>
  <Override PartName="/xl/externalLinks/_rels/externalLink50.xml.rels" ContentType="application/vnd.openxmlformats-package.relationships+xml"/>
  <Override PartName="/xl/externalLinks/_rels/externalLink8.xml.rels" ContentType="application/vnd.openxmlformats-package.relationships+xml"/>
  <Override PartName="/xl/externalLinks/_rels/externalLink69.xml.rels" ContentType="application/vnd.openxmlformats-package.relationships+xml"/>
  <Override PartName="/xl/externalLinks/_rels/externalLink33.xml.rels" ContentType="application/vnd.openxmlformats-package.relationships+xml"/>
  <Override PartName="/xl/externalLinks/_rels/externalLink51.xml.rels" ContentType="application/vnd.openxmlformats-package.relationships+xml"/>
  <Override PartName="/xl/externalLinks/_rels/externalLink9.xml.rels" ContentType="application/vnd.openxmlformats-package.relationships+xml"/>
  <Override PartName="/xl/externalLinks/_rels/externalLink34.xml.rels" ContentType="application/vnd.openxmlformats-package.relationships+xml"/>
  <Override PartName="/xl/externalLinks/_rels/externalLink35.xml.rels" ContentType="application/vnd.openxmlformats-package.relationships+xml"/>
  <Override PartName="/xl/externalLinks/_rels/externalLink36.xml.rels" ContentType="application/vnd.openxmlformats-package.relationships+xml"/>
  <Override PartName="/xl/externalLinks/_rels/externalLink37.xml.rels" ContentType="application/vnd.openxmlformats-package.relationships+xml"/>
  <Override PartName="/xl/externalLinks/_rels/externalLink56.xml.rels" ContentType="application/vnd.openxmlformats-package.relationships+xml"/>
  <Override PartName="/xl/externalLinks/_rels/externalLink44.xml.rels" ContentType="application/vnd.openxmlformats-package.relationships+xml"/>
  <Override PartName="/xl/externalLinks/_rels/externalLink55.xml.rels" ContentType="application/vnd.openxmlformats-package.relationships+xml"/>
  <Override PartName="/xl/externalLinks/_rels/externalLink43.xml.rels" ContentType="application/vnd.openxmlformats-package.relationships+xml"/>
  <Override PartName="/xl/externalLinks/_rels/externalLink54.xml.rels" ContentType="application/vnd.openxmlformats-package.relationships+xml"/>
  <Override PartName="/xl/externalLinks/_rels/externalLink42.xml.rels" ContentType="application/vnd.openxmlformats-package.relationships+xml"/>
  <Override PartName="/xl/externalLinks/_rels/externalLink79.xml.rels" ContentType="application/vnd.openxmlformats-package.relationships+xml"/>
  <Override PartName="/xl/externalLinks/_rels/externalLink53.xml.rels" ContentType="application/vnd.openxmlformats-package.relationships+xml"/>
  <Override PartName="/xl/externalLinks/_rels/externalLink52.xml.rels" ContentType="application/vnd.openxmlformats-package.relationships+xml"/>
  <Override PartName="/xl/externalLinks/_rels/externalLink38.xml.rels" ContentType="application/vnd.openxmlformats-package.relationships+xml"/>
  <Override PartName="/xl/externalLinks/_rels/externalLink40.xml.rels" ContentType="application/vnd.openxmlformats-package.relationships+xml"/>
  <Override PartName="/xl/externalLinks/_rels/externalLink46.xml.rels" ContentType="application/vnd.openxmlformats-package.relationships+xml"/>
  <Override PartName="/xl/externalLinks/_rels/externalLink45.xml.rels" ContentType="application/vnd.openxmlformats-package.relationships+xml"/>
  <Override PartName="/xl/externalLinks/_rels/externalLink41.xml.rels" ContentType="application/vnd.openxmlformats-package.relationships+xml"/>
  <Override PartName="/xl/externalLinks/_rels/externalLink39.xml.rels" ContentType="application/vnd.openxmlformats-package.relationships+xml"/>
  <Override PartName="/xl/externalLinks/_rels/externalLink29.xml.rels" ContentType="application/vnd.openxmlformats-package.relationships+xml"/>
  <Override PartName="/xl/externalLinks/_rels/externalLink94.xml.rels" ContentType="application/vnd.openxmlformats-package.relationships+xml"/>
  <Override PartName="/xl/externalLinks/_rels/externalLink49.xml.rels" ContentType="application/vnd.openxmlformats-package.relationships+xml"/>
  <Override PartName="/xl/externalLinks/_rels/externalLink12.xml.rels" ContentType="application/vnd.openxmlformats-package.relationships+xml"/>
  <Override PartName="/xl/externalLinks/_rels/externalLink101.xml.rels" ContentType="application/vnd.openxmlformats-package.relationships+xml"/>
  <Override PartName="/xl/externalLinks/_rels/externalLink70.xml.rels" ContentType="application/vnd.openxmlformats-package.relationships+xml"/>
  <Override PartName="/xl/externalLinks/_rels/externalLink28.xml.rels" ContentType="application/vnd.openxmlformats-package.relationships+xml"/>
  <Override PartName="/xl/externalLinks/_rels/externalLink93.xml.rels" ContentType="application/vnd.openxmlformats-package.relationships+xml"/>
  <Override PartName="/xl/externalLinks/_rels/externalLink48.xml.rels" ContentType="application/vnd.openxmlformats-package.relationships+xml"/>
  <Override PartName="/xl/externalLinks/_rels/externalLink11.xml.rels" ContentType="application/vnd.openxmlformats-package.relationships+xml"/>
  <Override PartName="/xl/externalLinks/_rels/externalLink5.xml.rels" ContentType="application/vnd.openxmlformats-package.relationships+xml"/>
  <Override PartName="/xl/externalLinks/_rels/externalLink66.xml.rels" ContentType="application/vnd.openxmlformats-package.relationships+xml"/>
  <Override PartName="/xl/externalLinks/_rels/externalLink92.xml.rels" ContentType="application/vnd.openxmlformats-package.relationships+xml"/>
  <Override PartName="/xl/externalLinks/_rels/externalLink27.xml.rels" ContentType="application/vnd.openxmlformats-package.relationships+xml"/>
  <Override PartName="/xl/externalLinks/_rels/externalLink47.xml.rels" ContentType="application/vnd.openxmlformats-package.relationships+xml"/>
  <Override PartName="/xl/externalLinks/_rels/externalLink10.xml.rels" ContentType="application/vnd.openxmlformats-package.relationships+xml"/>
  <Override PartName="/xl/externalLinks/_rels/externalLink4.xml.rels" ContentType="application/vnd.openxmlformats-package.relationships+xml"/>
  <Override PartName="/xl/externalLinks/_rels/externalLink65.xml.rels" ContentType="application/vnd.openxmlformats-package.relationships+xml"/>
  <Override PartName="/xl/externalLinks/_rels/externalLink122.xml.rels" ContentType="application/vnd.openxmlformats-package.relationships+xml"/>
  <Override PartName="/xl/externalLinks/_rels/externalLink91.xml.rels" ContentType="application/vnd.openxmlformats-package.relationships+xml"/>
  <Override PartName="/xl/externalLinks/_rels/externalLink26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121.xml.rels" ContentType="application/vnd.openxmlformats-package.relationships+xml"/>
  <Override PartName="/xl/externalLinks/_rels/externalLink90.xml.rels" ContentType="application/vnd.openxmlformats-package.relationships+xml"/>
  <Override PartName="/xl/externalLinks/_rels/externalLink25.xml.rels" ContentType="application/vnd.openxmlformats-package.relationships+xml"/>
  <Override PartName="/xl/externalLinks/_rels/externalLink2.xml.rels" ContentType="application/vnd.openxmlformats-package.relationships+xml"/>
  <Override PartName="/xl/externalLinks/externalLink56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122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04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121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94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03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93.xml" ContentType="application/vnd.openxmlformats-officedocument.spreadsheetml.externalLink+xml"/>
  <Override PartName="/xl/externalLinks/externalLink119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02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92.xml" ContentType="application/vnd.openxmlformats-officedocument.spreadsheetml.externalLink+xml"/>
  <Override PartName="/xl/externalLinks/externalLink118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01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91.xml" ContentType="application/vnd.openxmlformats-officedocument.spreadsheetml.externalLink+xml"/>
  <Override PartName="/xl/externalLinks/externalLink117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90.xml" ContentType="application/vnd.openxmlformats-officedocument.spreadsheetml.externalLink+xml"/>
  <Override PartName="/xl/externalLinks/externalLink116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115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120.xml" ContentType="application/vnd.openxmlformats-officedocument.spreadsheetml.externalLink+xml"/>
  <Override PartName="/xl/externalLinks/externalLink88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99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100.xml" ContentType="application/vnd.openxmlformats-officedocument.spreadsheetml.externalLink+xml"/>
  <Override PartName="/xl/externalLinks/externalLink87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98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86.xml" ContentType="application/vnd.openxmlformats-officedocument.spreadsheetml.externalLink+xml"/>
  <Override PartName="/xl/externalLinks/externalLink110.xml" ContentType="application/vnd.openxmlformats-officedocument.spreadsheetml.externalLink+xml"/>
  <Override PartName="/xl/externalLinks/externalLink97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85.xml" ContentType="application/vnd.openxmlformats-officedocument.spreadsheetml.externalLink+xml"/>
  <Override PartName="/xl/externalLinks/externalLink96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114.xml" ContentType="application/vnd.openxmlformats-officedocument.spreadsheetml.externalLink+xml"/>
  <Override PartName="/xl/externalLinks/externalLink95.xml" ContentType="application/vnd.openxmlformats-officedocument.spreadsheetml.externalLink+xml"/>
  <Override PartName="/xl/externalLinks/externalLink89.xml" ContentType="application/vnd.openxmlformats-officedocument.spreadsheetml.externalLink+xml"/>
  <Override PartName="/xl/externalLinks/externalLink113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112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84.xml" ContentType="application/vnd.openxmlformats-officedocument.spreadsheetml.externalLink+xml"/>
  <Override PartName="/xl/externalLinks/externalLink1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105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11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09.xml" ContentType="application/vnd.openxmlformats-officedocument.spreadsheetml.externalLink+xml"/>
  <Override PartName="/xl/externalLinks/externalLink83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08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07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106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80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GA Storage" sheetId="1" state="visible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  <externalReference r:id="rId94"/>
    <externalReference r:id="rId95"/>
    <externalReference r:id="rId96"/>
    <externalReference r:id="rId97"/>
    <externalReference r:id="rId98"/>
    <externalReference r:id="rId99"/>
    <externalReference r:id="rId100"/>
    <externalReference r:id="rId101"/>
    <externalReference r:id="rId102"/>
    <externalReference r:id="rId103"/>
    <externalReference r:id="rId104"/>
    <externalReference r:id="rId105"/>
    <externalReference r:id="rId106"/>
    <externalReference r:id="rId107"/>
    <externalReference r:id="rId108"/>
    <externalReference r:id="rId109"/>
    <externalReference r:id="rId110"/>
    <externalReference r:id="rId111"/>
    <externalReference r:id="rId112"/>
    <externalReference r:id="rId113"/>
    <externalReference r:id="rId114"/>
    <externalReference r:id="rId115"/>
    <externalReference r:id="rId116"/>
    <externalReference r:id="rId117"/>
    <externalReference r:id="rId118"/>
    <externalReference r:id="rId119"/>
    <externalReference r:id="rId120"/>
    <externalReference r:id="rId121"/>
    <externalReference r:id="rId122"/>
    <externalReference r:id="rId123"/>
    <externalReference r:id="rId124"/>
    <externalReference r:id="rId125"/>
  </externalReferences>
  <definedNames>
    <definedName function="false" hidden="false" localSheetId="0" name="_xlnm.Print_Area" vbProcedure="false">'AGA Storage'!$A$1:$R$495</definedName>
    <definedName function="false" hidden="false" localSheetId="0" name="_xlnm.Print_Titles" vbProcedure="false">'AGA Storage'!$1:$11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<sst xmlns="http://schemas.openxmlformats.org/spreadsheetml/2006/main" count="29" uniqueCount="21">
  <si>
    <t xml:space="preserve">ENRON GAS SERVICES</t>
  </si>
  <si>
    <t xml:space="preserve">AGA STORAGE REPORT</t>
  </si>
  <si>
    <t xml:space="preserve">(Quantities in Bcf)</t>
  </si>
  <si>
    <t xml:space="preserve">Working Gas In Place</t>
  </si>
  <si>
    <t xml:space="preserve">Percentage of Full Capacity</t>
  </si>
  <si>
    <t xml:space="preserve">Quantity Change Previous Week</t>
  </si>
  <si>
    <t xml:space="preserve">Average Weekly Temperatures</t>
  </si>
  <si>
    <t xml:space="preserve">GAS</t>
  </si>
  <si>
    <t xml:space="preserve">Producing</t>
  </si>
  <si>
    <t xml:space="preserve">East</t>
  </si>
  <si>
    <t xml:space="preserve">West</t>
  </si>
  <si>
    <t xml:space="preserve">Total</t>
  </si>
  <si>
    <t xml:space="preserve">EIA</t>
  </si>
  <si>
    <t xml:space="preserve">Var.</t>
  </si>
  <si>
    <t xml:space="preserve">FAX</t>
  </si>
  <si>
    <t xml:space="preserve">Houston</t>
  </si>
  <si>
    <t xml:space="preserve">New York</t>
  </si>
  <si>
    <t xml:space="preserve">Chicago</t>
  </si>
  <si>
    <t xml:space="preserve">Denver</t>
  </si>
  <si>
    <t xml:space="preserve">Estimated Full </t>
  </si>
  <si>
    <t xml:space="preserve">Week Ending: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</si>
</sst>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[$-409]d\-mmm\-yy"/>
    <numFmt numFmtId="166" formatCode="0%"/>
    <numFmt numFmtId="167" formatCode=";;;"/>
    <numFmt numFmtId="168" formatCode="_(* #,##0.00_);_(* \(#,##0.00\);_(* \-??_);_(@_)"/>
    <numFmt numFmtId="169" formatCode="_(* #,##0_);_(* \(#,##0\);_(* \-??_);_(@_)"/>
    <numFmt numFmtId="170" formatCode="[$-409]#,##0_);[RED]\(#,##0\)"/>
    <numFmt numFmtId="171" formatCode="0"/>
    <numFmt numFmtId="172" formatCode="#,##0.0_);[RED]\(#,##0.0\)"/>
    <numFmt numFmtId="173" formatCode="0.00%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2"/>
    </font>
    <font>
      <b val="true"/>
      <sz val="10"/>
      <name val="Arial"/>
      <family val="0"/>
    </font>
    <font>
      <b val="true"/>
      <i val="true"/>
      <sz val="10"/>
      <name val="Arial"/>
      <family val="0"/>
    </font>
    <font>
      <i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6" fontId="0" fillId="0" borderId="0" applyFont="true" applyBorder="false" applyAlignment="false" applyProtection="false"/>
  </cellStyleXfs>
  <cellXfs count="1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externalLink" Target="externalLinks/externalLink3.xml"/><Relationship Id="rId7" Type="http://schemas.openxmlformats.org/officeDocument/2006/relationships/externalLink" Target="externalLinks/externalLink4.xml"/><Relationship Id="rId8" Type="http://schemas.openxmlformats.org/officeDocument/2006/relationships/externalLink" Target="externalLinks/externalLink5.xml"/><Relationship Id="rId9" Type="http://schemas.openxmlformats.org/officeDocument/2006/relationships/externalLink" Target="externalLinks/externalLink6.xml"/><Relationship Id="rId10" Type="http://schemas.openxmlformats.org/officeDocument/2006/relationships/externalLink" Target="externalLinks/externalLink7.xml"/><Relationship Id="rId11" Type="http://schemas.openxmlformats.org/officeDocument/2006/relationships/externalLink" Target="externalLinks/externalLink8.xml"/><Relationship Id="rId12" Type="http://schemas.openxmlformats.org/officeDocument/2006/relationships/externalLink" Target="externalLinks/externalLink9.xml"/><Relationship Id="rId13" Type="http://schemas.openxmlformats.org/officeDocument/2006/relationships/externalLink" Target="externalLinks/externalLink10.xml"/><Relationship Id="rId14" Type="http://schemas.openxmlformats.org/officeDocument/2006/relationships/externalLink" Target="externalLinks/externalLink11.xml"/><Relationship Id="rId15" Type="http://schemas.openxmlformats.org/officeDocument/2006/relationships/externalLink" Target="externalLinks/externalLink12.xml"/><Relationship Id="rId16" Type="http://schemas.openxmlformats.org/officeDocument/2006/relationships/externalLink" Target="externalLinks/externalLink13.xml"/><Relationship Id="rId17" Type="http://schemas.openxmlformats.org/officeDocument/2006/relationships/externalLink" Target="externalLinks/externalLink14.xml"/><Relationship Id="rId18" Type="http://schemas.openxmlformats.org/officeDocument/2006/relationships/externalLink" Target="externalLinks/externalLink15.xml"/><Relationship Id="rId19" Type="http://schemas.openxmlformats.org/officeDocument/2006/relationships/externalLink" Target="externalLinks/externalLink16.xml"/><Relationship Id="rId20" Type="http://schemas.openxmlformats.org/officeDocument/2006/relationships/externalLink" Target="externalLinks/externalLink17.xml"/><Relationship Id="rId21" Type="http://schemas.openxmlformats.org/officeDocument/2006/relationships/externalLink" Target="externalLinks/externalLink18.xml"/><Relationship Id="rId22" Type="http://schemas.openxmlformats.org/officeDocument/2006/relationships/externalLink" Target="externalLinks/externalLink19.xml"/><Relationship Id="rId23" Type="http://schemas.openxmlformats.org/officeDocument/2006/relationships/externalLink" Target="externalLinks/externalLink20.xml"/><Relationship Id="rId24" Type="http://schemas.openxmlformats.org/officeDocument/2006/relationships/externalLink" Target="externalLinks/externalLink21.xml"/><Relationship Id="rId25" Type="http://schemas.openxmlformats.org/officeDocument/2006/relationships/externalLink" Target="externalLinks/externalLink22.xml"/><Relationship Id="rId26" Type="http://schemas.openxmlformats.org/officeDocument/2006/relationships/externalLink" Target="externalLinks/externalLink23.xml"/><Relationship Id="rId27" Type="http://schemas.openxmlformats.org/officeDocument/2006/relationships/externalLink" Target="externalLinks/externalLink24.xml"/><Relationship Id="rId28" Type="http://schemas.openxmlformats.org/officeDocument/2006/relationships/externalLink" Target="externalLinks/externalLink25.xml"/><Relationship Id="rId29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7.xml"/><Relationship Id="rId31" Type="http://schemas.openxmlformats.org/officeDocument/2006/relationships/externalLink" Target="externalLinks/externalLink28.xml"/><Relationship Id="rId32" Type="http://schemas.openxmlformats.org/officeDocument/2006/relationships/externalLink" Target="externalLinks/externalLink29.xml"/><Relationship Id="rId33" Type="http://schemas.openxmlformats.org/officeDocument/2006/relationships/externalLink" Target="externalLinks/externalLink30.xml"/><Relationship Id="rId34" Type="http://schemas.openxmlformats.org/officeDocument/2006/relationships/externalLink" Target="externalLinks/externalLink31.xml"/><Relationship Id="rId35" Type="http://schemas.openxmlformats.org/officeDocument/2006/relationships/externalLink" Target="externalLinks/externalLink32.xml"/><Relationship Id="rId36" Type="http://schemas.openxmlformats.org/officeDocument/2006/relationships/externalLink" Target="externalLinks/externalLink33.xml"/><Relationship Id="rId37" Type="http://schemas.openxmlformats.org/officeDocument/2006/relationships/externalLink" Target="externalLinks/externalLink34.xml"/><Relationship Id="rId38" Type="http://schemas.openxmlformats.org/officeDocument/2006/relationships/externalLink" Target="externalLinks/externalLink35.xml"/><Relationship Id="rId39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7.xml"/><Relationship Id="rId41" Type="http://schemas.openxmlformats.org/officeDocument/2006/relationships/externalLink" Target="externalLinks/externalLink38.xml"/><Relationship Id="rId42" Type="http://schemas.openxmlformats.org/officeDocument/2006/relationships/externalLink" Target="externalLinks/externalLink39.xml"/><Relationship Id="rId43" Type="http://schemas.openxmlformats.org/officeDocument/2006/relationships/externalLink" Target="externalLinks/externalLink40.xml"/><Relationship Id="rId44" Type="http://schemas.openxmlformats.org/officeDocument/2006/relationships/externalLink" Target="externalLinks/externalLink41.xml"/><Relationship Id="rId45" Type="http://schemas.openxmlformats.org/officeDocument/2006/relationships/externalLink" Target="externalLinks/externalLink42.xml"/><Relationship Id="rId46" Type="http://schemas.openxmlformats.org/officeDocument/2006/relationships/externalLink" Target="externalLinks/externalLink43.xml"/><Relationship Id="rId47" Type="http://schemas.openxmlformats.org/officeDocument/2006/relationships/externalLink" Target="externalLinks/externalLink44.xml"/><Relationship Id="rId48" Type="http://schemas.openxmlformats.org/officeDocument/2006/relationships/externalLink" Target="externalLinks/externalLink45.xml"/><Relationship Id="rId49" Type="http://schemas.openxmlformats.org/officeDocument/2006/relationships/externalLink" Target="externalLinks/externalLink46.xml"/><Relationship Id="rId50" Type="http://schemas.openxmlformats.org/officeDocument/2006/relationships/externalLink" Target="externalLinks/externalLink47.xml"/><Relationship Id="rId51" Type="http://schemas.openxmlformats.org/officeDocument/2006/relationships/externalLink" Target="externalLinks/externalLink48.xml"/><Relationship Id="rId52" Type="http://schemas.openxmlformats.org/officeDocument/2006/relationships/externalLink" Target="externalLinks/externalLink49.xml"/><Relationship Id="rId53" Type="http://schemas.openxmlformats.org/officeDocument/2006/relationships/externalLink" Target="externalLinks/externalLink50.xml"/><Relationship Id="rId54" Type="http://schemas.openxmlformats.org/officeDocument/2006/relationships/externalLink" Target="externalLinks/externalLink51.xml"/><Relationship Id="rId55" Type="http://schemas.openxmlformats.org/officeDocument/2006/relationships/externalLink" Target="externalLinks/externalLink52.xml"/><Relationship Id="rId56" Type="http://schemas.openxmlformats.org/officeDocument/2006/relationships/externalLink" Target="externalLinks/externalLink53.xml"/><Relationship Id="rId57" Type="http://schemas.openxmlformats.org/officeDocument/2006/relationships/externalLink" Target="externalLinks/externalLink54.xml"/><Relationship Id="rId58" Type="http://schemas.openxmlformats.org/officeDocument/2006/relationships/externalLink" Target="externalLinks/externalLink55.xml"/><Relationship Id="rId59" Type="http://schemas.openxmlformats.org/officeDocument/2006/relationships/externalLink" Target="externalLinks/externalLink56.xml"/><Relationship Id="rId60" Type="http://schemas.openxmlformats.org/officeDocument/2006/relationships/externalLink" Target="externalLinks/externalLink57.xml"/><Relationship Id="rId61" Type="http://schemas.openxmlformats.org/officeDocument/2006/relationships/externalLink" Target="externalLinks/externalLink58.xml"/><Relationship Id="rId62" Type="http://schemas.openxmlformats.org/officeDocument/2006/relationships/externalLink" Target="externalLinks/externalLink59.xml"/><Relationship Id="rId63" Type="http://schemas.openxmlformats.org/officeDocument/2006/relationships/externalLink" Target="externalLinks/externalLink60.xml"/><Relationship Id="rId64" Type="http://schemas.openxmlformats.org/officeDocument/2006/relationships/externalLink" Target="externalLinks/externalLink61.xml"/><Relationship Id="rId65" Type="http://schemas.openxmlformats.org/officeDocument/2006/relationships/externalLink" Target="externalLinks/externalLink62.xml"/><Relationship Id="rId66" Type="http://schemas.openxmlformats.org/officeDocument/2006/relationships/externalLink" Target="externalLinks/externalLink63.xml"/><Relationship Id="rId67" Type="http://schemas.openxmlformats.org/officeDocument/2006/relationships/externalLink" Target="externalLinks/externalLink64.xml"/><Relationship Id="rId68" Type="http://schemas.openxmlformats.org/officeDocument/2006/relationships/externalLink" Target="externalLinks/externalLink65.xml"/><Relationship Id="rId69" Type="http://schemas.openxmlformats.org/officeDocument/2006/relationships/externalLink" Target="externalLinks/externalLink66.xml"/><Relationship Id="rId70" Type="http://schemas.openxmlformats.org/officeDocument/2006/relationships/externalLink" Target="externalLinks/externalLink67.xml"/><Relationship Id="rId71" Type="http://schemas.openxmlformats.org/officeDocument/2006/relationships/externalLink" Target="externalLinks/externalLink68.xml"/><Relationship Id="rId72" Type="http://schemas.openxmlformats.org/officeDocument/2006/relationships/externalLink" Target="externalLinks/externalLink69.xml"/><Relationship Id="rId73" Type="http://schemas.openxmlformats.org/officeDocument/2006/relationships/externalLink" Target="externalLinks/externalLink70.xml"/><Relationship Id="rId74" Type="http://schemas.openxmlformats.org/officeDocument/2006/relationships/externalLink" Target="externalLinks/externalLink71.xml"/><Relationship Id="rId75" Type="http://schemas.openxmlformats.org/officeDocument/2006/relationships/externalLink" Target="externalLinks/externalLink72.xml"/><Relationship Id="rId76" Type="http://schemas.openxmlformats.org/officeDocument/2006/relationships/externalLink" Target="externalLinks/externalLink73.xml"/><Relationship Id="rId77" Type="http://schemas.openxmlformats.org/officeDocument/2006/relationships/externalLink" Target="externalLinks/externalLink74.xml"/><Relationship Id="rId78" Type="http://schemas.openxmlformats.org/officeDocument/2006/relationships/externalLink" Target="externalLinks/externalLink75.xml"/><Relationship Id="rId79" Type="http://schemas.openxmlformats.org/officeDocument/2006/relationships/externalLink" Target="externalLinks/externalLink76.xml"/><Relationship Id="rId80" Type="http://schemas.openxmlformats.org/officeDocument/2006/relationships/externalLink" Target="externalLinks/externalLink77.xml"/><Relationship Id="rId81" Type="http://schemas.openxmlformats.org/officeDocument/2006/relationships/externalLink" Target="externalLinks/externalLink78.xml"/><Relationship Id="rId82" Type="http://schemas.openxmlformats.org/officeDocument/2006/relationships/externalLink" Target="externalLinks/externalLink79.xml"/><Relationship Id="rId83" Type="http://schemas.openxmlformats.org/officeDocument/2006/relationships/externalLink" Target="externalLinks/externalLink80.xml"/><Relationship Id="rId84" Type="http://schemas.openxmlformats.org/officeDocument/2006/relationships/externalLink" Target="externalLinks/externalLink81.xml"/><Relationship Id="rId85" Type="http://schemas.openxmlformats.org/officeDocument/2006/relationships/externalLink" Target="externalLinks/externalLink82.xml"/><Relationship Id="rId86" Type="http://schemas.openxmlformats.org/officeDocument/2006/relationships/externalLink" Target="externalLinks/externalLink83.xml"/><Relationship Id="rId87" Type="http://schemas.openxmlformats.org/officeDocument/2006/relationships/externalLink" Target="externalLinks/externalLink84.xml"/><Relationship Id="rId88" Type="http://schemas.openxmlformats.org/officeDocument/2006/relationships/externalLink" Target="externalLinks/externalLink85.xml"/><Relationship Id="rId89" Type="http://schemas.openxmlformats.org/officeDocument/2006/relationships/externalLink" Target="externalLinks/externalLink86.xml"/><Relationship Id="rId90" Type="http://schemas.openxmlformats.org/officeDocument/2006/relationships/externalLink" Target="externalLinks/externalLink87.xml"/><Relationship Id="rId91" Type="http://schemas.openxmlformats.org/officeDocument/2006/relationships/externalLink" Target="externalLinks/externalLink88.xml"/><Relationship Id="rId92" Type="http://schemas.openxmlformats.org/officeDocument/2006/relationships/externalLink" Target="externalLinks/externalLink89.xml"/><Relationship Id="rId93" Type="http://schemas.openxmlformats.org/officeDocument/2006/relationships/externalLink" Target="externalLinks/externalLink90.xml"/><Relationship Id="rId94" Type="http://schemas.openxmlformats.org/officeDocument/2006/relationships/externalLink" Target="externalLinks/externalLink91.xml"/><Relationship Id="rId95" Type="http://schemas.openxmlformats.org/officeDocument/2006/relationships/externalLink" Target="externalLinks/externalLink92.xml"/><Relationship Id="rId96" Type="http://schemas.openxmlformats.org/officeDocument/2006/relationships/externalLink" Target="externalLinks/externalLink93.xml"/><Relationship Id="rId97" Type="http://schemas.openxmlformats.org/officeDocument/2006/relationships/externalLink" Target="externalLinks/externalLink94.xml"/><Relationship Id="rId98" Type="http://schemas.openxmlformats.org/officeDocument/2006/relationships/externalLink" Target="externalLinks/externalLink95.xml"/><Relationship Id="rId99" Type="http://schemas.openxmlformats.org/officeDocument/2006/relationships/externalLink" Target="externalLinks/externalLink96.xml"/><Relationship Id="rId100" Type="http://schemas.openxmlformats.org/officeDocument/2006/relationships/externalLink" Target="externalLinks/externalLink97.xml"/><Relationship Id="rId101" Type="http://schemas.openxmlformats.org/officeDocument/2006/relationships/externalLink" Target="externalLinks/externalLink98.xml"/><Relationship Id="rId102" Type="http://schemas.openxmlformats.org/officeDocument/2006/relationships/externalLink" Target="externalLinks/externalLink99.xml"/><Relationship Id="rId103" Type="http://schemas.openxmlformats.org/officeDocument/2006/relationships/externalLink" Target="externalLinks/externalLink100.xml"/><Relationship Id="rId104" Type="http://schemas.openxmlformats.org/officeDocument/2006/relationships/externalLink" Target="externalLinks/externalLink101.xml"/><Relationship Id="rId105" Type="http://schemas.openxmlformats.org/officeDocument/2006/relationships/externalLink" Target="externalLinks/externalLink102.xml"/><Relationship Id="rId106" Type="http://schemas.openxmlformats.org/officeDocument/2006/relationships/externalLink" Target="externalLinks/externalLink103.xml"/><Relationship Id="rId107" Type="http://schemas.openxmlformats.org/officeDocument/2006/relationships/externalLink" Target="externalLinks/externalLink104.xml"/><Relationship Id="rId108" Type="http://schemas.openxmlformats.org/officeDocument/2006/relationships/externalLink" Target="externalLinks/externalLink105.xml"/><Relationship Id="rId109" Type="http://schemas.openxmlformats.org/officeDocument/2006/relationships/externalLink" Target="externalLinks/externalLink106.xml"/><Relationship Id="rId110" Type="http://schemas.openxmlformats.org/officeDocument/2006/relationships/externalLink" Target="externalLinks/externalLink107.xml"/><Relationship Id="rId111" Type="http://schemas.openxmlformats.org/officeDocument/2006/relationships/externalLink" Target="externalLinks/externalLink108.xml"/><Relationship Id="rId112" Type="http://schemas.openxmlformats.org/officeDocument/2006/relationships/externalLink" Target="externalLinks/externalLink109.xml"/><Relationship Id="rId113" Type="http://schemas.openxmlformats.org/officeDocument/2006/relationships/externalLink" Target="externalLinks/externalLink110.xml"/><Relationship Id="rId114" Type="http://schemas.openxmlformats.org/officeDocument/2006/relationships/externalLink" Target="externalLinks/externalLink111.xml"/><Relationship Id="rId115" Type="http://schemas.openxmlformats.org/officeDocument/2006/relationships/externalLink" Target="externalLinks/externalLink112.xml"/><Relationship Id="rId116" Type="http://schemas.openxmlformats.org/officeDocument/2006/relationships/externalLink" Target="externalLinks/externalLink113.xml"/><Relationship Id="rId117" Type="http://schemas.openxmlformats.org/officeDocument/2006/relationships/externalLink" Target="externalLinks/externalLink114.xml"/><Relationship Id="rId118" Type="http://schemas.openxmlformats.org/officeDocument/2006/relationships/externalLink" Target="externalLinks/externalLink115.xml"/><Relationship Id="rId119" Type="http://schemas.openxmlformats.org/officeDocument/2006/relationships/externalLink" Target="externalLinks/externalLink116.xml"/><Relationship Id="rId120" Type="http://schemas.openxmlformats.org/officeDocument/2006/relationships/externalLink" Target="externalLinks/externalLink117.xml"/><Relationship Id="rId121" Type="http://schemas.openxmlformats.org/officeDocument/2006/relationships/externalLink" Target="externalLinks/externalLink118.xml"/><Relationship Id="rId122" Type="http://schemas.openxmlformats.org/officeDocument/2006/relationships/externalLink" Target="externalLinks/externalLink119.xml"/><Relationship Id="rId123" Type="http://schemas.openxmlformats.org/officeDocument/2006/relationships/externalLink" Target="externalLinks/externalLink120.xml"/><Relationship Id="rId124" Type="http://schemas.openxmlformats.org/officeDocument/2006/relationships/externalLink" Target="externalLinks/externalLink121.xml"/><Relationship Id="rId125" Type="http://schemas.openxmlformats.org/officeDocument/2006/relationships/externalLink" Target="externalLinks/externalLink122.xml"/><Relationship Id="rId126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STOR9812.xls" TargetMode="External"/>
</Relationships>
</file>

<file path=xl/externalLinks/_rels/externalLink10.xml.rels><?xml version="1.0" encoding="UTF-8"?>
<Relationships xmlns="http://schemas.openxmlformats.org/package/2006/relationships"><Relationship Id="rId1" Type="http://schemas.openxmlformats.org/officeDocument/2006/relationships/externalLinkPath" Target="../xls/STOR9815.xls" TargetMode="External"/>
</Relationships>
</file>

<file path=xl/externalLinks/_rels/externalLink100.xml.rels><?xml version="1.0" encoding="UTF-8"?>
<Relationships xmlns="http://schemas.openxmlformats.org/package/2006/relationships"><Relationship Id="rId1" Type="http://schemas.openxmlformats.org/officeDocument/2006/relationships/externalLinkPath" Target="../xls/stor9748.xls" TargetMode="External"/>
</Relationships>
</file>

<file path=xl/externalLinks/_rels/externalLink101.xml.rels><?xml version="1.0" encoding="UTF-8"?>
<Relationships xmlns="http://schemas.openxmlformats.org/package/2006/relationships"><Relationship Id="rId1" Type="http://schemas.openxmlformats.org/officeDocument/2006/relationships/externalLinkPath" Target="../xls/STOR9801.xls" TargetMode="External"/>
</Relationships>
</file>

<file path=xl/externalLinks/_rels/externalLink102.xml.rels><?xml version="1.0" encoding="UTF-8"?>
<Relationships xmlns="http://schemas.openxmlformats.org/package/2006/relationships"><Relationship Id="rId1" Type="http://schemas.openxmlformats.org/officeDocument/2006/relationships/externalLinkPath" Target="../xls/stor9749.xls" TargetMode="External"/>
</Relationships>
</file>

<file path=xl/externalLinks/_rels/externalLink103.xml.rels><?xml version="1.0" encoding="UTF-8"?>
<Relationships xmlns="http://schemas.openxmlformats.org/package/2006/relationships"><Relationship Id="rId1" Type="http://schemas.openxmlformats.org/officeDocument/2006/relationships/externalLinkPath" Target="../xls/stor9802.xls" TargetMode="External"/>
</Relationships>
</file>

<file path=xl/externalLinks/_rels/externalLink104.xml.rels><?xml version="1.0" encoding="UTF-8"?>
<Relationships xmlns="http://schemas.openxmlformats.org/package/2006/relationships"><Relationship Id="rId1" Type="http://schemas.openxmlformats.org/officeDocument/2006/relationships/externalLinkPath" Target="../xls/stor9750.xls" TargetMode="External"/>
</Relationships>
</file>

<file path=xl/externalLinks/_rels/externalLink105.xml.rels><?xml version="1.0" encoding="UTF-8"?>
<Relationships xmlns="http://schemas.openxmlformats.org/package/2006/relationships"><Relationship Id="rId1" Type="http://schemas.openxmlformats.org/officeDocument/2006/relationships/externalLinkPath" Target="../xls/STOR9803.xls" TargetMode="External"/>
</Relationships>
</file>

<file path=xl/externalLinks/_rels/externalLink106.xml.rels><?xml version="1.0" encoding="UTF-8"?>
<Relationships xmlns="http://schemas.openxmlformats.org/package/2006/relationships"><Relationship Id="rId1" Type="http://schemas.openxmlformats.org/officeDocument/2006/relationships/externalLinkPath" Target="../xls/STOR9751.xls" TargetMode="External"/>
</Relationships>
</file>

<file path=xl/externalLinks/_rels/externalLink107.xml.rels><?xml version="1.0" encoding="UTF-8"?>
<Relationships xmlns="http://schemas.openxmlformats.org/package/2006/relationships"><Relationship Id="rId1" Type="http://schemas.openxmlformats.org/officeDocument/2006/relationships/externalLinkPath" Target="../xls/STOR9804.xls" TargetMode="External"/>
</Relationships>
</file>

<file path=xl/externalLinks/_rels/externalLink108.xml.rels><?xml version="1.0" encoding="UTF-8"?>
<Relationships xmlns="http://schemas.openxmlformats.org/package/2006/relationships"><Relationship Id="rId1" Type="http://schemas.openxmlformats.org/officeDocument/2006/relationships/externalLinkPath" Target="../xls/STOR9752.xls" TargetMode="External"/>
</Relationships>
</file>

<file path=xl/externalLinks/_rels/externalLink109.xml.rels><?xml version="1.0" encoding="UTF-8"?>
<Relationships xmlns="http://schemas.openxmlformats.org/package/2006/relationships"><Relationship Id="rId1" Type="http://schemas.openxmlformats.org/officeDocument/2006/relationships/externalLinkPath" Target="../xls/stor9805.xls" TargetMode="External"/>
</Relationships>
</file>

<file path=xl/externalLinks/_rels/externalLink11.xml.rels><?xml version="1.0" encoding="UTF-8"?>
<Relationships xmlns="http://schemas.openxmlformats.org/package/2006/relationships"><Relationship Id="rId1" Type="http://schemas.openxmlformats.org/officeDocument/2006/relationships/externalLinkPath" Target="../xls/STOR9763.xls" TargetMode="External"/>
</Relationships>
</file>

<file path=xl/externalLinks/_rels/externalLink110.xml.rels><?xml version="1.0" encoding="UTF-8"?>
<Relationships xmlns="http://schemas.openxmlformats.org/package/2006/relationships"><Relationship Id="rId1" Type="http://schemas.openxmlformats.org/officeDocument/2006/relationships/externalLinkPath" Target="../xls/STOR9753.xls" TargetMode="External"/>
</Relationships>
</file>

<file path=xl/externalLinks/_rels/externalLink111.xml.rels><?xml version="1.0" encoding="UTF-8"?>
<Relationships xmlns="http://schemas.openxmlformats.org/package/2006/relationships"><Relationship Id="rId1" Type="http://schemas.openxmlformats.org/officeDocument/2006/relationships/externalLinkPath" Target="../xls/STOR9806.xls" TargetMode="External"/>
</Relationships>
</file>

<file path=xl/externalLinks/_rels/externalLink112.xml.rels><?xml version="1.0" encoding="UTF-8"?>
<Relationships xmlns="http://schemas.openxmlformats.org/package/2006/relationships"><Relationship Id="rId1" Type="http://schemas.openxmlformats.org/officeDocument/2006/relationships/externalLinkPath" Target="../xls/stor9754.xls" TargetMode="External"/>
</Relationships>
</file>

<file path=xl/externalLinks/_rels/externalLink113.xml.rels><?xml version="1.0" encoding="UTF-8"?>
<Relationships xmlns="http://schemas.openxmlformats.org/package/2006/relationships"><Relationship Id="rId1" Type="http://schemas.openxmlformats.org/officeDocument/2006/relationships/externalLinkPath" Target="../xls/STOR9807.xls" TargetMode="External"/>
</Relationships>
</file>

<file path=xl/externalLinks/_rels/externalLink114.xml.rels><?xml version="1.0" encoding="UTF-8"?>
<Relationships xmlns="http://schemas.openxmlformats.org/package/2006/relationships"><Relationship Id="rId1" Type="http://schemas.openxmlformats.org/officeDocument/2006/relationships/externalLinkPath" Target="../xls/STOR9755.xls" TargetMode="External"/>
</Relationships>
</file>

<file path=xl/externalLinks/_rels/externalLink115.xml.rels><?xml version="1.0" encoding="UTF-8"?>
<Relationships xmlns="http://schemas.openxmlformats.org/package/2006/relationships"><Relationship Id="rId1" Type="http://schemas.openxmlformats.org/officeDocument/2006/relationships/externalLinkPath" Target="../xls/STOR9808.xls" TargetMode="External"/>
</Relationships>
</file>

<file path=xl/externalLinks/_rels/externalLink116.xml.rels><?xml version="1.0" encoding="UTF-8"?>
<Relationships xmlns="http://schemas.openxmlformats.org/package/2006/relationships"><Relationship Id="rId1" Type="http://schemas.openxmlformats.org/officeDocument/2006/relationships/externalLinkPath" Target="../xls/STOR9756.xls" TargetMode="External"/>
</Relationships>
</file>

<file path=xl/externalLinks/_rels/externalLink117.xml.rels><?xml version="1.0" encoding="UTF-8"?>
<Relationships xmlns="http://schemas.openxmlformats.org/package/2006/relationships"><Relationship Id="rId1" Type="http://schemas.openxmlformats.org/officeDocument/2006/relationships/externalLinkPath" Target="../xls/stor9809.xls" TargetMode="External"/>
</Relationships>
</file>

<file path=xl/externalLinks/_rels/externalLink118.xml.rels><?xml version="1.0" encoding="UTF-8"?>
<Relationships xmlns="http://schemas.openxmlformats.org/package/2006/relationships"><Relationship Id="rId1" Type="http://schemas.openxmlformats.org/officeDocument/2006/relationships/externalLinkPath" Target="../xls/stor9757.xls" TargetMode="External"/>
</Relationships>
</file>

<file path=xl/externalLinks/_rels/externalLink119.xml.rels><?xml version="1.0" encoding="UTF-8"?>
<Relationships xmlns="http://schemas.openxmlformats.org/package/2006/relationships"><Relationship Id="rId1" Type="http://schemas.openxmlformats.org/officeDocument/2006/relationships/externalLinkPath" Target="../xls/STOR9810.xls" TargetMode="External"/>
</Relationships>
</file>

<file path=xl/externalLinks/_rels/externalLink12.xml.rels><?xml version="1.0" encoding="UTF-8"?>
<Relationships xmlns="http://schemas.openxmlformats.org/package/2006/relationships"><Relationship Id="rId1" Type="http://schemas.openxmlformats.org/officeDocument/2006/relationships/externalLinkPath" Target="../xls/STOR9711.xls" TargetMode="External"/>
</Relationships>
</file>

<file path=xl/externalLinks/_rels/externalLink120.xml.rels><?xml version="1.0" encoding="UTF-8"?>
<Relationships xmlns="http://schemas.openxmlformats.org/package/2006/relationships"><Relationship Id="rId1" Type="http://schemas.openxmlformats.org/officeDocument/2006/relationships/externalLinkPath" Target="../xls/stor9758.xls" TargetMode="External"/>
</Relationships>
</file>

<file path=xl/externalLinks/_rels/externalLink121.xml.rels><?xml version="1.0" encoding="UTF-8"?>
<Relationships xmlns="http://schemas.openxmlformats.org/package/2006/relationships"><Relationship Id="rId1" Type="http://schemas.openxmlformats.org/officeDocument/2006/relationships/externalLinkPath" Target="../xls/stor9811.xls" TargetMode="External"/>
</Relationships>
</file>

<file path=xl/externalLinks/_rels/externalLink122.xml.rels><?xml version="1.0" encoding="UTF-8"?>
<Relationships xmlns="http://schemas.openxmlformats.org/package/2006/relationships"><Relationship Id="rId1" Type="http://schemas.openxmlformats.org/officeDocument/2006/relationships/externalLinkPath" Target="../xls/stor9759.xls" TargetMode="External"/>
</Relationships>
</file>

<file path=xl/externalLinks/_rels/externalLink13.xml.rels><?xml version="1.0" encoding="UTF-8"?>
<Relationships xmlns="http://schemas.openxmlformats.org/package/2006/relationships"><Relationship Id="rId1" Type="http://schemas.openxmlformats.org/officeDocument/2006/relationships/externalLinkPath" Target="../xls/STOR9816.xls" TargetMode="External"/>
</Relationships>
</file>

<file path=xl/externalLinks/_rels/externalLink14.xml.rels><?xml version="1.0" encoding="UTF-8"?>
<Relationships xmlns="http://schemas.openxmlformats.org/package/2006/relationships"><Relationship Id="rId1" Type="http://schemas.openxmlformats.org/officeDocument/2006/relationships/externalLinkPath" Target="../xls/stor9764.xls" TargetMode="External"/>
</Relationships>
</file>

<file path=xl/externalLinks/_rels/externalLink15.xml.rels><?xml version="1.0" encoding="UTF-8"?>
<Relationships xmlns="http://schemas.openxmlformats.org/package/2006/relationships"><Relationship Id="rId1" Type="http://schemas.openxmlformats.org/officeDocument/2006/relationships/externalLinkPath" Target="../xls/STOR9712.xls" TargetMode="External"/>
</Relationships>
</file>

<file path=xl/externalLinks/_rels/externalLink16.xml.rels><?xml version="1.0" encoding="UTF-8"?>
<Relationships xmlns="http://schemas.openxmlformats.org/package/2006/relationships"><Relationship Id="rId1" Type="http://schemas.openxmlformats.org/officeDocument/2006/relationships/externalLinkPath" Target="../xls/STOR9817.xls" TargetMode="External"/>
</Relationships>
</file>

<file path=xl/externalLinks/_rels/externalLink17.xml.rels><?xml version="1.0" encoding="UTF-8"?>
<Relationships xmlns="http://schemas.openxmlformats.org/package/2006/relationships"><Relationship Id="rId1" Type="http://schemas.openxmlformats.org/officeDocument/2006/relationships/externalLinkPath" Target="../xls/STOR9765.xls" TargetMode="External"/>
</Relationships>
</file>

<file path=xl/externalLinks/_rels/externalLink18.xml.rels><?xml version="1.0" encoding="UTF-8"?>
<Relationships xmlns="http://schemas.openxmlformats.org/package/2006/relationships"><Relationship Id="rId1" Type="http://schemas.openxmlformats.org/officeDocument/2006/relationships/externalLinkPath" Target="../xls/STOR9713.xls" TargetMode="External"/>
</Relationships>
</file>

<file path=xl/externalLinks/_rels/externalLink19.xml.rels><?xml version="1.0" encoding="UTF-8"?>
<Relationships xmlns="http://schemas.openxmlformats.org/package/2006/relationships"><Relationship Id="rId1" Type="http://schemas.openxmlformats.org/officeDocument/2006/relationships/externalLinkPath" Target="../xls/stor9818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STOR9760.xls" TargetMode="External"/>
</Relationships>
</file>

<file path=xl/externalLinks/_rels/externalLink20.xml.rels><?xml version="1.0" encoding="UTF-8"?>
<Relationships xmlns="http://schemas.openxmlformats.org/package/2006/relationships"><Relationship Id="rId1" Type="http://schemas.openxmlformats.org/officeDocument/2006/relationships/externalLinkPath" Target="../xls/stor9766.xls" TargetMode="External"/>
</Relationships>
</file>

<file path=xl/externalLinks/_rels/externalLink21.xml.rels><?xml version="1.0" encoding="UTF-8"?>
<Relationships xmlns="http://schemas.openxmlformats.org/package/2006/relationships"><Relationship Id="rId1" Type="http://schemas.openxmlformats.org/officeDocument/2006/relationships/externalLinkPath" Target="../xls/stor9714.xls" TargetMode="External"/>
</Relationships>
</file>

<file path=xl/externalLinks/_rels/externalLink22.xml.rels><?xml version="1.0" encoding="UTF-8"?>
<Relationships xmlns="http://schemas.openxmlformats.org/package/2006/relationships"><Relationship Id="rId1" Type="http://schemas.openxmlformats.org/officeDocument/2006/relationships/externalLinkPath" Target="../xls/STOR9819.xls" TargetMode="External"/>
</Relationships>
</file>

<file path=xl/externalLinks/_rels/externalLink23.xml.rels><?xml version="1.0" encoding="UTF-8"?>
<Relationships xmlns="http://schemas.openxmlformats.org/package/2006/relationships"><Relationship Id="rId1" Type="http://schemas.openxmlformats.org/officeDocument/2006/relationships/externalLinkPath" Target="../xls/STOR9767.xls" TargetMode="External"/>
</Relationships>
</file>

<file path=xl/externalLinks/_rels/externalLink24.xml.rels><?xml version="1.0" encoding="UTF-8"?>
<Relationships xmlns="http://schemas.openxmlformats.org/package/2006/relationships"><Relationship Id="rId1" Type="http://schemas.openxmlformats.org/officeDocument/2006/relationships/externalLinkPath" Target="../xls/stor9715.xls" TargetMode="External"/>
</Relationships>
</file>

<file path=xl/externalLinks/_rels/externalLink25.xml.rels><?xml version="1.0" encoding="UTF-8"?>
<Relationships xmlns="http://schemas.openxmlformats.org/package/2006/relationships"><Relationship Id="rId1" Type="http://schemas.openxmlformats.org/officeDocument/2006/relationships/externalLinkPath" Target="../xls/STOR9820.xls" TargetMode="External"/>
</Relationships>
</file>

<file path=xl/externalLinks/_rels/externalLink26.xml.rels><?xml version="1.0" encoding="UTF-8"?>
<Relationships xmlns="http://schemas.openxmlformats.org/package/2006/relationships"><Relationship Id="rId1" Type="http://schemas.openxmlformats.org/officeDocument/2006/relationships/externalLinkPath" Target="../xls/STOR9768.xls" TargetMode="External"/>
</Relationships>
</file>

<file path=xl/externalLinks/_rels/externalLink27.xml.rels><?xml version="1.0" encoding="UTF-8"?>
<Relationships xmlns="http://schemas.openxmlformats.org/package/2006/relationships"><Relationship Id="rId1" Type="http://schemas.openxmlformats.org/officeDocument/2006/relationships/externalLinkPath" Target="../xls/stor9716.xls" TargetMode="External"/>
</Relationships>
</file>

<file path=xl/externalLinks/_rels/externalLink28.xml.rels><?xml version="1.0" encoding="UTF-8"?>
<Relationships xmlns="http://schemas.openxmlformats.org/package/2006/relationships"><Relationship Id="rId1" Type="http://schemas.openxmlformats.org/officeDocument/2006/relationships/externalLinkPath" Target="../xls/STOR9821.xls" TargetMode="External"/>
</Relationships>
</file>

<file path=xl/externalLinks/_rels/externalLink29.xml.rels><?xml version="1.0" encoding="UTF-8"?>
<Relationships xmlns="http://schemas.openxmlformats.org/package/2006/relationships"><Relationship Id="rId1" Type="http://schemas.openxmlformats.org/officeDocument/2006/relationships/externalLinkPath" Target="../xls/STOR9769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xls/stor9708.xls" TargetMode="External"/>
</Relationships>
</file>

<file path=xl/externalLinks/_rels/externalLink30.xml.rels><?xml version="1.0" encoding="UTF-8"?>
<Relationships xmlns="http://schemas.openxmlformats.org/package/2006/relationships"><Relationship Id="rId1" Type="http://schemas.openxmlformats.org/officeDocument/2006/relationships/externalLinkPath" Target="../xls/STOR9717.xls" TargetMode="External"/>
</Relationships>
</file>

<file path=xl/externalLinks/_rels/externalLink31.xml.rels><?xml version="1.0" encoding="UTF-8"?>
<Relationships xmlns="http://schemas.openxmlformats.org/package/2006/relationships"><Relationship Id="rId1" Type="http://schemas.openxmlformats.org/officeDocument/2006/relationships/externalLinkPath" Target="../xls/STOR9822.xls" TargetMode="External"/>
</Relationships>
</file>

<file path=xl/externalLinks/_rels/externalLink32.xml.rels><?xml version="1.0" encoding="UTF-8"?>
<Relationships xmlns="http://schemas.openxmlformats.org/package/2006/relationships"><Relationship Id="rId1" Type="http://schemas.openxmlformats.org/officeDocument/2006/relationships/externalLinkPath" Target="../xls/STOR9770.xls" TargetMode="External"/>
</Relationships>
</file>

<file path=xl/externalLinks/_rels/externalLink33.xml.rels><?xml version="1.0" encoding="UTF-8"?>
<Relationships xmlns="http://schemas.openxmlformats.org/package/2006/relationships"><Relationship Id="rId1" Type="http://schemas.openxmlformats.org/officeDocument/2006/relationships/externalLinkPath" Target="../xls/STOR9718.xls" TargetMode="External"/>
</Relationships>
</file>

<file path=xl/externalLinks/_rels/externalLink34.xml.rels><?xml version="1.0" encoding="UTF-8"?>
<Relationships xmlns="http://schemas.openxmlformats.org/package/2006/relationships"><Relationship Id="rId1" Type="http://schemas.openxmlformats.org/officeDocument/2006/relationships/externalLinkPath" Target="../xls/stor9823.xls" TargetMode="External"/>
</Relationships>
</file>

<file path=xl/externalLinks/_rels/externalLink35.xml.rels><?xml version="1.0" encoding="UTF-8"?>
<Relationships xmlns="http://schemas.openxmlformats.org/package/2006/relationships"><Relationship Id="rId1" Type="http://schemas.openxmlformats.org/officeDocument/2006/relationships/externalLinkPath" Target="../xls/STOR9771.xls" TargetMode="External"/>
</Relationships>
</file>

<file path=xl/externalLinks/_rels/externalLink36.xml.rels><?xml version="1.0" encoding="UTF-8"?>
<Relationships xmlns="http://schemas.openxmlformats.org/package/2006/relationships"><Relationship Id="rId1" Type="http://schemas.openxmlformats.org/officeDocument/2006/relationships/externalLinkPath" Target="../xls/STOR9719.xls" TargetMode="External"/>
</Relationships>
</file>

<file path=xl/externalLinks/_rels/externalLink37.xml.rels><?xml version="1.0" encoding="UTF-8"?>
<Relationships xmlns="http://schemas.openxmlformats.org/package/2006/relationships"><Relationship Id="rId1" Type="http://schemas.openxmlformats.org/officeDocument/2006/relationships/externalLinkPath" Target="../xls/stor9824.xls" TargetMode="External"/>
</Relationships>
</file>

<file path=xl/externalLinks/_rels/externalLink38.xml.rels><?xml version="1.0" encoding="UTF-8"?>
<Relationships xmlns="http://schemas.openxmlformats.org/package/2006/relationships"><Relationship Id="rId1" Type="http://schemas.openxmlformats.org/officeDocument/2006/relationships/externalLinkPath" Target="../xls/stor9772.xls" TargetMode="External"/>
</Relationships>
</file>

<file path=xl/externalLinks/_rels/externalLink39.xml.rels><?xml version="1.0" encoding="UTF-8"?>
<Relationships xmlns="http://schemas.openxmlformats.org/package/2006/relationships"><Relationship Id="rId1" Type="http://schemas.openxmlformats.org/officeDocument/2006/relationships/externalLinkPath" Target="../xls/stor9720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xls/stor9813.xls" TargetMode="External"/>
</Relationships>
</file>

<file path=xl/externalLinks/_rels/externalLink40.xml.rels><?xml version="1.0" encoding="UTF-8"?>
<Relationships xmlns="http://schemas.openxmlformats.org/package/2006/relationships"><Relationship Id="rId1" Type="http://schemas.openxmlformats.org/officeDocument/2006/relationships/externalLinkPath" Target="../xls/stor9825.xls" TargetMode="External"/>
</Relationships>
</file>

<file path=xl/externalLinks/_rels/externalLink41.xml.rels><?xml version="1.0" encoding="UTF-8"?>
<Relationships xmlns="http://schemas.openxmlformats.org/package/2006/relationships"><Relationship Id="rId1" Type="http://schemas.openxmlformats.org/officeDocument/2006/relationships/externalLinkPath" Target="../xls/STOR9773.xls" TargetMode="External"/>
</Relationships>
</file>

<file path=xl/externalLinks/_rels/externalLink42.xml.rels><?xml version="1.0" encoding="UTF-8"?>
<Relationships xmlns="http://schemas.openxmlformats.org/package/2006/relationships"><Relationship Id="rId1" Type="http://schemas.openxmlformats.org/officeDocument/2006/relationships/externalLinkPath" Target="../xls/STOR9721.xls" TargetMode="External"/>
</Relationships>
</file>

<file path=xl/externalLinks/_rels/externalLink43.xml.rels><?xml version="1.0" encoding="UTF-8"?>
<Relationships xmlns="http://schemas.openxmlformats.org/package/2006/relationships"><Relationship Id="rId1" Type="http://schemas.openxmlformats.org/officeDocument/2006/relationships/externalLinkPath" Target="../xls/STOR9826.xls" TargetMode="External"/>
</Relationships>
</file>

<file path=xl/externalLinks/_rels/externalLink44.xml.rels><?xml version="1.0" encoding="UTF-8"?>
<Relationships xmlns="http://schemas.openxmlformats.org/package/2006/relationships"><Relationship Id="rId1" Type="http://schemas.openxmlformats.org/officeDocument/2006/relationships/externalLinkPath" Target="../xls/stor9774.xls" TargetMode="External"/>
</Relationships>
</file>

<file path=xl/externalLinks/_rels/externalLink45.xml.rels><?xml version="1.0" encoding="UTF-8"?>
<Relationships xmlns="http://schemas.openxmlformats.org/package/2006/relationships"><Relationship Id="rId1" Type="http://schemas.openxmlformats.org/officeDocument/2006/relationships/externalLinkPath" Target="../xls/stor9722.xls" TargetMode="External"/>
</Relationships>
</file>

<file path=xl/externalLinks/_rels/externalLink46.xml.rels><?xml version="1.0" encoding="UTF-8"?>
<Relationships xmlns="http://schemas.openxmlformats.org/package/2006/relationships"><Relationship Id="rId1" Type="http://schemas.openxmlformats.org/officeDocument/2006/relationships/externalLinkPath" Target="../xls/STOR9827.xls" TargetMode="External"/>
</Relationships>
</file>

<file path=xl/externalLinks/_rels/externalLink47.xml.rels><?xml version="1.0" encoding="UTF-8"?>
<Relationships xmlns="http://schemas.openxmlformats.org/package/2006/relationships"><Relationship Id="rId1" Type="http://schemas.openxmlformats.org/officeDocument/2006/relationships/externalLinkPath" Target="../xls/STOR9775.xls" TargetMode="External"/>
</Relationships>
</file>

<file path=xl/externalLinks/_rels/externalLink48.xml.rels><?xml version="1.0" encoding="UTF-8"?>
<Relationships xmlns="http://schemas.openxmlformats.org/package/2006/relationships"><Relationship Id="rId1" Type="http://schemas.openxmlformats.org/officeDocument/2006/relationships/externalLinkPath" Target="../xls/stor9723.xls" TargetMode="External"/>
</Relationships>
</file>

<file path=xl/externalLinks/_rels/externalLink49.xml.rels><?xml version="1.0" encoding="UTF-8"?>
<Relationships xmlns="http://schemas.openxmlformats.org/package/2006/relationships"><Relationship Id="rId1" Type="http://schemas.openxmlformats.org/officeDocument/2006/relationships/externalLinkPath" Target="../xls/STOR9828.xls" TargetMode="External"/>
</Relationships>
</file>

<file path=xl/externalLinks/_rels/externalLink5.xml.rels><?xml version="1.0" encoding="UTF-8"?>
<Relationships xmlns="http://schemas.openxmlformats.org/package/2006/relationships"><Relationship Id="rId1" Type="http://schemas.openxmlformats.org/officeDocument/2006/relationships/externalLinkPath" Target="../xls/stor9761.xls" TargetMode="External"/>
</Relationships>
</file>

<file path=xl/externalLinks/_rels/externalLink50.xml.rels><?xml version="1.0" encoding="UTF-8"?>
<Relationships xmlns="http://schemas.openxmlformats.org/package/2006/relationships"><Relationship Id="rId1" Type="http://schemas.openxmlformats.org/officeDocument/2006/relationships/externalLinkPath" Target="../xls/STOR9776.xls" TargetMode="External"/>
</Relationships>
</file>

<file path=xl/externalLinks/_rels/externalLink51.xml.rels><?xml version="1.0" encoding="UTF-8"?>
<Relationships xmlns="http://schemas.openxmlformats.org/package/2006/relationships"><Relationship Id="rId1" Type="http://schemas.openxmlformats.org/officeDocument/2006/relationships/externalLinkPath" Target="../xls/stor9724.xls" TargetMode="External"/>
</Relationships>
</file>

<file path=xl/externalLinks/_rels/externalLink52.xml.rels><?xml version="1.0" encoding="UTF-8"?>
<Relationships xmlns="http://schemas.openxmlformats.org/package/2006/relationships"><Relationship Id="rId1" Type="http://schemas.openxmlformats.org/officeDocument/2006/relationships/externalLinkPath" Target="../xls/STOR9829.xls" TargetMode="External"/>
</Relationships>
</file>

<file path=xl/externalLinks/_rels/externalLink53.xml.rels><?xml version="1.0" encoding="UTF-8"?>
<Relationships xmlns="http://schemas.openxmlformats.org/package/2006/relationships"><Relationship Id="rId1" Type="http://schemas.openxmlformats.org/officeDocument/2006/relationships/externalLinkPath" Target="../xls/STOR9777.xls" TargetMode="External"/>
</Relationships>
</file>

<file path=xl/externalLinks/_rels/externalLink54.xml.rels><?xml version="1.0" encoding="UTF-8"?>
<Relationships xmlns="http://schemas.openxmlformats.org/package/2006/relationships"><Relationship Id="rId1" Type="http://schemas.openxmlformats.org/officeDocument/2006/relationships/externalLinkPath" Target="../xls/STOR9725.xls" TargetMode="External"/>
</Relationships>
</file>

<file path=xl/externalLinks/_rels/externalLink55.xml.rels><?xml version="1.0" encoding="UTF-8"?>
<Relationships xmlns="http://schemas.openxmlformats.org/package/2006/relationships"><Relationship Id="rId1" Type="http://schemas.openxmlformats.org/officeDocument/2006/relationships/externalLinkPath" Target="../xls/STOR9778.xls" TargetMode="External"/>
</Relationships>
</file>

<file path=xl/externalLinks/_rels/externalLink56.xml.rels><?xml version="1.0" encoding="UTF-8"?>
<Relationships xmlns="http://schemas.openxmlformats.org/package/2006/relationships"><Relationship Id="rId1" Type="http://schemas.openxmlformats.org/officeDocument/2006/relationships/externalLinkPath" Target="../xls/stor9726.xls" TargetMode="External"/>
</Relationships>
</file>

<file path=xl/externalLinks/_rels/externalLink57.xml.rels><?xml version="1.0" encoding="UTF-8"?>
<Relationships xmlns="http://schemas.openxmlformats.org/package/2006/relationships"><Relationship Id="rId1" Type="http://schemas.openxmlformats.org/officeDocument/2006/relationships/externalLinkPath" Target="../xls/STOR9779.xls" TargetMode="External"/>
</Relationships>
</file>

<file path=xl/externalLinks/_rels/externalLink58.xml.rels><?xml version="1.0" encoding="UTF-8"?>
<Relationships xmlns="http://schemas.openxmlformats.org/package/2006/relationships"><Relationship Id="rId1" Type="http://schemas.openxmlformats.org/officeDocument/2006/relationships/externalLinkPath" Target="../xls/STOR9727.xls" TargetMode="External"/>
</Relationships>
</file>

<file path=xl/externalLinks/_rels/externalLink59.xml.rels><?xml version="1.0" encoding="UTF-8"?>
<Relationships xmlns="http://schemas.openxmlformats.org/package/2006/relationships"><Relationship Id="rId1" Type="http://schemas.openxmlformats.org/officeDocument/2006/relationships/externalLinkPath" Target="../xls/stor9780.xls" TargetMode="External"/>
</Relationships>
</file>

<file path=xl/externalLinks/_rels/externalLink6.xml.rels><?xml version="1.0" encoding="UTF-8"?>
<Relationships xmlns="http://schemas.openxmlformats.org/package/2006/relationships"><Relationship Id="rId1" Type="http://schemas.openxmlformats.org/officeDocument/2006/relationships/externalLinkPath" Target="../xls/stor9709.xls" TargetMode="External"/>
</Relationships>
</file>

<file path=xl/externalLinks/_rels/externalLink60.xml.rels><?xml version="1.0" encoding="UTF-8"?>
<Relationships xmlns="http://schemas.openxmlformats.org/package/2006/relationships"><Relationship Id="rId1" Type="http://schemas.openxmlformats.org/officeDocument/2006/relationships/externalLinkPath" Target="../xls/STOR9728.xls" TargetMode="External"/>
</Relationships>
</file>

<file path=xl/externalLinks/_rels/externalLink61.xml.rels><?xml version="1.0" encoding="UTF-8"?>
<Relationships xmlns="http://schemas.openxmlformats.org/package/2006/relationships"><Relationship Id="rId1" Type="http://schemas.openxmlformats.org/officeDocument/2006/relationships/externalLinkPath" Target="../xls/STOR9781.xls" TargetMode="External"/>
</Relationships>
</file>

<file path=xl/externalLinks/_rels/externalLink62.xml.rels><?xml version="1.0" encoding="UTF-8"?>
<Relationships xmlns="http://schemas.openxmlformats.org/package/2006/relationships"><Relationship Id="rId1" Type="http://schemas.openxmlformats.org/officeDocument/2006/relationships/externalLinkPath" Target="../xls/stor9729.xls" TargetMode="External"/>
</Relationships>
</file>

<file path=xl/externalLinks/_rels/externalLink63.xml.rels><?xml version="1.0" encoding="UTF-8"?>
<Relationships xmlns="http://schemas.openxmlformats.org/package/2006/relationships"><Relationship Id="rId1" Type="http://schemas.openxmlformats.org/officeDocument/2006/relationships/externalLinkPath" Target="../xls/STOR9782.xls" TargetMode="External"/>
</Relationships>
</file>

<file path=xl/externalLinks/_rels/externalLink64.xml.rels><?xml version="1.0" encoding="UTF-8"?>
<Relationships xmlns="http://schemas.openxmlformats.org/package/2006/relationships"><Relationship Id="rId1" Type="http://schemas.openxmlformats.org/officeDocument/2006/relationships/externalLinkPath" Target="../xls/STOR9730.xls" TargetMode="External"/>
</Relationships>
</file>

<file path=xl/externalLinks/_rels/externalLink65.xml.rels><?xml version="1.0" encoding="UTF-8"?>
<Relationships xmlns="http://schemas.openxmlformats.org/package/2006/relationships"><Relationship Id="rId1" Type="http://schemas.openxmlformats.org/officeDocument/2006/relationships/externalLinkPath" Target="../xls/STOR9783.xls" TargetMode="External"/>
</Relationships>
</file>

<file path=xl/externalLinks/_rels/externalLink66.xml.rels><?xml version="1.0" encoding="UTF-8"?>
<Relationships xmlns="http://schemas.openxmlformats.org/package/2006/relationships"><Relationship Id="rId1" Type="http://schemas.openxmlformats.org/officeDocument/2006/relationships/externalLinkPath" Target="../xls/stor9731.xls" TargetMode="External"/>
</Relationships>
</file>

<file path=xl/externalLinks/_rels/externalLink67.xml.rels><?xml version="1.0" encoding="UTF-8"?>
<Relationships xmlns="http://schemas.openxmlformats.org/package/2006/relationships"><Relationship Id="rId1" Type="http://schemas.openxmlformats.org/officeDocument/2006/relationships/externalLinkPath" Target="../xls/STOR9784.xls" TargetMode="External"/>
</Relationships>
</file>

<file path=xl/externalLinks/_rels/externalLink68.xml.rels><?xml version="1.0" encoding="UTF-8"?>
<Relationships xmlns="http://schemas.openxmlformats.org/package/2006/relationships"><Relationship Id="rId1" Type="http://schemas.openxmlformats.org/officeDocument/2006/relationships/externalLinkPath" Target="../xls/STOR9732.xls" TargetMode="External"/>
</Relationships>
</file>

<file path=xl/externalLinks/_rels/externalLink69.xml.rels><?xml version="1.0" encoding="UTF-8"?>
<Relationships xmlns="http://schemas.openxmlformats.org/package/2006/relationships"><Relationship Id="rId1" Type="http://schemas.openxmlformats.org/officeDocument/2006/relationships/externalLinkPath" Target="../xls/STOR9785.xls" TargetMode="External"/>
</Relationships>
</file>

<file path=xl/externalLinks/_rels/externalLink7.xml.rels><?xml version="1.0" encoding="UTF-8"?>
<Relationships xmlns="http://schemas.openxmlformats.org/package/2006/relationships"><Relationship Id="rId1" Type="http://schemas.openxmlformats.org/officeDocument/2006/relationships/externalLinkPath" Target="../xls/stor9814.xls" TargetMode="External"/>
</Relationships>
</file>

<file path=xl/externalLinks/_rels/externalLink70.xml.rels><?xml version="1.0" encoding="UTF-8"?>
<Relationships xmlns="http://schemas.openxmlformats.org/package/2006/relationships"><Relationship Id="rId1" Type="http://schemas.openxmlformats.org/officeDocument/2006/relationships/externalLinkPath" Target="../xls/stor9733.xls" TargetMode="External"/>
</Relationships>
</file>

<file path=xl/externalLinks/_rels/externalLink71.xml.rels><?xml version="1.0" encoding="UTF-8"?>
<Relationships xmlns="http://schemas.openxmlformats.org/package/2006/relationships"><Relationship Id="rId1" Type="http://schemas.openxmlformats.org/officeDocument/2006/relationships/externalLinkPath" Target="../xls/STOR9786.xls" TargetMode="External"/>
</Relationships>
</file>

<file path=xl/externalLinks/_rels/externalLink72.xml.rels><?xml version="1.0" encoding="UTF-8"?>
<Relationships xmlns="http://schemas.openxmlformats.org/package/2006/relationships"><Relationship Id="rId1" Type="http://schemas.openxmlformats.org/officeDocument/2006/relationships/externalLinkPath" Target="../xls/STOR9734.xls" TargetMode="External"/>
</Relationships>
</file>

<file path=xl/externalLinks/_rels/externalLink73.xml.rels><?xml version="1.0" encoding="UTF-8"?>
<Relationships xmlns="http://schemas.openxmlformats.org/package/2006/relationships"><Relationship Id="rId1" Type="http://schemas.openxmlformats.org/officeDocument/2006/relationships/externalLinkPath" Target="../xls/STOR9787.xls" TargetMode="External"/>
</Relationships>
</file>

<file path=xl/externalLinks/_rels/externalLink74.xml.rels><?xml version="1.0" encoding="UTF-8"?>
<Relationships xmlns="http://schemas.openxmlformats.org/package/2006/relationships"><Relationship Id="rId1" Type="http://schemas.openxmlformats.org/officeDocument/2006/relationships/externalLinkPath" Target="../xls/stor9735.xls" TargetMode="External"/>
</Relationships>
</file>

<file path=xl/externalLinks/_rels/externalLink75.xml.rels><?xml version="1.0" encoding="UTF-8"?>
<Relationships xmlns="http://schemas.openxmlformats.org/package/2006/relationships"><Relationship Id="rId1" Type="http://schemas.openxmlformats.org/officeDocument/2006/relationships/externalLinkPath" Target="../xls/stor9788.xls" TargetMode="External"/>
</Relationships>
</file>

<file path=xl/externalLinks/_rels/externalLink76.xml.rels><?xml version="1.0" encoding="UTF-8"?>
<Relationships xmlns="http://schemas.openxmlformats.org/package/2006/relationships"><Relationship Id="rId1" Type="http://schemas.openxmlformats.org/officeDocument/2006/relationships/externalLinkPath" Target="../xls/stor9736.xls" TargetMode="External"/>
</Relationships>
</file>

<file path=xl/externalLinks/_rels/externalLink77.xml.rels><?xml version="1.0" encoding="UTF-8"?>
<Relationships xmlns="http://schemas.openxmlformats.org/package/2006/relationships"><Relationship Id="rId1" Type="http://schemas.openxmlformats.org/officeDocument/2006/relationships/externalLinkPath" Target="../xls/stor9789.xls" TargetMode="External"/>
</Relationships>
</file>

<file path=xl/externalLinks/_rels/externalLink78.xml.rels><?xml version="1.0" encoding="UTF-8"?>
<Relationships xmlns="http://schemas.openxmlformats.org/package/2006/relationships"><Relationship Id="rId1" Type="http://schemas.openxmlformats.org/officeDocument/2006/relationships/externalLinkPath" Target="../xls/stor9737.xls" TargetMode="External"/>
</Relationships>
</file>

<file path=xl/externalLinks/_rels/externalLink79.xml.rels><?xml version="1.0" encoding="UTF-8"?>
<Relationships xmlns="http://schemas.openxmlformats.org/package/2006/relationships"><Relationship Id="rId1" Type="http://schemas.openxmlformats.org/officeDocument/2006/relationships/externalLinkPath" Target="../xls/stor9790.xls" TargetMode="External"/>
</Relationships>
</file>

<file path=xl/externalLinks/_rels/externalLink8.xml.rels><?xml version="1.0" encoding="UTF-8"?>
<Relationships xmlns="http://schemas.openxmlformats.org/package/2006/relationships"><Relationship Id="rId1" Type="http://schemas.openxmlformats.org/officeDocument/2006/relationships/externalLinkPath" Target="../xls/STOR9762.xls" TargetMode="External"/>
</Relationships>
</file>

<file path=xl/externalLinks/_rels/externalLink80.xml.rels><?xml version="1.0" encoding="UTF-8"?>
<Relationships xmlns="http://schemas.openxmlformats.org/package/2006/relationships"><Relationship Id="rId1" Type="http://schemas.openxmlformats.org/officeDocument/2006/relationships/externalLinkPath" Target="../xls/STOR9738.xls" TargetMode="External"/>
</Relationships>
</file>

<file path=xl/externalLinks/_rels/externalLink81.xml.rels><?xml version="1.0" encoding="UTF-8"?>
<Relationships xmlns="http://schemas.openxmlformats.org/package/2006/relationships"><Relationship Id="rId1" Type="http://schemas.openxmlformats.org/officeDocument/2006/relationships/externalLinkPath" Target="../xls/stor9791.xls" TargetMode="External"/>
</Relationships>
</file>

<file path=xl/externalLinks/_rels/externalLink82.xml.rels><?xml version="1.0" encoding="UTF-8"?>
<Relationships xmlns="http://schemas.openxmlformats.org/package/2006/relationships"><Relationship Id="rId1" Type="http://schemas.openxmlformats.org/officeDocument/2006/relationships/externalLinkPath" Target="../xls/STOR9739.xls" TargetMode="External"/>
</Relationships>
</file>

<file path=xl/externalLinks/_rels/externalLink83.xml.rels><?xml version="1.0" encoding="UTF-8"?>
<Relationships xmlns="http://schemas.openxmlformats.org/package/2006/relationships"><Relationship Id="rId1" Type="http://schemas.openxmlformats.org/officeDocument/2006/relationships/externalLinkPath" Target="../xls/STOR9792.xls" TargetMode="External"/>
</Relationships>
</file>

<file path=xl/externalLinks/_rels/externalLink84.xml.rels><?xml version="1.0" encoding="UTF-8"?>
<Relationships xmlns="http://schemas.openxmlformats.org/package/2006/relationships"><Relationship Id="rId1" Type="http://schemas.openxmlformats.org/officeDocument/2006/relationships/externalLinkPath" Target="../xls/stor9740.xls" TargetMode="External"/>
</Relationships>
</file>

<file path=xl/externalLinks/_rels/externalLink85.xml.rels><?xml version="1.0" encoding="UTF-8"?>
<Relationships xmlns="http://schemas.openxmlformats.org/package/2006/relationships"><Relationship Id="rId1" Type="http://schemas.openxmlformats.org/officeDocument/2006/relationships/externalLinkPath" Target="../xls/STOR9793.xls" TargetMode="External"/>
</Relationships>
</file>

<file path=xl/externalLinks/_rels/externalLink86.xml.rels><?xml version="1.0" encoding="UTF-8"?>
<Relationships xmlns="http://schemas.openxmlformats.org/package/2006/relationships"><Relationship Id="rId1" Type="http://schemas.openxmlformats.org/officeDocument/2006/relationships/externalLinkPath" Target="../xls/stor9741.xls" TargetMode="External"/>
</Relationships>
</file>

<file path=xl/externalLinks/_rels/externalLink87.xml.rels><?xml version="1.0" encoding="UTF-8"?>
<Relationships xmlns="http://schemas.openxmlformats.org/package/2006/relationships"><Relationship Id="rId1" Type="http://schemas.openxmlformats.org/officeDocument/2006/relationships/externalLinkPath" Target="../xls/STOR9794.xls" TargetMode="External"/>
</Relationships>
</file>

<file path=xl/externalLinks/_rels/externalLink88.xml.rels><?xml version="1.0" encoding="UTF-8"?>
<Relationships xmlns="http://schemas.openxmlformats.org/package/2006/relationships"><Relationship Id="rId1" Type="http://schemas.openxmlformats.org/officeDocument/2006/relationships/externalLinkPath" Target="../xls/stor9742.xls" TargetMode="External"/>
</Relationships>
</file>

<file path=xl/externalLinks/_rels/externalLink89.xml.rels><?xml version="1.0" encoding="UTF-8"?>
<Relationships xmlns="http://schemas.openxmlformats.org/package/2006/relationships"><Relationship Id="rId1" Type="http://schemas.openxmlformats.org/officeDocument/2006/relationships/externalLinkPath" Target="../xls/STOR9795.xls" TargetMode="External"/>
</Relationships>
</file>

<file path=xl/externalLinks/_rels/externalLink9.xml.rels><?xml version="1.0" encoding="UTF-8"?>
<Relationships xmlns="http://schemas.openxmlformats.org/package/2006/relationships"><Relationship Id="rId1" Type="http://schemas.openxmlformats.org/officeDocument/2006/relationships/externalLinkPath" Target="../xls/stor9710.xls" TargetMode="External"/>
</Relationships>
</file>

<file path=xl/externalLinks/_rels/externalLink90.xml.rels><?xml version="1.0" encoding="UTF-8"?>
<Relationships xmlns="http://schemas.openxmlformats.org/package/2006/relationships"><Relationship Id="rId1" Type="http://schemas.openxmlformats.org/officeDocument/2006/relationships/externalLinkPath" Target="../xls/STOR9743.xls" TargetMode="External"/>
</Relationships>
</file>

<file path=xl/externalLinks/_rels/externalLink91.xml.rels><?xml version="1.0" encoding="UTF-8"?>
<Relationships xmlns="http://schemas.openxmlformats.org/package/2006/relationships"><Relationship Id="rId1" Type="http://schemas.openxmlformats.org/officeDocument/2006/relationships/externalLinkPath" Target="../xls/stor9796.xls" TargetMode="External"/>
</Relationships>
</file>

<file path=xl/externalLinks/_rels/externalLink92.xml.rels><?xml version="1.0" encoding="UTF-8"?>
<Relationships xmlns="http://schemas.openxmlformats.org/package/2006/relationships"><Relationship Id="rId1" Type="http://schemas.openxmlformats.org/officeDocument/2006/relationships/externalLinkPath" Target="../xls/stor9744.xls" TargetMode="External"/>
</Relationships>
</file>

<file path=xl/externalLinks/_rels/externalLink93.xml.rels><?xml version="1.0" encoding="UTF-8"?>
<Relationships xmlns="http://schemas.openxmlformats.org/package/2006/relationships"><Relationship Id="rId1" Type="http://schemas.openxmlformats.org/officeDocument/2006/relationships/externalLinkPath" Target="../xls/STOR9797.xls" TargetMode="External"/>
</Relationships>
</file>

<file path=xl/externalLinks/_rels/externalLink94.xml.rels><?xml version="1.0" encoding="UTF-8"?>
<Relationships xmlns="http://schemas.openxmlformats.org/package/2006/relationships"><Relationship Id="rId1" Type="http://schemas.openxmlformats.org/officeDocument/2006/relationships/externalLinkPath" Target="../xls/stor9745.xls" TargetMode="External"/>
</Relationships>
</file>

<file path=xl/externalLinks/_rels/externalLink95.xml.rels><?xml version="1.0" encoding="UTF-8"?>
<Relationships xmlns="http://schemas.openxmlformats.org/package/2006/relationships"><Relationship Id="rId1" Type="http://schemas.openxmlformats.org/officeDocument/2006/relationships/externalLinkPath" Target="../xls/STOR9798.xls" TargetMode="External"/>
</Relationships>
</file>

<file path=xl/externalLinks/_rels/externalLink96.xml.rels><?xml version="1.0" encoding="UTF-8"?>
<Relationships xmlns="http://schemas.openxmlformats.org/package/2006/relationships"><Relationship Id="rId1" Type="http://schemas.openxmlformats.org/officeDocument/2006/relationships/externalLinkPath" Target="../xls/stor9746.xls" TargetMode="External"/>
</Relationships>
</file>

<file path=xl/externalLinks/_rels/externalLink97.xml.rels><?xml version="1.0" encoding="UTF-8"?>
<Relationships xmlns="http://schemas.openxmlformats.org/package/2006/relationships"><Relationship Id="rId1" Type="http://schemas.openxmlformats.org/officeDocument/2006/relationships/externalLinkPath" Target="../xls/STOR9799.xls" TargetMode="External"/>
</Relationships>
</file>

<file path=xl/externalLinks/_rels/externalLink98.xml.rels><?xml version="1.0" encoding="UTF-8"?>
<Relationships xmlns="http://schemas.openxmlformats.org/package/2006/relationships"><Relationship Id="rId1" Type="http://schemas.openxmlformats.org/officeDocument/2006/relationships/externalLinkPath" Target="../xls/STOR9747.xls" TargetMode="External"/>
</Relationships>
</file>

<file path=xl/externalLinks/_rels/externalLink99.xml.rels><?xml version="1.0" encoding="UTF-8"?>
<Relationships xmlns="http://schemas.openxmlformats.org/package/2006/relationships"><Relationship Id="rId1" Type="http://schemas.openxmlformats.org/officeDocument/2006/relationships/externalLinkPath" Target="../xls/stor9800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410</v>
          </cell>
          <cell r="E13">
            <v>-63</v>
          </cell>
        </row>
        <row r="13">
          <cell r="G13">
            <v>0.430220356768101</v>
          </cell>
        </row>
        <row r="17">
          <cell r="D17">
            <v>1033</v>
          </cell>
          <cell r="E17">
            <v>-142</v>
          </cell>
        </row>
        <row r="17">
          <cell r="G17">
            <v>0.562942779291553</v>
          </cell>
        </row>
        <row r="21">
          <cell r="D21">
            <v>286</v>
          </cell>
          <cell r="E21">
            <v>-4</v>
          </cell>
        </row>
        <row r="21">
          <cell r="G21">
            <v>0.565217391304348</v>
          </cell>
        </row>
        <row r="25">
          <cell r="D25">
            <v>1729</v>
          </cell>
          <cell r="E25">
            <v>-209</v>
          </cell>
        </row>
        <row r="25">
          <cell r="G25">
            <v>0.524893746205222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312</v>
          </cell>
          <cell r="E13">
            <v>-11</v>
          </cell>
        </row>
        <row r="13">
          <cell r="G13">
            <v>0.327387198321091</v>
          </cell>
        </row>
        <row r="17">
          <cell r="D17">
            <v>816</v>
          </cell>
          <cell r="E17">
            <v>-56</v>
          </cell>
        </row>
        <row r="17">
          <cell r="G17">
            <v>0.444686648501362</v>
          </cell>
        </row>
        <row r="21">
          <cell r="D21">
            <v>241</v>
          </cell>
          <cell r="E21">
            <v>-23</v>
          </cell>
        </row>
        <row r="21">
          <cell r="G21">
            <v>0.476284584980237</v>
          </cell>
        </row>
        <row r="25">
          <cell r="D25">
            <v>1369</v>
          </cell>
          <cell r="E25">
            <v>-90</v>
          </cell>
        </row>
        <row r="25">
          <cell r="G25">
            <v>0.415604128718883</v>
          </cell>
        </row>
      </sheetData>
    </sheetDataSet>
  </externalBook>
</externalLink>
</file>

<file path=xl/externalLinks/externalLink100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852</v>
          </cell>
          <cell r="E13">
            <v>11</v>
          </cell>
        </row>
        <row r="13">
          <cell r="G13">
            <v>0.897787144362487</v>
          </cell>
        </row>
        <row r="17">
          <cell r="D17">
            <v>1656</v>
          </cell>
          <cell r="E17">
            <v>31</v>
          </cell>
        </row>
        <row r="17">
          <cell r="G17">
            <v>0.915422885572139</v>
          </cell>
        </row>
        <row r="21">
          <cell r="D21">
            <v>428</v>
          </cell>
          <cell r="E21">
            <v>7</v>
          </cell>
        </row>
        <row r="21">
          <cell r="G21">
            <v>0.873469387755102</v>
          </cell>
        </row>
        <row r="25">
          <cell r="D25">
            <v>2936</v>
          </cell>
          <cell r="E25">
            <v>49</v>
          </cell>
        </row>
        <row r="25">
          <cell r="G25">
            <v>0.915782907049283</v>
          </cell>
        </row>
      </sheetData>
    </sheetDataSet>
  </externalBook>
</externalLink>
</file>

<file path=xl/externalLinks/externalLink10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627</v>
          </cell>
          <cell r="E13">
            <v>6</v>
          </cell>
        </row>
        <row r="13">
          <cell r="G13">
            <v>0.657922350472193</v>
          </cell>
        </row>
        <row r="17">
          <cell r="D17">
            <v>1566</v>
          </cell>
          <cell r="E17">
            <v>20</v>
          </cell>
        </row>
        <row r="17">
          <cell r="G17">
            <v>0.853405994550409</v>
          </cell>
        </row>
        <row r="21">
          <cell r="D21">
            <v>378</v>
          </cell>
          <cell r="E21">
            <v>3</v>
          </cell>
        </row>
        <row r="21">
          <cell r="G21">
            <v>0.74703557312253</v>
          </cell>
        </row>
        <row r="25">
          <cell r="D25">
            <v>2571</v>
          </cell>
          <cell r="E25">
            <v>29</v>
          </cell>
        </row>
        <row r="25">
          <cell r="G25">
            <v>0.780510018214936</v>
          </cell>
        </row>
      </sheetData>
    </sheetDataSet>
  </externalBook>
</externalLink>
</file>

<file path=xl/externalLinks/externalLink10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860</v>
          </cell>
          <cell r="E13">
            <v>8</v>
          </cell>
        </row>
        <row r="13">
          <cell r="G13">
            <v>0.906217070600632</v>
          </cell>
        </row>
        <row r="17">
          <cell r="D17">
            <v>1688</v>
          </cell>
          <cell r="E17">
            <v>32</v>
          </cell>
        </row>
        <row r="17">
          <cell r="G17">
            <v>0.933112216694306</v>
          </cell>
        </row>
        <row r="21">
          <cell r="D21">
            <v>430</v>
          </cell>
          <cell r="E21">
            <v>2</v>
          </cell>
        </row>
        <row r="21">
          <cell r="G21">
            <v>0.877551020408163</v>
          </cell>
        </row>
        <row r="25">
          <cell r="D25">
            <v>2978</v>
          </cell>
          <cell r="E25">
            <v>42</v>
          </cell>
        </row>
        <row r="25">
          <cell r="G25">
            <v>0.928883343730505</v>
          </cell>
        </row>
      </sheetData>
    </sheetDataSet>
  </externalBook>
</externalLink>
</file>

<file path=xl/externalLinks/externalLink10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649</v>
          </cell>
          <cell r="E13">
            <v>22</v>
          </cell>
        </row>
        <row r="13">
          <cell r="G13">
            <v>0.681007345225603</v>
          </cell>
        </row>
        <row r="17">
          <cell r="D17">
            <v>1613</v>
          </cell>
          <cell r="E17">
            <v>47</v>
          </cell>
        </row>
        <row r="17">
          <cell r="G17">
            <v>0.879019073569482</v>
          </cell>
        </row>
        <row r="21">
          <cell r="D21">
            <v>380</v>
          </cell>
          <cell r="E21">
            <v>2</v>
          </cell>
        </row>
        <row r="21">
          <cell r="G21">
            <v>0.75098814229249</v>
          </cell>
        </row>
        <row r="25">
          <cell r="D25">
            <v>2642</v>
          </cell>
          <cell r="E25">
            <v>71</v>
          </cell>
        </row>
        <row r="25">
          <cell r="G25">
            <v>0.802064359441409</v>
          </cell>
        </row>
      </sheetData>
    </sheetDataSet>
  </externalBook>
</externalLink>
</file>

<file path=xl/externalLinks/externalLink10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860</v>
          </cell>
          <cell r="E13">
            <v>0</v>
          </cell>
        </row>
        <row r="13">
          <cell r="G13">
            <v>0.906217070600632</v>
          </cell>
        </row>
        <row r="17">
          <cell r="D17">
            <v>1701</v>
          </cell>
          <cell r="E17">
            <v>13</v>
          </cell>
        </row>
        <row r="17">
          <cell r="G17">
            <v>0.940298507462687</v>
          </cell>
        </row>
        <row r="21">
          <cell r="D21">
            <v>430</v>
          </cell>
          <cell r="E21">
            <v>0</v>
          </cell>
        </row>
        <row r="21">
          <cell r="G21">
            <v>0.877551020408163</v>
          </cell>
        </row>
        <row r="25">
          <cell r="D25">
            <v>2991</v>
          </cell>
          <cell r="E25">
            <v>13</v>
          </cell>
        </row>
        <row r="25">
          <cell r="G25">
            <v>0.932938240798503</v>
          </cell>
        </row>
      </sheetData>
    </sheetDataSet>
  </externalBook>
</externalLink>
</file>

<file path=xl/externalLinks/externalLink10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666</v>
          </cell>
          <cell r="E13">
            <v>17</v>
          </cell>
        </row>
        <row r="13">
          <cell r="G13">
            <v>0.69884575026233</v>
          </cell>
        </row>
        <row r="17">
          <cell r="D17">
            <v>1661</v>
          </cell>
          <cell r="E17">
            <v>48</v>
          </cell>
        </row>
        <row r="17">
          <cell r="G17">
            <v>0.905177111716621</v>
          </cell>
        </row>
        <row r="21">
          <cell r="D21">
            <v>385</v>
          </cell>
          <cell r="E21">
            <v>5</v>
          </cell>
        </row>
        <row r="21">
          <cell r="G21">
            <v>0.760869565217391</v>
          </cell>
        </row>
        <row r="25">
          <cell r="D25">
            <v>2712</v>
          </cell>
          <cell r="E25">
            <v>70</v>
          </cell>
        </row>
        <row r="25">
          <cell r="G25">
            <v>0.823315118397086</v>
          </cell>
        </row>
      </sheetData>
    </sheetDataSet>
  </externalBook>
</externalLink>
</file>

<file path=xl/externalLinks/externalLink10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851</v>
          </cell>
          <cell r="E13">
            <v>-9</v>
          </cell>
        </row>
        <row r="13">
          <cell r="G13">
            <v>0.896733403582719</v>
          </cell>
        </row>
        <row r="17">
          <cell r="D17">
            <v>1711</v>
          </cell>
          <cell r="E17">
            <v>10</v>
          </cell>
        </row>
        <row r="17">
          <cell r="G17">
            <v>0.945826423438364</v>
          </cell>
        </row>
        <row r="21">
          <cell r="D21">
            <v>433</v>
          </cell>
          <cell r="E21">
            <v>3</v>
          </cell>
        </row>
        <row r="21">
          <cell r="G21">
            <v>0.883673469387755</v>
          </cell>
        </row>
        <row r="25">
          <cell r="D25">
            <v>2995</v>
          </cell>
          <cell r="E25">
            <v>4</v>
          </cell>
        </row>
        <row r="25">
          <cell r="G25">
            <v>0.93418590143481</v>
          </cell>
        </row>
      </sheetData>
    </sheetDataSet>
  </externalBook>
</externalLink>
</file>

<file path=xl/externalLinks/externalLink10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687</v>
          </cell>
          <cell r="E13">
            <v>21</v>
          </cell>
        </row>
        <row r="13">
          <cell r="G13">
            <v>0.720881427072403</v>
          </cell>
        </row>
        <row r="17">
          <cell r="D17">
            <v>1678</v>
          </cell>
          <cell r="E17">
            <v>17</v>
          </cell>
        </row>
        <row r="17">
          <cell r="G17">
            <v>0.914441416893733</v>
          </cell>
        </row>
        <row r="21">
          <cell r="D21">
            <v>383</v>
          </cell>
          <cell r="E21">
            <v>-2</v>
          </cell>
        </row>
        <row r="21">
          <cell r="G21">
            <v>0.756916996047431</v>
          </cell>
        </row>
        <row r="25">
          <cell r="D25">
            <v>2748</v>
          </cell>
          <cell r="E25">
            <v>36</v>
          </cell>
        </row>
        <row r="25">
          <cell r="G25">
            <v>0.83424408014572</v>
          </cell>
        </row>
      </sheetData>
    </sheetDataSet>
  </externalBook>
</externalLink>
</file>

<file path=xl/externalLinks/externalLink10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852</v>
          </cell>
          <cell r="E13">
            <v>1</v>
          </cell>
        </row>
        <row r="13">
          <cell r="G13">
            <v>0.897787144362487</v>
          </cell>
        </row>
        <row r="17">
          <cell r="D17">
            <v>1721</v>
          </cell>
          <cell r="E17">
            <v>10</v>
          </cell>
        </row>
        <row r="17">
          <cell r="G17">
            <v>0.951354339414041</v>
          </cell>
        </row>
        <row r="21">
          <cell r="D21">
            <v>434</v>
          </cell>
          <cell r="E21">
            <v>1</v>
          </cell>
        </row>
        <row r="21">
          <cell r="G21">
            <v>0.885714285714286</v>
          </cell>
        </row>
        <row r="25">
          <cell r="D25">
            <v>3007</v>
          </cell>
          <cell r="E25">
            <v>12</v>
          </cell>
        </row>
        <row r="25">
          <cell r="G25">
            <v>0.937928883343731</v>
          </cell>
        </row>
      </sheetData>
    </sheetDataSet>
  </externalBook>
</externalLink>
</file>

<file path=xl/externalLinks/externalLink10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688</v>
          </cell>
          <cell r="E13">
            <v>1</v>
          </cell>
        </row>
        <row r="13">
          <cell r="G13">
            <v>0.72193074501574</v>
          </cell>
        </row>
        <row r="17">
          <cell r="D17">
            <v>1682</v>
          </cell>
          <cell r="E17">
            <v>4</v>
          </cell>
        </row>
        <row r="17">
          <cell r="G17">
            <v>0.916621253405995</v>
          </cell>
        </row>
        <row r="21">
          <cell r="D21">
            <v>372</v>
          </cell>
          <cell r="E21">
            <v>-11</v>
          </cell>
        </row>
        <row r="21">
          <cell r="G21">
            <v>0.735177865612648</v>
          </cell>
        </row>
        <row r="25">
          <cell r="D25">
            <v>2742</v>
          </cell>
          <cell r="E25">
            <v>-6</v>
          </cell>
        </row>
        <row r="25">
          <cell r="G25">
            <v>0.832422586520947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616</v>
          </cell>
          <cell r="E13">
            <v>-49</v>
          </cell>
        </row>
        <row r="13">
          <cell r="G13">
            <v>0.649104320337197</v>
          </cell>
        </row>
        <row r="17">
          <cell r="D17">
            <v>1064</v>
          </cell>
          <cell r="E17">
            <v>-136</v>
          </cell>
        </row>
        <row r="17">
          <cell r="G17">
            <v>0.588170259812051</v>
          </cell>
        </row>
        <row r="21">
          <cell r="D21">
            <v>337</v>
          </cell>
          <cell r="E21">
            <v>-10</v>
          </cell>
        </row>
        <row r="21">
          <cell r="G21">
            <v>0.687755102040816</v>
          </cell>
        </row>
        <row r="25">
          <cell r="D25">
            <v>2017</v>
          </cell>
          <cell r="E25">
            <v>-195</v>
          </cell>
        </row>
        <row r="25">
          <cell r="G25">
            <v>0.629132875857767</v>
          </cell>
        </row>
      </sheetData>
    </sheetDataSet>
  </externalBook>
</externalLink>
</file>

<file path=xl/externalLinks/externalLink110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847</v>
          </cell>
          <cell r="E13">
            <v>-5</v>
          </cell>
        </row>
        <row r="13">
          <cell r="G13">
            <v>0.892518440463646</v>
          </cell>
        </row>
        <row r="17">
          <cell r="D17">
            <v>1730</v>
          </cell>
          <cell r="E17">
            <v>9</v>
          </cell>
        </row>
        <row r="17">
          <cell r="G17">
            <v>0.95632946379215</v>
          </cell>
        </row>
        <row r="21">
          <cell r="D21">
            <v>439</v>
          </cell>
          <cell r="E21">
            <v>5</v>
          </cell>
        </row>
        <row r="21">
          <cell r="G21">
            <v>0.895918367346939</v>
          </cell>
        </row>
        <row r="25">
          <cell r="D25">
            <v>3016</v>
          </cell>
          <cell r="E25">
            <v>9</v>
          </cell>
        </row>
        <row r="25">
          <cell r="G25">
            <v>0.940736119775421</v>
          </cell>
        </row>
      </sheetData>
    </sheetDataSet>
  </externalBook>
</externalLink>
</file>

<file path=xl/externalLinks/externalLink11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664</v>
          </cell>
          <cell r="E13">
            <v>-24</v>
          </cell>
        </row>
        <row r="13">
          <cell r="G13">
            <v>0.696747114375656</v>
          </cell>
        </row>
        <row r="17">
          <cell r="D17">
            <v>1643</v>
          </cell>
          <cell r="E17">
            <v>-39</v>
          </cell>
        </row>
        <row r="17">
          <cell r="G17">
            <v>0.895367847411444</v>
          </cell>
        </row>
        <row r="21">
          <cell r="D21">
            <v>341</v>
          </cell>
          <cell r="E21">
            <v>-31</v>
          </cell>
        </row>
        <row r="21">
          <cell r="G21">
            <v>0.673913043478261</v>
          </cell>
        </row>
        <row r="25">
          <cell r="D25">
            <v>2648</v>
          </cell>
          <cell r="E25">
            <v>-94</v>
          </cell>
        </row>
        <row r="25">
          <cell r="G25">
            <v>0.803885853066181</v>
          </cell>
        </row>
      </sheetData>
    </sheetDataSet>
  </externalBook>
</externalLink>
</file>

<file path=xl/externalLinks/externalLink11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843</v>
          </cell>
          <cell r="E13">
            <v>-4</v>
          </cell>
        </row>
        <row r="13">
          <cell r="G13">
            <v>0.888303477344573</v>
          </cell>
        </row>
        <row r="17">
          <cell r="D17">
            <v>1711</v>
          </cell>
          <cell r="E17">
            <v>-19</v>
          </cell>
        </row>
        <row r="17">
          <cell r="G17">
            <v>0.945826423438364</v>
          </cell>
        </row>
        <row r="21">
          <cell r="D21">
            <v>442</v>
          </cell>
          <cell r="E21">
            <v>3</v>
          </cell>
        </row>
        <row r="21">
          <cell r="G21">
            <v>0.902040816326531</v>
          </cell>
        </row>
        <row r="25">
          <cell r="D25">
            <v>2996</v>
          </cell>
          <cell r="E25">
            <v>-20</v>
          </cell>
        </row>
        <row r="25">
          <cell r="G25">
            <v>0.934497816593886</v>
          </cell>
        </row>
      </sheetData>
    </sheetDataSet>
  </externalBook>
</externalLink>
</file>

<file path=xl/externalLinks/externalLink11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622</v>
          </cell>
          <cell r="E13">
            <v>-42</v>
          </cell>
        </row>
        <row r="13">
          <cell r="G13">
            <v>0.652675760755509</v>
          </cell>
        </row>
        <row r="17">
          <cell r="D17">
            <v>1552</v>
          </cell>
          <cell r="E17">
            <v>-91</v>
          </cell>
        </row>
        <row r="17">
          <cell r="G17">
            <v>0.845776566757493</v>
          </cell>
        </row>
        <row r="21">
          <cell r="D21">
            <v>328</v>
          </cell>
          <cell r="E21">
            <v>-13</v>
          </cell>
        </row>
        <row r="21">
          <cell r="G21">
            <v>0.648221343873518</v>
          </cell>
        </row>
        <row r="25">
          <cell r="D25">
            <v>2502</v>
          </cell>
          <cell r="E25">
            <v>-146</v>
          </cell>
        </row>
        <row r="25">
          <cell r="G25">
            <v>0.759562841530055</v>
          </cell>
        </row>
      </sheetData>
    </sheetDataSet>
  </externalBook>
</externalLink>
</file>

<file path=xl/externalLinks/externalLink11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848</v>
          </cell>
          <cell r="E13">
            <v>5</v>
          </cell>
        </row>
        <row r="13">
          <cell r="G13">
            <v>0.893572181243414</v>
          </cell>
        </row>
        <row r="17">
          <cell r="D17">
            <v>1714</v>
          </cell>
          <cell r="E17">
            <v>3</v>
          </cell>
        </row>
        <row r="17">
          <cell r="G17">
            <v>0.947484798231067</v>
          </cell>
        </row>
        <row r="21">
          <cell r="D21">
            <v>439</v>
          </cell>
          <cell r="E21">
            <v>-3</v>
          </cell>
        </row>
        <row r="21">
          <cell r="G21">
            <v>0.895918367346939</v>
          </cell>
        </row>
        <row r="25">
          <cell r="D25">
            <v>3001</v>
          </cell>
          <cell r="E25">
            <v>5</v>
          </cell>
        </row>
        <row r="25">
          <cell r="G25">
            <v>0.93605739238927</v>
          </cell>
        </row>
      </sheetData>
    </sheetDataSet>
  </externalBook>
</externalLink>
</file>

<file path=xl/externalLinks/externalLink11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611</v>
          </cell>
          <cell r="E13">
            <v>-11</v>
          </cell>
        </row>
        <row r="13">
          <cell r="G13">
            <v>0.641133263378804</v>
          </cell>
        </row>
        <row r="17">
          <cell r="D17">
            <v>1495</v>
          </cell>
          <cell r="E17">
            <v>-57</v>
          </cell>
        </row>
        <row r="17">
          <cell r="G17">
            <v>0.814713896457766</v>
          </cell>
        </row>
        <row r="21">
          <cell r="D21">
            <v>323</v>
          </cell>
          <cell r="E21">
            <v>-5</v>
          </cell>
        </row>
        <row r="21">
          <cell r="G21">
            <v>0.638339920948617</v>
          </cell>
        </row>
        <row r="25">
          <cell r="D25">
            <v>2429</v>
          </cell>
          <cell r="E25">
            <v>-73</v>
          </cell>
        </row>
        <row r="25">
          <cell r="G25">
            <v>0.737401335761992</v>
          </cell>
        </row>
      </sheetData>
    </sheetDataSet>
  </externalBook>
</externalLink>
</file>

<file path=xl/externalLinks/externalLink11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837</v>
          </cell>
          <cell r="E13">
            <v>-11</v>
          </cell>
        </row>
        <row r="13">
          <cell r="G13">
            <v>0.881981032665964</v>
          </cell>
        </row>
        <row r="17">
          <cell r="D17">
            <v>1658</v>
          </cell>
          <cell r="E17">
            <v>-56</v>
          </cell>
        </row>
        <row r="17">
          <cell r="G17">
            <v>0.916528468767275</v>
          </cell>
        </row>
        <row r="21">
          <cell r="D21">
            <v>437</v>
          </cell>
          <cell r="E21">
            <v>-2</v>
          </cell>
        </row>
        <row r="21">
          <cell r="G21">
            <v>0.891836734693878</v>
          </cell>
        </row>
        <row r="25">
          <cell r="D25">
            <v>2932</v>
          </cell>
          <cell r="E25">
            <v>-69</v>
          </cell>
        </row>
        <row r="25">
          <cell r="G25">
            <v>0.914535246412976</v>
          </cell>
        </row>
      </sheetData>
    </sheetDataSet>
  </externalBook>
</externalLink>
</file>

<file path=xl/externalLinks/externalLink11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570</v>
          </cell>
          <cell r="E13">
            <v>-41</v>
          </cell>
        </row>
        <row r="13">
          <cell r="G13">
            <v>0.598111227701994</v>
          </cell>
        </row>
        <row r="17">
          <cell r="D17">
            <v>1385</v>
          </cell>
          <cell r="E17">
            <v>-110</v>
          </cell>
        </row>
        <row r="17">
          <cell r="G17">
            <v>0.754768392370572</v>
          </cell>
        </row>
        <row r="21">
          <cell r="D21">
            <v>316</v>
          </cell>
          <cell r="E21">
            <v>-7</v>
          </cell>
        </row>
        <row r="21">
          <cell r="G21">
            <v>0.624505928853755</v>
          </cell>
        </row>
        <row r="25">
          <cell r="D25">
            <v>2271</v>
          </cell>
          <cell r="E25">
            <v>-158</v>
          </cell>
        </row>
        <row r="25">
          <cell r="G25">
            <v>0.689435336976321</v>
          </cell>
        </row>
      </sheetData>
    </sheetDataSet>
  </externalBook>
</externalLink>
</file>

<file path=xl/externalLinks/externalLink11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815</v>
          </cell>
          <cell r="E13">
            <v>-22</v>
          </cell>
        </row>
        <row r="13">
          <cell r="G13">
            <v>0.858798735511064</v>
          </cell>
        </row>
        <row r="17">
          <cell r="D17">
            <v>1621</v>
          </cell>
          <cell r="E17">
            <v>-37</v>
          </cell>
        </row>
        <row r="17">
          <cell r="G17">
            <v>0.896075179657269</v>
          </cell>
        </row>
        <row r="21">
          <cell r="D21">
            <v>423</v>
          </cell>
          <cell r="E21">
            <v>-14</v>
          </cell>
        </row>
        <row r="21">
          <cell r="G21">
            <v>0.863265306122449</v>
          </cell>
        </row>
        <row r="25">
          <cell r="D25">
            <v>2859</v>
          </cell>
          <cell r="E25">
            <v>-73</v>
          </cell>
        </row>
        <row r="25">
          <cell r="G25">
            <v>0.891765439800374</v>
          </cell>
        </row>
      </sheetData>
    </sheetDataSet>
  </externalBook>
</externalLink>
</file>

<file path=xl/externalLinks/externalLink11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524</v>
          </cell>
          <cell r="E13">
            <v>-46</v>
          </cell>
        </row>
        <row r="13">
          <cell r="G13">
            <v>0.5498426023085</v>
          </cell>
        </row>
        <row r="17">
          <cell r="D17">
            <v>1285</v>
          </cell>
          <cell r="E17">
            <v>-100</v>
          </cell>
        </row>
        <row r="17">
          <cell r="G17">
            <v>0.700272479564033</v>
          </cell>
        </row>
        <row r="21">
          <cell r="D21">
            <v>304</v>
          </cell>
          <cell r="E21">
            <v>-12</v>
          </cell>
        </row>
        <row r="21">
          <cell r="G21">
            <v>0.600790513833992</v>
          </cell>
        </row>
        <row r="25">
          <cell r="D25">
            <v>2113</v>
          </cell>
          <cell r="E25">
            <v>-158</v>
          </cell>
        </row>
        <row r="25">
          <cell r="G25">
            <v>0.64146933819065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652</v>
          </cell>
          <cell r="E13">
            <v>-19</v>
          </cell>
        </row>
        <row r="13">
          <cell r="G13">
            <v>0.718061674008811</v>
          </cell>
        </row>
        <row r="17">
          <cell r="D17">
            <v>1115</v>
          </cell>
          <cell r="E17">
            <v>-67</v>
          </cell>
        </row>
        <row r="17">
          <cell r="G17">
            <v>0.622905027932961</v>
          </cell>
        </row>
        <row r="21">
          <cell r="D21">
            <v>350</v>
          </cell>
          <cell r="E21">
            <v>-6</v>
          </cell>
        </row>
        <row r="21">
          <cell r="G21">
            <v>0.726141078838174</v>
          </cell>
        </row>
        <row r="25">
          <cell r="D25">
            <v>2117</v>
          </cell>
          <cell r="E25">
            <v>-92</v>
          </cell>
        </row>
        <row r="25">
          <cell r="G25">
            <v>0.66032439176544</v>
          </cell>
        </row>
      </sheetData>
    </sheetDataSet>
  </externalBook>
</externalLink>
</file>

<file path=xl/externalLinks/externalLink120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789</v>
          </cell>
          <cell r="E13">
            <v>-26</v>
          </cell>
        </row>
        <row r="13">
          <cell r="G13">
            <v>0.831401475237092</v>
          </cell>
        </row>
        <row r="17">
          <cell r="D17">
            <v>1546</v>
          </cell>
          <cell r="E17">
            <v>-75</v>
          </cell>
        </row>
        <row r="17">
          <cell r="G17">
            <v>0.85461580983969</v>
          </cell>
        </row>
        <row r="21">
          <cell r="D21">
            <v>408</v>
          </cell>
          <cell r="E21">
            <v>-15</v>
          </cell>
        </row>
        <row r="21">
          <cell r="G21">
            <v>0.83265306122449</v>
          </cell>
        </row>
        <row r="25">
          <cell r="D25">
            <v>2743</v>
          </cell>
          <cell r="E25">
            <v>-116</v>
          </cell>
        </row>
        <row r="25">
          <cell r="G25">
            <v>0.855583281347474</v>
          </cell>
        </row>
      </sheetData>
    </sheetDataSet>
  </externalBook>
</externalLink>
</file>

<file path=xl/externalLinks/externalLink12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473</v>
          </cell>
          <cell r="E13">
            <v>-51</v>
          </cell>
        </row>
        <row r="13">
          <cell r="G13">
            <v>0.496327387198321</v>
          </cell>
        </row>
        <row r="17">
          <cell r="D17">
            <v>1175</v>
          </cell>
          <cell r="E17">
            <v>-110</v>
          </cell>
        </row>
        <row r="17">
          <cell r="G17">
            <v>0.640326975476839</v>
          </cell>
        </row>
        <row r="21">
          <cell r="D21">
            <v>290</v>
          </cell>
          <cell r="E21">
            <v>-14</v>
          </cell>
        </row>
        <row r="21">
          <cell r="G21">
            <v>0.573122529644269</v>
          </cell>
        </row>
        <row r="25">
          <cell r="D25">
            <v>1938</v>
          </cell>
          <cell r="E25">
            <v>-175</v>
          </cell>
        </row>
        <row r="25">
          <cell r="G25">
            <v>0.588342440801457</v>
          </cell>
        </row>
      </sheetData>
    </sheetDataSet>
  </externalBook>
</externalLink>
</file>

<file path=xl/externalLinks/externalLink12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740</v>
          </cell>
          <cell r="E13">
            <v>-49</v>
          </cell>
        </row>
        <row r="13">
          <cell r="G13">
            <v>0.779768177028451</v>
          </cell>
        </row>
        <row r="17">
          <cell r="D17">
            <v>1437</v>
          </cell>
          <cell r="E17">
            <v>-109</v>
          </cell>
        </row>
        <row r="17">
          <cell r="G17">
            <v>0.794361525704809</v>
          </cell>
        </row>
        <row r="21">
          <cell r="D21">
            <v>393</v>
          </cell>
          <cell r="E21">
            <v>-15</v>
          </cell>
        </row>
        <row r="21">
          <cell r="G21">
            <v>0.802040816326531</v>
          </cell>
        </row>
        <row r="25">
          <cell r="D25">
            <v>2570</v>
          </cell>
          <cell r="E25">
            <v>-173</v>
          </cell>
        </row>
        <row r="25">
          <cell r="G25">
            <v>0.801621958827199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296</v>
          </cell>
          <cell r="E13">
            <v>-16</v>
          </cell>
        </row>
        <row r="13">
          <cell r="G13">
            <v>0.310598111227702</v>
          </cell>
        </row>
        <row r="17">
          <cell r="D17">
            <v>723</v>
          </cell>
          <cell r="E17">
            <v>-93</v>
          </cell>
        </row>
        <row r="17">
          <cell r="G17">
            <v>0.394005449591281</v>
          </cell>
        </row>
        <row r="21">
          <cell r="D21">
            <v>222</v>
          </cell>
          <cell r="E21">
            <v>-19</v>
          </cell>
        </row>
        <row r="21">
          <cell r="G21">
            <v>0.438735177865613</v>
          </cell>
        </row>
        <row r="25">
          <cell r="D25">
            <v>1241</v>
          </cell>
          <cell r="E25">
            <v>-128</v>
          </cell>
        </row>
        <row r="25">
          <cell r="G25">
            <v>0.376745598057073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548</v>
          </cell>
          <cell r="E13">
            <v>-68</v>
          </cell>
        </row>
        <row r="13">
          <cell r="G13">
            <v>0.577449947312961</v>
          </cell>
        </row>
        <row r="17">
          <cell r="D17">
            <v>906</v>
          </cell>
          <cell r="E17">
            <v>-158</v>
          </cell>
        </row>
        <row r="17">
          <cell r="G17">
            <v>0.500829187396352</v>
          </cell>
        </row>
        <row r="21">
          <cell r="D21">
            <v>321</v>
          </cell>
          <cell r="E21">
            <v>-16</v>
          </cell>
        </row>
        <row r="21">
          <cell r="G21">
            <v>0.655102040816327</v>
          </cell>
        </row>
        <row r="25">
          <cell r="D25">
            <v>1775</v>
          </cell>
          <cell r="E25">
            <v>-242</v>
          </cell>
        </row>
        <row r="25">
          <cell r="G25">
            <v>0.553649407361198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638</v>
          </cell>
          <cell r="E13">
            <v>-14</v>
          </cell>
        </row>
        <row r="13">
          <cell r="G13">
            <v>0.702643171806167</v>
          </cell>
        </row>
        <row r="17">
          <cell r="D17">
            <v>1069</v>
          </cell>
          <cell r="E17">
            <v>-46</v>
          </cell>
        </row>
        <row r="17">
          <cell r="G17">
            <v>0.597206703910615</v>
          </cell>
        </row>
        <row r="21">
          <cell r="D21">
            <v>332</v>
          </cell>
          <cell r="E21">
            <v>-18</v>
          </cell>
        </row>
        <row r="21">
          <cell r="G21">
            <v>0.688796680497925</v>
          </cell>
        </row>
        <row r="25">
          <cell r="D25">
            <v>2039</v>
          </cell>
          <cell r="E25">
            <v>-78</v>
          </cell>
        </row>
        <row r="25">
          <cell r="G25">
            <v>0.635995009357455</v>
          </cell>
        </row>
      </sheetData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277</v>
          </cell>
          <cell r="E13">
            <v>-19</v>
          </cell>
        </row>
        <row r="13">
          <cell r="G13">
            <v>0.290661070304302</v>
          </cell>
        </row>
        <row r="17">
          <cell r="D17">
            <v>657</v>
          </cell>
          <cell r="E17">
            <v>-66</v>
          </cell>
        </row>
        <row r="17">
          <cell r="G17">
            <v>0.358038147138965</v>
          </cell>
        </row>
        <row r="21">
          <cell r="D21">
            <v>202</v>
          </cell>
          <cell r="E21">
            <v>-20</v>
          </cell>
        </row>
        <row r="21">
          <cell r="G21">
            <v>0.399209486166008</v>
          </cell>
        </row>
        <row r="25">
          <cell r="D25">
            <v>1136</v>
          </cell>
          <cell r="E25">
            <v>-105</v>
          </cell>
        </row>
        <row r="25">
          <cell r="G25">
            <v>0.344869459623558</v>
          </cell>
        </row>
      </sheetData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472</v>
          </cell>
          <cell r="E13">
            <v>-76</v>
          </cell>
        </row>
        <row r="13">
          <cell r="G13">
            <v>0.49736564805058</v>
          </cell>
        </row>
        <row r="17">
          <cell r="D17">
            <v>780</v>
          </cell>
          <cell r="E17">
            <v>-126</v>
          </cell>
        </row>
        <row r="17">
          <cell r="G17">
            <v>0.431177446102819</v>
          </cell>
        </row>
        <row r="21">
          <cell r="D21">
            <v>310</v>
          </cell>
          <cell r="E21">
            <v>-11</v>
          </cell>
        </row>
        <row r="21">
          <cell r="G21">
            <v>0.63265306122449</v>
          </cell>
        </row>
        <row r="25">
          <cell r="D25">
            <v>1562</v>
          </cell>
          <cell r="E25">
            <v>-213</v>
          </cell>
        </row>
        <row r="25">
          <cell r="G25">
            <v>0.487211478477854</v>
          </cell>
        </row>
      </sheetData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620</v>
          </cell>
          <cell r="E13">
            <v>-18</v>
          </cell>
        </row>
        <row r="13">
          <cell r="G13">
            <v>0.682819383259912</v>
          </cell>
        </row>
        <row r="17">
          <cell r="D17">
            <v>1006</v>
          </cell>
          <cell r="E17">
            <v>-63</v>
          </cell>
        </row>
        <row r="17">
          <cell r="G17">
            <v>0.562011173184358</v>
          </cell>
        </row>
        <row r="21">
          <cell r="D21">
            <v>320</v>
          </cell>
          <cell r="E21">
            <v>-12</v>
          </cell>
        </row>
        <row r="21">
          <cell r="G21">
            <v>0.663900414937759</v>
          </cell>
        </row>
        <row r="25">
          <cell r="D25">
            <v>1946</v>
          </cell>
          <cell r="E25">
            <v>-93</v>
          </cell>
        </row>
        <row r="25">
          <cell r="G25">
            <v>0.606986899563319</v>
          </cell>
        </row>
      </sheetData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267</v>
          </cell>
          <cell r="E13">
            <v>-10</v>
          </cell>
        </row>
        <row r="13">
          <cell r="G13">
            <v>0.280167890870934</v>
          </cell>
        </row>
        <row r="17">
          <cell r="D17">
            <v>592</v>
          </cell>
          <cell r="E17">
            <v>-65</v>
          </cell>
        </row>
        <row r="17">
          <cell r="G17">
            <v>0.322615803814714</v>
          </cell>
        </row>
        <row r="21">
          <cell r="D21">
            <v>182</v>
          </cell>
          <cell r="E21">
            <v>-20</v>
          </cell>
        </row>
        <row r="21">
          <cell r="G21">
            <v>0.359683794466403</v>
          </cell>
        </row>
        <row r="25">
          <cell r="D25">
            <v>1041</v>
          </cell>
          <cell r="E25">
            <v>-95</v>
          </cell>
        </row>
        <row r="25">
          <cell r="G25">
            <v>0.316029143897996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715</v>
          </cell>
          <cell r="E13">
            <v>-25</v>
          </cell>
        </row>
        <row r="13">
          <cell r="G13">
            <v>0.753424657534247</v>
          </cell>
        </row>
        <row r="17">
          <cell r="D17">
            <v>1339</v>
          </cell>
          <cell r="E17">
            <v>-98</v>
          </cell>
        </row>
        <row r="17">
          <cell r="G17">
            <v>0.740187949143173</v>
          </cell>
        </row>
        <row r="21">
          <cell r="D21">
            <v>383</v>
          </cell>
          <cell r="E21">
            <v>-10</v>
          </cell>
        </row>
        <row r="21">
          <cell r="G21">
            <v>0.781632653061225</v>
          </cell>
        </row>
        <row r="25">
          <cell r="D25">
            <v>2437</v>
          </cell>
          <cell r="E25">
            <v>-133</v>
          </cell>
        </row>
        <row r="25">
          <cell r="G25">
            <v>0.760137242669994</v>
          </cell>
        </row>
      </sheetData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425</v>
          </cell>
          <cell r="E13">
            <v>-47</v>
          </cell>
        </row>
        <row r="13">
          <cell r="G13">
            <v>0.447839831401475</v>
          </cell>
        </row>
        <row r="17">
          <cell r="D17">
            <v>684</v>
          </cell>
          <cell r="E17">
            <v>-96</v>
          </cell>
        </row>
        <row r="17">
          <cell r="G17">
            <v>0.378109452736318</v>
          </cell>
        </row>
        <row r="21">
          <cell r="D21">
            <v>295</v>
          </cell>
          <cell r="E21">
            <v>-15</v>
          </cell>
        </row>
        <row r="21">
          <cell r="G21">
            <v>0.602040816326531</v>
          </cell>
        </row>
        <row r="25">
          <cell r="D25">
            <v>1404</v>
          </cell>
          <cell r="E25">
            <v>-158</v>
          </cell>
        </row>
        <row r="25">
          <cell r="G25">
            <v>0.437928883343731</v>
          </cell>
        </row>
      </sheetData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625</v>
          </cell>
          <cell r="E13">
            <v>5</v>
          </cell>
        </row>
        <row r="13">
          <cell r="G13">
            <v>0.688325991189427</v>
          </cell>
        </row>
        <row r="17">
          <cell r="D17">
            <v>963</v>
          </cell>
          <cell r="E17">
            <v>-43</v>
          </cell>
        </row>
        <row r="17">
          <cell r="G17">
            <v>0.537988826815642</v>
          </cell>
        </row>
        <row r="21">
          <cell r="D21">
            <v>299</v>
          </cell>
          <cell r="E21">
            <v>-21</v>
          </cell>
        </row>
        <row r="21">
          <cell r="G21">
            <v>0.620331950207469</v>
          </cell>
        </row>
        <row r="25">
          <cell r="D25">
            <v>1887</v>
          </cell>
          <cell r="E25">
            <v>-59</v>
          </cell>
        </row>
        <row r="25">
          <cell r="G25">
            <v>0.588583905177792</v>
          </cell>
        </row>
      </sheetData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257</v>
          </cell>
          <cell r="E13">
            <v>-10</v>
          </cell>
        </row>
        <row r="13">
          <cell r="G13">
            <v>0.269674711437566</v>
          </cell>
        </row>
        <row r="17">
          <cell r="D17">
            <v>537</v>
          </cell>
          <cell r="E17">
            <v>-55</v>
          </cell>
        </row>
        <row r="17">
          <cell r="G17">
            <v>0.292643051771117</v>
          </cell>
        </row>
        <row r="21">
          <cell r="D21">
            <v>166</v>
          </cell>
          <cell r="E21">
            <v>-16</v>
          </cell>
        </row>
        <row r="21">
          <cell r="G21">
            <v>0.328063241106719</v>
          </cell>
        </row>
        <row r="25">
          <cell r="D25">
            <v>960</v>
          </cell>
          <cell r="E25">
            <v>-81</v>
          </cell>
        </row>
        <row r="25">
          <cell r="G25">
            <v>0.29143897996357</v>
          </cell>
        </row>
      </sheetData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394</v>
          </cell>
          <cell r="E13">
            <v>-31</v>
          </cell>
        </row>
        <row r="13">
          <cell r="G13">
            <v>0.415173867228662</v>
          </cell>
        </row>
        <row r="17">
          <cell r="D17">
            <v>594</v>
          </cell>
          <cell r="E17">
            <v>-90</v>
          </cell>
        </row>
        <row r="17">
          <cell r="G17">
            <v>0.328358208955224</v>
          </cell>
        </row>
        <row r="21">
          <cell r="D21">
            <v>280</v>
          </cell>
          <cell r="E21">
            <v>-15</v>
          </cell>
        </row>
        <row r="21">
          <cell r="G21">
            <v>0.571428571428571</v>
          </cell>
        </row>
        <row r="25">
          <cell r="D25">
            <v>1268</v>
          </cell>
          <cell r="E25">
            <v>-136</v>
          </cell>
        </row>
        <row r="25">
          <cell r="G25">
            <v>0.395508421709295</v>
          </cell>
        </row>
      </sheetData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609</v>
          </cell>
          <cell r="E13">
            <v>-16</v>
          </cell>
        </row>
        <row r="13">
          <cell r="G13">
            <v>0.670704845814978</v>
          </cell>
        </row>
        <row r="17">
          <cell r="D17">
            <v>891</v>
          </cell>
          <cell r="E17">
            <v>-72</v>
          </cell>
        </row>
        <row r="17">
          <cell r="G17">
            <v>0.497765363128492</v>
          </cell>
        </row>
        <row r="21">
          <cell r="D21">
            <v>290</v>
          </cell>
          <cell r="E21">
            <v>-9</v>
          </cell>
        </row>
        <row r="21">
          <cell r="G21">
            <v>0.601659751037344</v>
          </cell>
        </row>
        <row r="25">
          <cell r="D25">
            <v>1790</v>
          </cell>
          <cell r="E25">
            <v>-97</v>
          </cell>
        </row>
        <row r="25">
          <cell r="G25">
            <v>0.558328134747349</v>
          </cell>
        </row>
      </sheetData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242</v>
          </cell>
          <cell r="E13">
            <v>-15</v>
          </cell>
        </row>
        <row r="13">
          <cell r="G13">
            <v>0.253934942287513</v>
          </cell>
        </row>
        <row r="17">
          <cell r="D17">
            <v>456</v>
          </cell>
          <cell r="E17">
            <v>-81</v>
          </cell>
        </row>
        <row r="17">
          <cell r="G17">
            <v>0.24850136239782</v>
          </cell>
        </row>
        <row r="21">
          <cell r="D21">
            <v>161</v>
          </cell>
          <cell r="E21">
            <v>-5</v>
          </cell>
        </row>
        <row r="21">
          <cell r="G21">
            <v>0.318181818181818</v>
          </cell>
        </row>
        <row r="25">
          <cell r="D25">
            <v>859</v>
          </cell>
          <cell r="E25">
            <v>-101</v>
          </cell>
        </row>
        <row r="25">
          <cell r="G25">
            <v>0.260777170613236</v>
          </cell>
        </row>
      </sheetData>
    </sheetDataSet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376</v>
          </cell>
          <cell r="E13">
            <v>-18</v>
          </cell>
        </row>
        <row r="13">
          <cell r="G13">
            <v>0.396206533192835</v>
          </cell>
        </row>
        <row r="17">
          <cell r="D17">
            <v>551</v>
          </cell>
          <cell r="E17">
            <v>-43</v>
          </cell>
        </row>
        <row r="17">
          <cell r="G17">
            <v>0.304588170259812</v>
          </cell>
        </row>
        <row r="21">
          <cell r="D21">
            <v>267</v>
          </cell>
          <cell r="E21">
            <v>-13</v>
          </cell>
        </row>
        <row r="21">
          <cell r="G21">
            <v>0.544897959183674</v>
          </cell>
        </row>
        <row r="25">
          <cell r="D25">
            <v>1194</v>
          </cell>
          <cell r="E25">
            <v>-74</v>
          </cell>
        </row>
        <row r="25">
          <cell r="G25">
            <v>0.372426699937617</v>
          </cell>
        </row>
      </sheetData>
    </sheetDataSet>
  </externalBook>
</externalLink>
</file>

<file path=xl/externalLinks/externalLink2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583</v>
          </cell>
          <cell r="E13">
            <v>-26</v>
          </cell>
        </row>
        <row r="13">
          <cell r="G13">
            <v>0.642070484581498</v>
          </cell>
        </row>
        <row r="17">
          <cell r="D17">
            <v>795</v>
          </cell>
          <cell r="E17">
            <v>-96</v>
          </cell>
        </row>
        <row r="17">
          <cell r="G17">
            <v>0.444134078212291</v>
          </cell>
        </row>
        <row r="21">
          <cell r="D21">
            <v>284</v>
          </cell>
          <cell r="E21">
            <v>-6</v>
          </cell>
        </row>
        <row r="21">
          <cell r="G21">
            <v>0.589211618257261</v>
          </cell>
        </row>
        <row r="25">
          <cell r="D25">
            <v>1662</v>
          </cell>
          <cell r="E25">
            <v>-128</v>
          </cell>
        </row>
        <row r="25">
          <cell r="G25">
            <v>0.518402994385527</v>
          </cell>
        </row>
      </sheetData>
    </sheetDataSet>
  </externalBook>
</externalLink>
</file>

<file path=xl/externalLinks/externalLink2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236</v>
          </cell>
          <cell r="E13">
            <v>-6</v>
          </cell>
        </row>
        <row r="13">
          <cell r="G13">
            <v>0.247639034627492</v>
          </cell>
        </row>
        <row r="17">
          <cell r="D17">
            <v>402</v>
          </cell>
          <cell r="E17">
            <v>-54</v>
          </cell>
        </row>
        <row r="17">
          <cell r="G17">
            <v>0.219073569482289</v>
          </cell>
        </row>
        <row r="21">
          <cell r="D21">
            <v>148</v>
          </cell>
          <cell r="E21">
            <v>-13</v>
          </cell>
        </row>
        <row r="21">
          <cell r="G21">
            <v>0.292490118577075</v>
          </cell>
        </row>
        <row r="25">
          <cell r="D25">
            <v>786</v>
          </cell>
          <cell r="E25">
            <v>-73</v>
          </cell>
        </row>
        <row r="25">
          <cell r="G25">
            <v>0.238615664845173</v>
          </cell>
        </row>
      </sheetData>
    </sheetDataSet>
  </externalBook>
</externalLink>
</file>

<file path=xl/externalLinks/externalLink2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372</v>
          </cell>
          <cell r="E13">
            <v>-4</v>
          </cell>
        </row>
        <row r="13">
          <cell r="G13">
            <v>0.391991570073762</v>
          </cell>
        </row>
        <row r="17">
          <cell r="D17">
            <v>527</v>
          </cell>
          <cell r="E17">
            <v>-24</v>
          </cell>
        </row>
        <row r="17">
          <cell r="G17">
            <v>0.291321171918187</v>
          </cell>
        </row>
        <row r="21">
          <cell r="D21">
            <v>258</v>
          </cell>
          <cell r="E21">
            <v>-9</v>
          </cell>
        </row>
        <row r="21">
          <cell r="G21">
            <v>0.526530612244898</v>
          </cell>
        </row>
        <row r="25">
          <cell r="D25">
            <v>1157</v>
          </cell>
          <cell r="E25">
            <v>-37</v>
          </cell>
        </row>
        <row r="25">
          <cell r="G25">
            <v>0.360885839051778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791</v>
          </cell>
          <cell r="E13">
            <v>-56</v>
          </cell>
        </row>
        <row r="13">
          <cell r="G13">
            <v>0.871145374449339</v>
          </cell>
        </row>
        <row r="17">
          <cell r="D17">
            <v>1469</v>
          </cell>
          <cell r="E17">
            <v>-95</v>
          </cell>
        </row>
        <row r="17">
          <cell r="G17">
            <v>0.820670391061453</v>
          </cell>
        </row>
        <row r="21">
          <cell r="D21">
            <v>385</v>
          </cell>
          <cell r="E21">
            <v>-7</v>
          </cell>
        </row>
        <row r="21">
          <cell r="G21">
            <v>0.798755186721992</v>
          </cell>
        </row>
        <row r="25">
          <cell r="D25">
            <v>2645</v>
          </cell>
          <cell r="E25">
            <v>-158</v>
          </cell>
        </row>
        <row r="25">
          <cell r="G25">
            <v>0.825015595757954</v>
          </cell>
        </row>
      </sheetData>
    </sheetDataSet>
  </externalBook>
</externalLink>
</file>

<file path=xl/externalLinks/externalLink30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575</v>
          </cell>
          <cell r="E13">
            <v>-8</v>
          </cell>
        </row>
        <row r="13">
          <cell r="G13">
            <v>0.633259911894273</v>
          </cell>
        </row>
        <row r="17">
          <cell r="D17">
            <v>736</v>
          </cell>
          <cell r="E17">
            <v>-59</v>
          </cell>
        </row>
        <row r="17">
          <cell r="G17">
            <v>0.411173184357542</v>
          </cell>
        </row>
        <row r="21">
          <cell r="D21">
            <v>282</v>
          </cell>
          <cell r="E21">
            <v>-2</v>
          </cell>
        </row>
        <row r="21">
          <cell r="G21">
            <v>0.5850622406639</v>
          </cell>
        </row>
        <row r="25">
          <cell r="D25">
            <v>1593</v>
          </cell>
          <cell r="E25">
            <v>-69</v>
          </cell>
        </row>
        <row r="25">
          <cell r="G25">
            <v>0.496880848409233</v>
          </cell>
        </row>
      </sheetData>
    </sheetDataSet>
  </externalBook>
</externalLink>
</file>

<file path=xl/externalLinks/externalLink3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225</v>
          </cell>
          <cell r="E13">
            <v>-11</v>
          </cell>
        </row>
        <row r="13">
          <cell r="G13">
            <v>0.236096537250787</v>
          </cell>
        </row>
        <row r="17">
          <cell r="D17">
            <v>341</v>
          </cell>
          <cell r="E17">
            <v>-61</v>
          </cell>
        </row>
        <row r="17">
          <cell r="G17">
            <v>0.1858310626703</v>
          </cell>
        </row>
        <row r="21">
          <cell r="D21">
            <v>145</v>
          </cell>
          <cell r="E21">
            <v>-3</v>
          </cell>
        </row>
        <row r="21">
          <cell r="G21">
            <v>0.286561264822134</v>
          </cell>
        </row>
        <row r="25">
          <cell r="D25">
            <v>711</v>
          </cell>
          <cell r="E25">
            <v>-75</v>
          </cell>
        </row>
        <row r="25">
          <cell r="G25">
            <v>0.215846994535519</v>
          </cell>
        </row>
      </sheetData>
    </sheetDataSet>
  </externalBook>
</externalLink>
</file>

<file path=xl/externalLinks/externalLink3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370</v>
          </cell>
          <cell r="E13">
            <v>-2</v>
          </cell>
        </row>
        <row r="13">
          <cell r="G13">
            <v>0.389884088514226</v>
          </cell>
        </row>
        <row r="17">
          <cell r="D17">
            <v>511</v>
          </cell>
          <cell r="E17">
            <v>-16</v>
          </cell>
        </row>
        <row r="17">
          <cell r="G17">
            <v>0.282476506357103</v>
          </cell>
        </row>
        <row r="21">
          <cell r="D21">
            <v>245</v>
          </cell>
          <cell r="E21">
            <v>-13</v>
          </cell>
        </row>
        <row r="21">
          <cell r="G21">
            <v>0.5</v>
          </cell>
        </row>
        <row r="25">
          <cell r="D25">
            <v>1126</v>
          </cell>
          <cell r="E25">
            <v>-31</v>
          </cell>
        </row>
        <row r="25">
          <cell r="G25">
            <v>0.351216469120399</v>
          </cell>
        </row>
      </sheetData>
    </sheetDataSet>
  </externalBook>
</externalLink>
</file>

<file path=xl/externalLinks/externalLink3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548</v>
          </cell>
          <cell r="E13">
            <v>-27</v>
          </cell>
        </row>
        <row r="13">
          <cell r="G13">
            <v>0.60352422907489</v>
          </cell>
        </row>
        <row r="17">
          <cell r="D17">
            <v>646</v>
          </cell>
          <cell r="E17">
            <v>-90</v>
          </cell>
        </row>
        <row r="17">
          <cell r="G17">
            <v>0.360893854748603</v>
          </cell>
        </row>
        <row r="21">
          <cell r="D21">
            <v>265</v>
          </cell>
          <cell r="E21">
            <v>-17</v>
          </cell>
        </row>
        <row r="21">
          <cell r="G21">
            <v>0.549792531120332</v>
          </cell>
        </row>
        <row r="25">
          <cell r="D25">
            <v>1459</v>
          </cell>
          <cell r="E25">
            <v>-134</v>
          </cell>
        </row>
        <row r="25">
          <cell r="G25">
            <v>0.455084217092951</v>
          </cell>
        </row>
      </sheetData>
    </sheetDataSet>
  </externalBook>
</externalLink>
</file>

<file path=xl/externalLinks/externalLink3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228</v>
          </cell>
          <cell r="E13">
            <v>3</v>
          </cell>
        </row>
        <row r="13">
          <cell r="G13">
            <v>0.239244491080797</v>
          </cell>
        </row>
        <row r="17">
          <cell r="D17">
            <v>310</v>
          </cell>
          <cell r="E17">
            <v>-31</v>
          </cell>
        </row>
        <row r="17">
          <cell r="G17">
            <v>0.168937329700272</v>
          </cell>
        </row>
        <row r="21">
          <cell r="D21">
            <v>150</v>
          </cell>
          <cell r="E21">
            <v>5</v>
          </cell>
        </row>
        <row r="21">
          <cell r="G21">
            <v>0.296442687747036</v>
          </cell>
        </row>
        <row r="25">
          <cell r="D25">
            <v>688</v>
          </cell>
          <cell r="E25">
            <v>-23</v>
          </cell>
        </row>
        <row r="25">
          <cell r="G25">
            <v>0.208864602307225</v>
          </cell>
        </row>
      </sheetData>
    </sheetDataSet>
  </externalBook>
</externalLink>
</file>

<file path=xl/externalLinks/externalLink3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355</v>
          </cell>
          <cell r="E13">
            <v>-15</v>
          </cell>
        </row>
        <row r="13">
          <cell r="G13">
            <v>0.374077976817703</v>
          </cell>
        </row>
        <row r="17">
          <cell r="D17">
            <v>473</v>
          </cell>
          <cell r="E17">
            <v>-38</v>
          </cell>
        </row>
        <row r="17">
          <cell r="G17">
            <v>0.26147042564953</v>
          </cell>
        </row>
        <row r="21">
          <cell r="D21">
            <v>236</v>
          </cell>
          <cell r="E21">
            <v>-9</v>
          </cell>
        </row>
        <row r="21">
          <cell r="G21">
            <v>0.481632653061225</v>
          </cell>
        </row>
        <row r="25">
          <cell r="D25">
            <v>1064</v>
          </cell>
          <cell r="E25">
            <v>-62</v>
          </cell>
        </row>
        <row r="25">
          <cell r="G25">
            <v>0.331877729257642</v>
          </cell>
        </row>
      </sheetData>
    </sheetDataSet>
  </externalBook>
</externalLink>
</file>

<file path=xl/externalLinks/externalLink3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526</v>
          </cell>
          <cell r="E13">
            <v>-22</v>
          </cell>
        </row>
        <row r="13">
          <cell r="G13">
            <v>0.579295154185022</v>
          </cell>
        </row>
        <row r="17">
          <cell r="D17">
            <v>589</v>
          </cell>
          <cell r="E17">
            <v>-57</v>
          </cell>
        </row>
        <row r="17">
          <cell r="G17">
            <v>0.329050279329609</v>
          </cell>
        </row>
        <row r="21">
          <cell r="D21">
            <v>257</v>
          </cell>
          <cell r="E21">
            <v>-8</v>
          </cell>
        </row>
        <row r="21">
          <cell r="G21">
            <v>0.533195020746888</v>
          </cell>
        </row>
        <row r="25">
          <cell r="D25">
            <v>1372</v>
          </cell>
          <cell r="E25">
            <v>-87</v>
          </cell>
        </row>
        <row r="25">
          <cell r="G25">
            <v>0.427947598253275</v>
          </cell>
        </row>
      </sheetData>
    </sheetDataSet>
  </externalBook>
</externalLink>
</file>

<file path=xl/externalLinks/externalLink3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223</v>
          </cell>
          <cell r="E13">
            <v>-5</v>
          </cell>
        </row>
        <row r="13">
          <cell r="G13">
            <v>0.233997901364113</v>
          </cell>
        </row>
        <row r="17">
          <cell r="D17">
            <v>297</v>
          </cell>
          <cell r="E17">
            <v>-13</v>
          </cell>
        </row>
        <row r="17">
          <cell r="G17">
            <v>0.161852861035422</v>
          </cell>
        </row>
        <row r="21">
          <cell r="D21">
            <v>156</v>
          </cell>
          <cell r="E21">
            <v>6</v>
          </cell>
        </row>
        <row r="21">
          <cell r="G21">
            <v>0.308300395256917</v>
          </cell>
        </row>
        <row r="25">
          <cell r="D25">
            <v>676</v>
          </cell>
          <cell r="E25">
            <v>-12</v>
          </cell>
        </row>
        <row r="25">
          <cell r="G25">
            <v>0.205221615057681</v>
          </cell>
        </row>
      </sheetData>
    </sheetDataSet>
  </externalBook>
</externalLink>
</file>

<file path=xl/externalLinks/externalLink3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340</v>
          </cell>
          <cell r="E13">
            <v>-15</v>
          </cell>
        </row>
        <row r="13">
          <cell r="G13">
            <v>0.35827186512118</v>
          </cell>
        </row>
        <row r="17">
          <cell r="D17">
            <v>438</v>
          </cell>
          <cell r="E17">
            <v>-35</v>
          </cell>
        </row>
        <row r="17">
          <cell r="G17">
            <v>0.24212271973466</v>
          </cell>
        </row>
        <row r="21">
          <cell r="D21">
            <v>243</v>
          </cell>
          <cell r="E21">
            <v>7</v>
          </cell>
        </row>
        <row r="21">
          <cell r="G21">
            <v>0.495918367346939</v>
          </cell>
        </row>
        <row r="25">
          <cell r="D25">
            <v>1021</v>
          </cell>
          <cell r="E25">
            <v>-43</v>
          </cell>
        </row>
        <row r="25">
          <cell r="G25">
            <v>0.318465377417343</v>
          </cell>
        </row>
      </sheetData>
    </sheetDataSet>
  </externalBook>
</externalLink>
</file>

<file path=xl/externalLinks/externalLink3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521</v>
          </cell>
          <cell r="E13">
            <v>-5</v>
          </cell>
        </row>
        <row r="13">
          <cell r="G13">
            <v>0.573788546255507</v>
          </cell>
        </row>
        <row r="17">
          <cell r="D17">
            <v>556</v>
          </cell>
          <cell r="E17">
            <v>-33</v>
          </cell>
        </row>
        <row r="17">
          <cell r="G17">
            <v>0.310614525139665</v>
          </cell>
        </row>
        <row r="21">
          <cell r="D21">
            <v>258</v>
          </cell>
          <cell r="E21">
            <v>1</v>
          </cell>
        </row>
        <row r="21">
          <cell r="G21">
            <v>0.535269709543569</v>
          </cell>
        </row>
        <row r="25">
          <cell r="D25">
            <v>1335</v>
          </cell>
          <cell r="E25">
            <v>-37</v>
          </cell>
        </row>
        <row r="25">
          <cell r="G25">
            <v>0.416406737367436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350</v>
          </cell>
          <cell r="E13">
            <v>-60</v>
          </cell>
        </row>
        <row r="13">
          <cell r="G13">
            <v>0.367261280167891</v>
          </cell>
        </row>
        <row r="17">
          <cell r="D17">
            <v>935</v>
          </cell>
          <cell r="E17">
            <v>-98</v>
          </cell>
        </row>
        <row r="17">
          <cell r="G17">
            <v>0.509536784741144</v>
          </cell>
        </row>
        <row r="21">
          <cell r="D21">
            <v>277</v>
          </cell>
          <cell r="E21">
            <v>-9</v>
          </cell>
        </row>
        <row r="21">
          <cell r="G21">
            <v>0.547430830039526</v>
          </cell>
        </row>
        <row r="25">
          <cell r="D25">
            <v>1562</v>
          </cell>
          <cell r="E25">
            <v>-167</v>
          </cell>
        </row>
        <row r="25">
          <cell r="G25">
            <v>0.474195506982392</v>
          </cell>
        </row>
      </sheetData>
    </sheetDataSet>
  </externalBook>
</externalLink>
</file>

<file path=xl/externalLinks/externalLink40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210</v>
          </cell>
          <cell r="E13">
            <v>-13</v>
          </cell>
        </row>
        <row r="13">
          <cell r="G13">
            <v>0.220356768100735</v>
          </cell>
        </row>
        <row r="17">
          <cell r="D17">
            <v>253</v>
          </cell>
          <cell r="E17">
            <v>-44</v>
          </cell>
        </row>
        <row r="17">
          <cell r="G17">
            <v>0.137874659400545</v>
          </cell>
        </row>
        <row r="21">
          <cell r="D21">
            <v>164</v>
          </cell>
          <cell r="E21">
            <v>8</v>
          </cell>
        </row>
        <row r="21">
          <cell r="G21">
            <v>0.324110671936759</v>
          </cell>
        </row>
        <row r="25">
          <cell r="D25">
            <v>627</v>
          </cell>
          <cell r="E25">
            <v>-49</v>
          </cell>
        </row>
        <row r="25">
          <cell r="G25">
            <v>0.190346083788707</v>
          </cell>
        </row>
      </sheetData>
    </sheetDataSet>
  </externalBook>
</externalLink>
</file>

<file path=xl/externalLinks/externalLink4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334</v>
          </cell>
          <cell r="E13">
            <v>-7</v>
          </cell>
        </row>
        <row r="13">
          <cell r="G13">
            <v>0.350472193074502</v>
          </cell>
        </row>
        <row r="17">
          <cell r="D17">
            <v>441</v>
          </cell>
          <cell r="E17">
            <v>-3</v>
          </cell>
        </row>
        <row r="17">
          <cell r="G17">
            <v>0.240326975476839</v>
          </cell>
        </row>
        <row r="21">
          <cell r="D21">
            <v>256</v>
          </cell>
          <cell r="E21">
            <v>5</v>
          </cell>
        </row>
        <row r="21">
          <cell r="G21">
            <v>0.505928853754941</v>
          </cell>
        </row>
        <row r="25">
          <cell r="D25">
            <v>1031</v>
          </cell>
          <cell r="E25">
            <v>-5</v>
          </cell>
        </row>
        <row r="25">
          <cell r="G25">
            <v>0.312993321190043</v>
          </cell>
        </row>
      </sheetData>
    </sheetDataSet>
  </externalBook>
</externalLink>
</file>

<file path=xl/externalLinks/externalLink4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528</v>
          </cell>
          <cell r="E13">
            <v>7</v>
          </cell>
        </row>
        <row r="13">
          <cell r="G13">
            <v>0.581497797356828</v>
          </cell>
        </row>
        <row r="17">
          <cell r="D17">
            <v>558</v>
          </cell>
          <cell r="E17">
            <v>2</v>
          </cell>
        </row>
        <row r="17">
          <cell r="G17">
            <v>0.311731843575419</v>
          </cell>
        </row>
        <row r="21">
          <cell r="D21">
            <v>251</v>
          </cell>
          <cell r="E21">
            <v>-7</v>
          </cell>
        </row>
        <row r="21">
          <cell r="G21">
            <v>0.520746887966805</v>
          </cell>
        </row>
        <row r="25">
          <cell r="D25">
            <v>1337</v>
          </cell>
          <cell r="E25">
            <v>2</v>
          </cell>
        </row>
        <row r="25">
          <cell r="G25">
            <v>0.41703056768559</v>
          </cell>
        </row>
      </sheetData>
    </sheetDataSet>
  </externalBook>
</externalLink>
</file>

<file path=xl/externalLinks/externalLink4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218</v>
          </cell>
          <cell r="E13">
            <v>8</v>
          </cell>
        </row>
        <row r="13">
          <cell r="G13">
            <v>0.228751311647429</v>
          </cell>
        </row>
        <row r="17">
          <cell r="D17">
            <v>252</v>
          </cell>
          <cell r="E17">
            <v>-1</v>
          </cell>
        </row>
        <row r="17">
          <cell r="G17">
            <v>0.13732970027248</v>
          </cell>
        </row>
        <row r="21">
          <cell r="D21">
            <v>171</v>
          </cell>
          <cell r="E21">
            <v>7</v>
          </cell>
        </row>
        <row r="21">
          <cell r="G21">
            <v>0.337944664031621</v>
          </cell>
        </row>
        <row r="25">
          <cell r="D25">
            <v>641</v>
          </cell>
          <cell r="E25">
            <v>14</v>
          </cell>
        </row>
        <row r="25">
          <cell r="G25">
            <v>0.194596235579842</v>
          </cell>
        </row>
      </sheetData>
    </sheetDataSet>
  </externalBook>
</externalLink>
</file>

<file path=xl/externalLinks/externalLink4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330</v>
          </cell>
          <cell r="E13">
            <v>-4</v>
          </cell>
        </row>
        <row r="13">
          <cell r="G13">
            <v>0.346274921301154</v>
          </cell>
        </row>
        <row r="17">
          <cell r="D17">
            <v>442</v>
          </cell>
          <cell r="E17">
            <v>1</v>
          </cell>
        </row>
        <row r="17">
          <cell r="G17">
            <v>0.240871934604905</v>
          </cell>
        </row>
        <row r="21">
          <cell r="D21">
            <v>261</v>
          </cell>
          <cell r="E21">
            <v>5</v>
          </cell>
        </row>
        <row r="21">
          <cell r="G21">
            <v>0.515810276679842</v>
          </cell>
        </row>
        <row r="25">
          <cell r="D25">
            <v>1033</v>
          </cell>
          <cell r="E25">
            <v>2</v>
          </cell>
        </row>
        <row r="25">
          <cell r="G25">
            <v>0.313600485731633</v>
          </cell>
        </row>
      </sheetData>
    </sheetDataSet>
  </externalBook>
</externalLink>
</file>

<file path=xl/externalLinks/externalLink4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539</v>
          </cell>
          <cell r="E13">
            <v>11</v>
          </cell>
        </row>
        <row r="13">
          <cell r="G13">
            <v>0.593612334801762</v>
          </cell>
        </row>
        <row r="17">
          <cell r="D17">
            <v>592</v>
          </cell>
          <cell r="E17">
            <v>34</v>
          </cell>
        </row>
        <row r="17">
          <cell r="G17">
            <v>0.33072625698324</v>
          </cell>
        </row>
        <row r="21">
          <cell r="D21">
            <v>236</v>
          </cell>
          <cell r="E21">
            <v>-15</v>
          </cell>
        </row>
        <row r="21">
          <cell r="G21">
            <v>0.489626556016598</v>
          </cell>
        </row>
        <row r="25">
          <cell r="D25">
            <v>1367</v>
          </cell>
          <cell r="E25">
            <v>30</v>
          </cell>
        </row>
        <row r="25">
          <cell r="G25">
            <v>0.426388022457892</v>
          </cell>
        </row>
      </sheetData>
    </sheetDataSet>
  </externalBook>
</externalLink>
</file>

<file path=xl/externalLinks/externalLink4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238</v>
          </cell>
          <cell r="E13">
            <v>20</v>
          </cell>
        </row>
        <row r="13">
          <cell r="G13">
            <v>0.249737670514166</v>
          </cell>
        </row>
        <row r="17">
          <cell r="D17">
            <v>295</v>
          </cell>
          <cell r="E17">
            <v>43</v>
          </cell>
        </row>
        <row r="17">
          <cell r="G17">
            <v>0.160762942779292</v>
          </cell>
        </row>
        <row r="21">
          <cell r="D21">
            <v>172</v>
          </cell>
          <cell r="E21">
            <v>1</v>
          </cell>
        </row>
        <row r="21">
          <cell r="G21">
            <v>0.339920948616601</v>
          </cell>
        </row>
        <row r="25">
          <cell r="D25">
            <v>705</v>
          </cell>
          <cell r="E25">
            <v>64</v>
          </cell>
        </row>
        <row r="25">
          <cell r="G25">
            <v>0.214025500910747</v>
          </cell>
        </row>
      </sheetData>
    </sheetDataSet>
  </externalBook>
</externalLink>
</file>

<file path=xl/externalLinks/externalLink4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322</v>
          </cell>
          <cell r="E13">
            <v>-8</v>
          </cell>
        </row>
        <row r="13">
          <cell r="G13">
            <v>0.33788037775446</v>
          </cell>
        </row>
        <row r="17">
          <cell r="D17">
            <v>417</v>
          </cell>
          <cell r="E17">
            <v>-25</v>
          </cell>
        </row>
        <row r="17">
          <cell r="G17">
            <v>0.22724795640327</v>
          </cell>
        </row>
        <row r="21">
          <cell r="D21">
            <v>269</v>
          </cell>
          <cell r="E21">
            <v>8</v>
          </cell>
        </row>
        <row r="21">
          <cell r="G21">
            <v>0.531620553359684</v>
          </cell>
        </row>
        <row r="25">
          <cell r="D25">
            <v>1008</v>
          </cell>
          <cell r="E25">
            <v>-25</v>
          </cell>
        </row>
        <row r="25">
          <cell r="G25">
            <v>0.306010928961749</v>
          </cell>
        </row>
      </sheetData>
    </sheetDataSet>
  </externalBook>
</externalLink>
</file>

<file path=xl/externalLinks/externalLink4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542</v>
          </cell>
          <cell r="E13">
            <v>3</v>
          </cell>
        </row>
        <row r="13">
          <cell r="G13">
            <v>0.596916299559471</v>
          </cell>
        </row>
        <row r="17">
          <cell r="D17">
            <v>597</v>
          </cell>
          <cell r="E17">
            <v>5</v>
          </cell>
        </row>
        <row r="17">
          <cell r="G17">
            <v>0.333519553072626</v>
          </cell>
        </row>
        <row r="21">
          <cell r="D21">
            <v>230</v>
          </cell>
          <cell r="E21">
            <v>-6</v>
          </cell>
        </row>
        <row r="21">
          <cell r="G21">
            <v>0.477178423236515</v>
          </cell>
        </row>
        <row r="25">
          <cell r="D25">
            <v>1369</v>
          </cell>
          <cell r="E25">
            <v>2</v>
          </cell>
        </row>
        <row r="25">
          <cell r="G25">
            <v>0.427011852776045</v>
          </cell>
        </row>
      </sheetData>
    </sheetDataSet>
  </externalBook>
</externalLink>
</file>

<file path=xl/externalLinks/externalLink4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252</v>
          </cell>
          <cell r="E13">
            <v>14</v>
          </cell>
        </row>
        <row r="13">
          <cell r="G13">
            <v>0.264428121720881</v>
          </cell>
        </row>
        <row r="17">
          <cell r="D17">
            <v>315</v>
          </cell>
          <cell r="E17">
            <v>20</v>
          </cell>
        </row>
        <row r="17">
          <cell r="G17">
            <v>0.171662125340599</v>
          </cell>
        </row>
        <row r="21">
          <cell r="D21">
            <v>181</v>
          </cell>
          <cell r="E21">
            <v>9</v>
          </cell>
        </row>
        <row r="21">
          <cell r="G21">
            <v>0.357707509881423</v>
          </cell>
        </row>
        <row r="25">
          <cell r="D25">
            <v>748</v>
          </cell>
          <cell r="E25">
            <v>43</v>
          </cell>
        </row>
        <row r="25">
          <cell r="G25">
            <v>0.227079538554948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680</v>
          </cell>
          <cell r="E13">
            <v>-35</v>
          </cell>
        </row>
        <row r="13">
          <cell r="G13">
            <v>0.71654373024236</v>
          </cell>
        </row>
        <row r="17">
          <cell r="D17">
            <v>1286</v>
          </cell>
          <cell r="E17">
            <v>-53</v>
          </cell>
        </row>
        <row r="17">
          <cell r="G17">
            <v>0.710889994472084</v>
          </cell>
        </row>
        <row r="21">
          <cell r="D21">
            <v>356</v>
          </cell>
          <cell r="E21">
            <v>-27</v>
          </cell>
        </row>
        <row r="21">
          <cell r="G21">
            <v>0.726530612244898</v>
          </cell>
        </row>
        <row r="25">
          <cell r="D25">
            <v>2322</v>
          </cell>
          <cell r="E25">
            <v>-115</v>
          </cell>
        </row>
        <row r="25">
          <cell r="G25">
            <v>0.72426699937617</v>
          </cell>
        </row>
      </sheetData>
    </sheetDataSet>
  </externalBook>
</externalLink>
</file>

<file path=xl/externalLinks/externalLink50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325</v>
          </cell>
          <cell r="E13">
            <v>3</v>
          </cell>
        </row>
        <row r="13">
          <cell r="G13">
            <v>0.34102833158447</v>
          </cell>
        </row>
        <row r="17">
          <cell r="D17">
            <v>425</v>
          </cell>
          <cell r="E17">
            <v>8</v>
          </cell>
        </row>
        <row r="17">
          <cell r="G17">
            <v>0.231607629427793</v>
          </cell>
        </row>
        <row r="21">
          <cell r="D21">
            <v>277</v>
          </cell>
          <cell r="E21">
            <v>8</v>
          </cell>
        </row>
        <row r="21">
          <cell r="G21">
            <v>0.547430830039526</v>
          </cell>
        </row>
        <row r="25">
          <cell r="D25">
            <v>1027</v>
          </cell>
          <cell r="E25">
            <v>19</v>
          </cell>
        </row>
        <row r="25">
          <cell r="G25">
            <v>0.311778992106861</v>
          </cell>
        </row>
      </sheetData>
    </sheetDataSet>
  </externalBook>
</externalLink>
</file>

<file path=xl/externalLinks/externalLink5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538</v>
          </cell>
          <cell r="E13">
            <v>-4</v>
          </cell>
        </row>
        <row r="13">
          <cell r="G13">
            <v>0.592511013215859</v>
          </cell>
        </row>
        <row r="17">
          <cell r="D17">
            <v>600</v>
          </cell>
          <cell r="E17">
            <v>3</v>
          </cell>
        </row>
        <row r="17">
          <cell r="G17">
            <v>0.335195530726257</v>
          </cell>
        </row>
        <row r="21">
          <cell r="D21">
            <v>236</v>
          </cell>
          <cell r="E21">
            <v>6</v>
          </cell>
        </row>
        <row r="21">
          <cell r="G21">
            <v>0.489626556016598</v>
          </cell>
        </row>
        <row r="25">
          <cell r="D25">
            <v>1374</v>
          </cell>
          <cell r="E25">
            <v>5</v>
          </cell>
        </row>
        <row r="25">
          <cell r="G25">
            <v>0.428571428571429</v>
          </cell>
        </row>
      </sheetData>
    </sheetDataSet>
  </externalBook>
</externalLink>
</file>

<file path=xl/externalLinks/externalLink5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286</v>
          </cell>
          <cell r="E13">
            <v>34</v>
          </cell>
        </row>
        <row r="13">
          <cell r="G13">
            <v>0.300104931794334</v>
          </cell>
        </row>
        <row r="17">
          <cell r="D17">
            <v>372</v>
          </cell>
          <cell r="E17">
            <v>57</v>
          </cell>
        </row>
        <row r="17">
          <cell r="G17">
            <v>0.202724795640327</v>
          </cell>
        </row>
        <row r="21">
          <cell r="D21">
            <v>192</v>
          </cell>
          <cell r="E21">
            <v>11</v>
          </cell>
        </row>
        <row r="21">
          <cell r="G21">
            <v>0.379446640316206</v>
          </cell>
        </row>
        <row r="25">
          <cell r="D25">
            <v>850</v>
          </cell>
          <cell r="E25">
            <v>102</v>
          </cell>
        </row>
        <row r="25">
          <cell r="G25">
            <v>0.258044930176078</v>
          </cell>
        </row>
      </sheetData>
    </sheetDataSet>
  </externalBook>
</externalLink>
</file>

<file path=xl/externalLinks/externalLink5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328</v>
          </cell>
          <cell r="E13">
            <v>3</v>
          </cell>
        </row>
        <row r="13">
          <cell r="G13">
            <v>0.344176285414481</v>
          </cell>
        </row>
        <row r="17">
          <cell r="D17">
            <v>445</v>
          </cell>
          <cell r="E17">
            <v>20</v>
          </cell>
        </row>
        <row r="17">
          <cell r="G17">
            <v>0.242506811989101</v>
          </cell>
        </row>
        <row r="21">
          <cell r="D21">
            <v>286</v>
          </cell>
          <cell r="E21">
            <v>9</v>
          </cell>
        </row>
        <row r="21">
          <cell r="G21">
            <v>0.565217391304348</v>
          </cell>
        </row>
        <row r="25">
          <cell r="D25">
            <v>1059</v>
          </cell>
          <cell r="E25">
            <v>32</v>
          </cell>
        </row>
        <row r="25">
          <cell r="G25">
            <v>0.321493624772313</v>
          </cell>
        </row>
      </sheetData>
    </sheetDataSet>
  </externalBook>
</externalLink>
</file>

<file path=xl/externalLinks/externalLink5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543</v>
          </cell>
          <cell r="E13">
            <v>5</v>
          </cell>
        </row>
        <row r="13">
          <cell r="G13">
            <v>0.598017621145375</v>
          </cell>
        </row>
        <row r="17">
          <cell r="D17">
            <v>623</v>
          </cell>
          <cell r="E17">
            <v>23</v>
          </cell>
        </row>
        <row r="17">
          <cell r="G17">
            <v>0.34804469273743</v>
          </cell>
        </row>
        <row r="21">
          <cell r="D21">
            <v>242</v>
          </cell>
          <cell r="E21">
            <v>6</v>
          </cell>
        </row>
        <row r="21">
          <cell r="G21">
            <v>0.502074688796681</v>
          </cell>
        </row>
        <row r="25">
          <cell r="D25">
            <v>1408</v>
          </cell>
          <cell r="E25">
            <v>34</v>
          </cell>
        </row>
        <row r="25">
          <cell r="G25">
            <v>0.439176543980037</v>
          </cell>
        </row>
      </sheetData>
    </sheetDataSet>
  </externalBook>
</externalLink>
</file>

<file path=xl/externalLinks/externalLink5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345</v>
          </cell>
          <cell r="E13">
            <v>17</v>
          </cell>
        </row>
        <row r="13">
          <cell r="G13">
            <v>0.362014690451207</v>
          </cell>
        </row>
        <row r="17">
          <cell r="D17">
            <v>479</v>
          </cell>
          <cell r="E17">
            <v>34</v>
          </cell>
        </row>
        <row r="17">
          <cell r="G17">
            <v>0.261035422343324</v>
          </cell>
        </row>
        <row r="21">
          <cell r="D21">
            <v>293</v>
          </cell>
          <cell r="E21">
            <v>7</v>
          </cell>
        </row>
        <row r="21">
          <cell r="G21">
            <v>0.57905138339921</v>
          </cell>
        </row>
        <row r="25">
          <cell r="D25">
            <v>1117</v>
          </cell>
          <cell r="E25">
            <v>58</v>
          </cell>
        </row>
        <row r="25">
          <cell r="G25">
            <v>0.339101396478446</v>
          </cell>
        </row>
      </sheetData>
    </sheetDataSet>
  </externalBook>
</externalLink>
</file>

<file path=xl/externalLinks/externalLink5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565</v>
          </cell>
          <cell r="E13">
            <v>22</v>
          </cell>
        </row>
        <row r="13">
          <cell r="G13">
            <v>0.622246696035242</v>
          </cell>
        </row>
        <row r="17">
          <cell r="D17">
            <v>671</v>
          </cell>
          <cell r="E17">
            <v>48</v>
          </cell>
        </row>
        <row r="17">
          <cell r="G17">
            <v>0.374860335195531</v>
          </cell>
        </row>
        <row r="21">
          <cell r="D21">
            <v>244</v>
          </cell>
          <cell r="E21">
            <v>2</v>
          </cell>
        </row>
        <row r="21">
          <cell r="G21">
            <v>0.506224066390042</v>
          </cell>
        </row>
        <row r="25">
          <cell r="D25">
            <v>1480</v>
          </cell>
          <cell r="E25">
            <v>72</v>
          </cell>
        </row>
        <row r="25">
          <cell r="G25">
            <v>0.461634435433562</v>
          </cell>
        </row>
      </sheetData>
    </sheetDataSet>
  </externalBook>
</externalLink>
</file>

<file path=xl/externalLinks/externalLink5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346</v>
          </cell>
          <cell r="E13">
            <v>1</v>
          </cell>
        </row>
        <row r="13">
          <cell r="G13">
            <v>0.363064008394544</v>
          </cell>
        </row>
        <row r="17">
          <cell r="D17">
            <v>519</v>
          </cell>
          <cell r="E17">
            <v>40</v>
          </cell>
        </row>
        <row r="17">
          <cell r="G17">
            <v>0.28283378746594</v>
          </cell>
        </row>
        <row r="21">
          <cell r="D21">
            <v>298</v>
          </cell>
          <cell r="E21">
            <v>5</v>
          </cell>
        </row>
        <row r="21">
          <cell r="G21">
            <v>0.588932806324111</v>
          </cell>
        </row>
        <row r="25">
          <cell r="D25">
            <v>1163</v>
          </cell>
          <cell r="E25">
            <v>46</v>
          </cell>
        </row>
        <row r="25">
          <cell r="G25">
            <v>0.353066180935033</v>
          </cell>
        </row>
      </sheetData>
    </sheetDataSet>
  </externalBook>
</externalLink>
</file>

<file path=xl/externalLinks/externalLink5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588</v>
          </cell>
          <cell r="E13">
            <v>23</v>
          </cell>
        </row>
        <row r="13">
          <cell r="G13">
            <v>0.647577092511013</v>
          </cell>
        </row>
        <row r="17">
          <cell r="D17">
            <v>716</v>
          </cell>
          <cell r="E17">
            <v>45</v>
          </cell>
        </row>
        <row r="17">
          <cell r="G17">
            <v>0.4</v>
          </cell>
        </row>
        <row r="21">
          <cell r="D21">
            <v>255</v>
          </cell>
          <cell r="E21">
            <v>11</v>
          </cell>
        </row>
        <row r="21">
          <cell r="G21">
            <v>0.529045643153527</v>
          </cell>
        </row>
        <row r="25">
          <cell r="D25">
            <v>1559</v>
          </cell>
          <cell r="E25">
            <v>79</v>
          </cell>
        </row>
        <row r="25">
          <cell r="G25">
            <v>0.486275733000624</v>
          </cell>
        </row>
      </sheetData>
    </sheetDataSet>
  </externalBook>
</externalLink>
</file>

<file path=xl/externalLinks/externalLink5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353</v>
          </cell>
          <cell r="E13">
            <v>7</v>
          </cell>
        </row>
        <row r="13">
          <cell r="G13">
            <v>0.370409233997901</v>
          </cell>
        </row>
        <row r="17">
          <cell r="D17">
            <v>561</v>
          </cell>
          <cell r="E17">
            <v>42</v>
          </cell>
        </row>
        <row r="17">
          <cell r="G17">
            <v>0.305722070844687</v>
          </cell>
        </row>
        <row r="21">
          <cell r="D21">
            <v>304</v>
          </cell>
          <cell r="E21">
            <v>6</v>
          </cell>
        </row>
        <row r="21">
          <cell r="G21">
            <v>0.600790513833992</v>
          </cell>
        </row>
        <row r="25">
          <cell r="D25">
            <v>1218</v>
          </cell>
          <cell r="E25">
            <v>55</v>
          </cell>
        </row>
        <row r="25">
          <cell r="G25">
            <v>0.36976320582878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727</v>
          </cell>
          <cell r="E13">
            <v>-64</v>
          </cell>
        </row>
        <row r="13">
          <cell r="G13">
            <v>0.800660792951542</v>
          </cell>
        </row>
        <row r="17">
          <cell r="D17">
            <v>1317</v>
          </cell>
          <cell r="E17">
            <v>-152</v>
          </cell>
        </row>
        <row r="17">
          <cell r="G17">
            <v>0.735754189944134</v>
          </cell>
        </row>
        <row r="21">
          <cell r="D21">
            <v>368</v>
          </cell>
          <cell r="E21">
            <v>-17</v>
          </cell>
        </row>
        <row r="21">
          <cell r="G21">
            <v>0.763485477178423</v>
          </cell>
        </row>
        <row r="25">
          <cell r="D25">
            <v>2412</v>
          </cell>
          <cell r="E25">
            <v>-233</v>
          </cell>
        </row>
        <row r="25">
          <cell r="G25">
            <v>0.752339363693076</v>
          </cell>
        </row>
      </sheetData>
    </sheetDataSet>
  </externalBook>
</externalLink>
</file>

<file path=xl/externalLinks/externalLink60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599</v>
          </cell>
          <cell r="E13">
            <v>11</v>
          </cell>
        </row>
        <row r="13">
          <cell r="G13">
            <v>0.659691629955947</v>
          </cell>
        </row>
        <row r="17">
          <cell r="D17">
            <v>771</v>
          </cell>
          <cell r="E17">
            <v>55</v>
          </cell>
        </row>
        <row r="17">
          <cell r="G17">
            <v>0.43072625698324</v>
          </cell>
        </row>
        <row r="21">
          <cell r="D21">
            <v>262</v>
          </cell>
          <cell r="E21">
            <v>7</v>
          </cell>
        </row>
        <row r="21">
          <cell r="G21">
            <v>0.54356846473029</v>
          </cell>
        </row>
        <row r="25">
          <cell r="D25">
            <v>1632</v>
          </cell>
          <cell r="E25">
            <v>73</v>
          </cell>
        </row>
        <row r="25">
          <cell r="G25">
            <v>0.509045539613225</v>
          </cell>
        </row>
      </sheetData>
    </sheetDataSet>
  </externalBook>
</externalLink>
</file>

<file path=xl/externalLinks/externalLink6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363</v>
          </cell>
          <cell r="E13">
            <v>10</v>
          </cell>
        </row>
        <row r="13">
          <cell r="G13">
            <v>0.38090241343127</v>
          </cell>
        </row>
        <row r="17">
          <cell r="D17">
            <v>601</v>
          </cell>
          <cell r="E17">
            <v>40</v>
          </cell>
        </row>
        <row r="17">
          <cell r="G17">
            <v>0.327520435967302</v>
          </cell>
        </row>
        <row r="21">
          <cell r="D21">
            <v>310</v>
          </cell>
          <cell r="E21">
            <v>6</v>
          </cell>
        </row>
        <row r="21">
          <cell r="G21">
            <v>0.612648221343874</v>
          </cell>
        </row>
        <row r="25">
          <cell r="D25">
            <v>1274</v>
          </cell>
          <cell r="E25">
            <v>56</v>
          </cell>
        </row>
        <row r="25">
          <cell r="G25">
            <v>0.386763812993321</v>
          </cell>
        </row>
      </sheetData>
    </sheetDataSet>
  </externalBook>
</externalLink>
</file>

<file path=xl/externalLinks/externalLink6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615</v>
          </cell>
          <cell r="E13">
            <v>16</v>
          </cell>
        </row>
        <row r="13">
          <cell r="G13">
            <v>0.677312775330397</v>
          </cell>
        </row>
        <row r="17">
          <cell r="D17">
            <v>814</v>
          </cell>
          <cell r="E17">
            <v>43</v>
          </cell>
        </row>
        <row r="17">
          <cell r="G17">
            <v>0.454748603351955</v>
          </cell>
        </row>
        <row r="21">
          <cell r="D21">
            <v>274</v>
          </cell>
          <cell r="E21">
            <v>12</v>
          </cell>
        </row>
        <row r="21">
          <cell r="G21">
            <v>0.568464730290456</v>
          </cell>
        </row>
        <row r="25">
          <cell r="D25">
            <v>1703</v>
          </cell>
          <cell r="E25">
            <v>71</v>
          </cell>
        </row>
        <row r="25">
          <cell r="G25">
            <v>0.531191515907673</v>
          </cell>
        </row>
      </sheetData>
    </sheetDataSet>
  </externalBook>
</externalLink>
</file>

<file path=xl/externalLinks/externalLink6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377</v>
          </cell>
          <cell r="E13">
            <v>14</v>
          </cell>
        </row>
        <row r="13">
          <cell r="G13">
            <v>0.395592864637985</v>
          </cell>
        </row>
        <row r="17">
          <cell r="D17">
            <v>653</v>
          </cell>
          <cell r="E17">
            <v>52</v>
          </cell>
        </row>
        <row r="17">
          <cell r="G17">
            <v>0.355858310626703</v>
          </cell>
        </row>
        <row r="21">
          <cell r="D21">
            <v>322</v>
          </cell>
          <cell r="E21">
            <v>12</v>
          </cell>
        </row>
        <row r="21">
          <cell r="G21">
            <v>0.636363636363636</v>
          </cell>
        </row>
        <row r="25">
          <cell r="D25">
            <v>1352</v>
          </cell>
          <cell r="E25">
            <v>78</v>
          </cell>
        </row>
        <row r="25">
          <cell r="G25">
            <v>0.410443230115361</v>
          </cell>
        </row>
      </sheetData>
    </sheetDataSet>
  </externalBook>
</externalLink>
</file>

<file path=xl/externalLinks/externalLink6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634</v>
          </cell>
          <cell r="E13">
            <v>19</v>
          </cell>
        </row>
        <row r="13">
          <cell r="G13">
            <v>0.698237885462555</v>
          </cell>
        </row>
        <row r="17">
          <cell r="D17">
            <v>872</v>
          </cell>
          <cell r="E17">
            <v>58</v>
          </cell>
        </row>
        <row r="17">
          <cell r="G17">
            <v>0.487150837988827</v>
          </cell>
        </row>
        <row r="21">
          <cell r="D21">
            <v>288</v>
          </cell>
          <cell r="E21">
            <v>14</v>
          </cell>
        </row>
        <row r="21">
          <cell r="G21">
            <v>0.597510373443983</v>
          </cell>
        </row>
        <row r="25">
          <cell r="D25">
            <v>1794</v>
          </cell>
          <cell r="E25">
            <v>91</v>
          </cell>
        </row>
        <row r="25">
          <cell r="G25">
            <v>0.559575795383656</v>
          </cell>
        </row>
      </sheetData>
    </sheetDataSet>
  </externalBook>
</externalLink>
</file>

<file path=xl/externalLinks/externalLink6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398</v>
          </cell>
          <cell r="E13">
            <v>21</v>
          </cell>
        </row>
        <row r="13">
          <cell r="G13">
            <v>0.417628541448059</v>
          </cell>
        </row>
        <row r="17">
          <cell r="D17">
            <v>706</v>
          </cell>
          <cell r="E17">
            <v>53</v>
          </cell>
        </row>
        <row r="17">
          <cell r="G17">
            <v>0.384741144414169</v>
          </cell>
        </row>
        <row r="21">
          <cell r="D21">
            <v>326</v>
          </cell>
          <cell r="E21">
            <v>4</v>
          </cell>
        </row>
        <row r="21">
          <cell r="G21">
            <v>0.644268774703557</v>
          </cell>
        </row>
        <row r="25">
          <cell r="D25">
            <v>1430</v>
          </cell>
          <cell r="E25">
            <v>78</v>
          </cell>
        </row>
        <row r="25">
          <cell r="G25">
            <v>0.434122647237401</v>
          </cell>
        </row>
      </sheetData>
    </sheetDataSet>
  </externalBook>
</externalLink>
</file>

<file path=xl/externalLinks/externalLink6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651</v>
          </cell>
          <cell r="E13">
            <v>17</v>
          </cell>
        </row>
        <row r="13">
          <cell r="G13">
            <v>0.716960352422908</v>
          </cell>
        </row>
        <row r="17">
          <cell r="D17">
            <v>906</v>
          </cell>
          <cell r="E17">
            <v>34</v>
          </cell>
        </row>
        <row r="17">
          <cell r="G17">
            <v>0.506145251396648</v>
          </cell>
        </row>
        <row r="21">
          <cell r="D21">
            <v>300</v>
          </cell>
          <cell r="E21">
            <v>12</v>
          </cell>
        </row>
        <row r="21">
          <cell r="G21">
            <v>0.622406639004149</v>
          </cell>
        </row>
        <row r="25">
          <cell r="D25">
            <v>1857</v>
          </cell>
          <cell r="E25">
            <v>63</v>
          </cell>
        </row>
        <row r="25">
          <cell r="G25">
            <v>0.57922645040549</v>
          </cell>
        </row>
      </sheetData>
    </sheetDataSet>
  </externalBook>
</externalLink>
</file>

<file path=xl/externalLinks/externalLink6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409</v>
          </cell>
          <cell r="E13">
            <v>11</v>
          </cell>
        </row>
        <row r="13">
          <cell r="G13">
            <v>0.429171038824764</v>
          </cell>
        </row>
        <row r="17">
          <cell r="D17">
            <v>754</v>
          </cell>
          <cell r="E17">
            <v>48</v>
          </cell>
        </row>
        <row r="17">
          <cell r="G17">
            <v>0.410899182561308</v>
          </cell>
        </row>
        <row r="21">
          <cell r="D21">
            <v>331</v>
          </cell>
          <cell r="E21">
            <v>5</v>
          </cell>
        </row>
        <row r="21">
          <cell r="G21">
            <v>0.654150197628459</v>
          </cell>
        </row>
        <row r="25">
          <cell r="D25">
            <v>1494</v>
          </cell>
          <cell r="E25">
            <v>64</v>
          </cell>
        </row>
        <row r="25">
          <cell r="G25">
            <v>0.453551912568306</v>
          </cell>
        </row>
      </sheetData>
    </sheetDataSet>
  </externalBook>
</externalLink>
</file>

<file path=xl/externalLinks/externalLink6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675</v>
          </cell>
          <cell r="E13">
            <v>24</v>
          </cell>
        </row>
        <row r="13">
          <cell r="G13">
            <v>0.71127502634352</v>
          </cell>
        </row>
        <row r="17">
          <cell r="D17">
            <v>956</v>
          </cell>
          <cell r="E17">
            <v>50</v>
          </cell>
        </row>
        <row r="17">
          <cell r="G17">
            <v>0.528468767274738</v>
          </cell>
        </row>
        <row r="21">
          <cell r="D21">
            <v>311</v>
          </cell>
          <cell r="E21">
            <v>11</v>
          </cell>
        </row>
        <row r="21">
          <cell r="G21">
            <v>0.63469387755102</v>
          </cell>
        </row>
        <row r="25">
          <cell r="D25">
            <v>1942</v>
          </cell>
          <cell r="E25">
            <v>85</v>
          </cell>
        </row>
        <row r="25">
          <cell r="G25">
            <v>0.605739238927012</v>
          </cell>
        </row>
      </sheetData>
    </sheetDataSet>
  </externalBook>
</externalLink>
</file>

<file path=xl/externalLinks/externalLink6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421</v>
          </cell>
          <cell r="E13">
            <v>12</v>
          </cell>
        </row>
        <row r="13">
          <cell r="G13">
            <v>0.441762854144806</v>
          </cell>
        </row>
        <row r="17">
          <cell r="D17">
            <v>806</v>
          </cell>
          <cell r="E17">
            <v>52</v>
          </cell>
        </row>
        <row r="17">
          <cell r="G17">
            <v>0.439237057220708</v>
          </cell>
        </row>
        <row r="21">
          <cell r="D21">
            <v>340</v>
          </cell>
          <cell r="E21">
            <v>9</v>
          </cell>
        </row>
        <row r="21">
          <cell r="G21">
            <v>0.671936758893281</v>
          </cell>
        </row>
        <row r="25">
          <cell r="D25">
            <v>1567</v>
          </cell>
          <cell r="E25">
            <v>73</v>
          </cell>
        </row>
        <row r="25">
          <cell r="G25">
            <v>0.475713418336369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323</v>
          </cell>
          <cell r="E13">
            <v>-27</v>
          </cell>
        </row>
        <row r="13">
          <cell r="G13">
            <v>0.338929695697796</v>
          </cell>
        </row>
        <row r="17">
          <cell r="D17">
            <v>872</v>
          </cell>
          <cell r="E17">
            <v>-63</v>
          </cell>
        </row>
        <row r="17">
          <cell r="G17">
            <v>0.475204359673025</v>
          </cell>
        </row>
        <row r="21">
          <cell r="D21">
            <v>264</v>
          </cell>
          <cell r="E21">
            <v>-13</v>
          </cell>
        </row>
        <row r="21">
          <cell r="G21">
            <v>0.521739130434783</v>
          </cell>
        </row>
        <row r="25">
          <cell r="D25">
            <v>1459</v>
          </cell>
          <cell r="E25">
            <v>-103</v>
          </cell>
        </row>
        <row r="25">
          <cell r="G25">
            <v>0.442926533090468</v>
          </cell>
        </row>
      </sheetData>
    </sheetDataSet>
  </externalBook>
</externalLink>
</file>

<file path=xl/externalLinks/externalLink70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700</v>
          </cell>
          <cell r="E13">
            <v>25</v>
          </cell>
        </row>
        <row r="13">
          <cell r="G13">
            <v>0.737618545837724</v>
          </cell>
        </row>
        <row r="17">
          <cell r="D17">
            <v>1011</v>
          </cell>
          <cell r="E17">
            <v>55</v>
          </cell>
        </row>
        <row r="17">
          <cell r="G17">
            <v>0.558872305140962</v>
          </cell>
        </row>
        <row r="21">
          <cell r="D21">
            <v>322</v>
          </cell>
          <cell r="E21">
            <v>11</v>
          </cell>
        </row>
        <row r="21">
          <cell r="G21">
            <v>0.657142857142857</v>
          </cell>
        </row>
        <row r="25">
          <cell r="D25">
            <v>2033</v>
          </cell>
          <cell r="E25">
            <v>91</v>
          </cell>
        </row>
        <row r="25">
          <cell r="G25">
            <v>0.634123518402994</v>
          </cell>
        </row>
      </sheetData>
    </sheetDataSet>
  </externalBook>
</externalLink>
</file>

<file path=xl/externalLinks/externalLink7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432</v>
          </cell>
          <cell r="E13">
            <v>11</v>
          </cell>
        </row>
        <row r="13">
          <cell r="G13">
            <v>0.453305351521511</v>
          </cell>
        </row>
        <row r="17">
          <cell r="D17">
            <v>856</v>
          </cell>
          <cell r="E17">
            <v>50</v>
          </cell>
        </row>
        <row r="17">
          <cell r="G17">
            <v>0.466485013623978</v>
          </cell>
        </row>
        <row r="21">
          <cell r="D21">
            <v>348</v>
          </cell>
          <cell r="E21">
            <v>8</v>
          </cell>
        </row>
        <row r="21">
          <cell r="G21">
            <v>0.687747035573123</v>
          </cell>
        </row>
        <row r="25">
          <cell r="D25">
            <v>1636</v>
          </cell>
          <cell r="E25">
            <v>69</v>
          </cell>
        </row>
        <row r="25">
          <cell r="G25">
            <v>0.496660595021251</v>
          </cell>
        </row>
      </sheetData>
    </sheetDataSet>
  </externalBook>
</externalLink>
</file>

<file path=xl/externalLinks/externalLink7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712</v>
          </cell>
          <cell r="E13">
            <v>12</v>
          </cell>
        </row>
        <row r="13">
          <cell r="G13">
            <v>0.750263435194942</v>
          </cell>
        </row>
        <row r="17">
          <cell r="D17">
            <v>1057</v>
          </cell>
          <cell r="E17">
            <v>46</v>
          </cell>
        </row>
        <row r="17">
          <cell r="G17">
            <v>0.584300718629077</v>
          </cell>
        </row>
        <row r="21">
          <cell r="D21">
            <v>333</v>
          </cell>
          <cell r="E21">
            <v>11</v>
          </cell>
        </row>
        <row r="21">
          <cell r="G21">
            <v>0.679591836734694</v>
          </cell>
        </row>
        <row r="25">
          <cell r="D25">
            <v>2102</v>
          </cell>
          <cell r="E25">
            <v>69</v>
          </cell>
        </row>
        <row r="25">
          <cell r="G25">
            <v>0.655645664379289</v>
          </cell>
        </row>
      </sheetData>
    </sheetDataSet>
  </externalBook>
</externalLink>
</file>

<file path=xl/externalLinks/externalLink7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458</v>
          </cell>
          <cell r="E13">
            <v>26</v>
          </cell>
        </row>
        <row r="13">
          <cell r="G13">
            <v>0.480587618048269</v>
          </cell>
        </row>
        <row r="17">
          <cell r="D17">
            <v>919</v>
          </cell>
          <cell r="E17">
            <v>63</v>
          </cell>
        </row>
        <row r="17">
          <cell r="G17">
            <v>0.500817438692098</v>
          </cell>
        </row>
        <row r="21">
          <cell r="D21">
            <v>356</v>
          </cell>
          <cell r="E21">
            <v>8</v>
          </cell>
        </row>
        <row r="21">
          <cell r="G21">
            <v>0.703557312252965</v>
          </cell>
        </row>
        <row r="25">
          <cell r="D25">
            <v>1733</v>
          </cell>
          <cell r="E25">
            <v>97</v>
          </cell>
        </row>
        <row r="25">
          <cell r="G25">
            <v>0.526108075288403</v>
          </cell>
        </row>
      </sheetData>
    </sheetDataSet>
  </externalBook>
</externalLink>
</file>

<file path=xl/externalLinks/externalLink7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721</v>
          </cell>
          <cell r="E13">
            <v>9</v>
          </cell>
        </row>
        <row r="13">
          <cell r="G13">
            <v>0.759747102212856</v>
          </cell>
        </row>
        <row r="17">
          <cell r="D17">
            <v>1093</v>
          </cell>
          <cell r="E17">
            <v>36</v>
          </cell>
        </row>
        <row r="17">
          <cell r="G17">
            <v>0.604201216141515</v>
          </cell>
        </row>
        <row r="21">
          <cell r="D21">
            <v>347</v>
          </cell>
          <cell r="E21">
            <v>14</v>
          </cell>
        </row>
        <row r="21">
          <cell r="G21">
            <v>0.708163265306123</v>
          </cell>
        </row>
        <row r="25">
          <cell r="D25">
            <v>2161</v>
          </cell>
          <cell r="E25">
            <v>59</v>
          </cell>
        </row>
        <row r="25">
          <cell r="G25">
            <v>0.674048658764816</v>
          </cell>
        </row>
      </sheetData>
    </sheetDataSet>
  </externalBook>
</externalLink>
</file>

<file path=xl/externalLinks/externalLink7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467</v>
          </cell>
          <cell r="E13">
            <v>9</v>
          </cell>
        </row>
        <row r="13">
          <cell r="G13">
            <v>0.4900314795383</v>
          </cell>
        </row>
        <row r="17">
          <cell r="D17">
            <v>971</v>
          </cell>
          <cell r="E17">
            <v>52</v>
          </cell>
        </row>
        <row r="17">
          <cell r="G17">
            <v>0.529155313351499</v>
          </cell>
        </row>
        <row r="21">
          <cell r="D21">
            <v>365</v>
          </cell>
          <cell r="E21">
            <v>9</v>
          </cell>
        </row>
        <row r="21">
          <cell r="G21">
            <v>0.721343873517787</v>
          </cell>
        </row>
        <row r="25">
          <cell r="D25">
            <v>1803</v>
          </cell>
          <cell r="E25">
            <v>70</v>
          </cell>
        </row>
        <row r="25">
          <cell r="G25">
            <v>0.54735883424408</v>
          </cell>
        </row>
      </sheetData>
    </sheetDataSet>
  </externalBook>
</externalLink>
</file>

<file path=xl/externalLinks/externalLink7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735</v>
          </cell>
          <cell r="E13">
            <v>14</v>
          </cell>
        </row>
        <row r="13">
          <cell r="G13">
            <v>0.77449947312961</v>
          </cell>
        </row>
        <row r="17">
          <cell r="D17">
            <v>1149</v>
          </cell>
          <cell r="E17">
            <v>56</v>
          </cell>
        </row>
        <row r="17">
          <cell r="G17">
            <v>0.635157545605307</v>
          </cell>
        </row>
        <row r="21">
          <cell r="D21">
            <v>355</v>
          </cell>
          <cell r="E21">
            <v>8</v>
          </cell>
        </row>
        <row r="21">
          <cell r="G21">
            <v>0.724489795918367</v>
          </cell>
        </row>
        <row r="25">
          <cell r="D25">
            <v>2239</v>
          </cell>
          <cell r="E25">
            <v>78</v>
          </cell>
        </row>
        <row r="25">
          <cell r="G25">
            <v>0.698378041172801</v>
          </cell>
        </row>
      </sheetData>
    </sheetDataSet>
  </externalBook>
</externalLink>
</file>

<file path=xl/externalLinks/externalLink7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468</v>
          </cell>
          <cell r="E13">
            <v>1</v>
          </cell>
        </row>
        <row r="13">
          <cell r="G13">
            <v>0.491080797481637</v>
          </cell>
        </row>
        <row r="17">
          <cell r="D17">
            <v>1019</v>
          </cell>
          <cell r="E17">
            <v>48</v>
          </cell>
        </row>
        <row r="17">
          <cell r="G17">
            <v>0.555313351498638</v>
          </cell>
        </row>
        <row r="21">
          <cell r="D21">
            <v>370</v>
          </cell>
          <cell r="E21">
            <v>5</v>
          </cell>
        </row>
        <row r="21">
          <cell r="G21">
            <v>0.731225296442688</v>
          </cell>
        </row>
        <row r="25">
          <cell r="D25">
            <v>1857</v>
          </cell>
          <cell r="E25">
            <v>54</v>
          </cell>
        </row>
        <row r="25">
          <cell r="G25">
            <v>0.563752276867031</v>
          </cell>
        </row>
      </sheetData>
    </sheetDataSet>
  </externalBook>
</externalLink>
</file>

<file path=xl/externalLinks/externalLink7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736</v>
          </cell>
          <cell r="E13">
            <v>1</v>
          </cell>
        </row>
        <row r="13">
          <cell r="G13">
            <v>0.775553213909378</v>
          </cell>
        </row>
        <row r="17">
          <cell r="D17">
            <v>1179</v>
          </cell>
          <cell r="E17">
            <v>30</v>
          </cell>
        </row>
        <row r="17">
          <cell r="G17">
            <v>0.651741293532338</v>
          </cell>
        </row>
        <row r="21">
          <cell r="D21">
            <v>365</v>
          </cell>
          <cell r="E21">
            <v>10</v>
          </cell>
        </row>
        <row r="21">
          <cell r="G21">
            <v>0.744897959183674</v>
          </cell>
        </row>
        <row r="25">
          <cell r="D25">
            <v>2280</v>
          </cell>
          <cell r="E25">
            <v>41</v>
          </cell>
        </row>
        <row r="25">
          <cell r="G25">
            <v>0.711166562694947</v>
          </cell>
        </row>
      </sheetData>
    </sheetDataSet>
  </externalBook>
</externalLink>
</file>

<file path=xl/externalLinks/externalLink7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484</v>
          </cell>
          <cell r="E13">
            <v>16</v>
          </cell>
        </row>
        <row r="13">
          <cell r="G13">
            <v>0.507869884575026</v>
          </cell>
        </row>
        <row r="17">
          <cell r="D17">
            <v>1068</v>
          </cell>
          <cell r="E17">
            <v>49</v>
          </cell>
        </row>
        <row r="17">
          <cell r="G17">
            <v>0.582016348773842</v>
          </cell>
        </row>
        <row r="21">
          <cell r="D21">
            <v>368</v>
          </cell>
          <cell r="E21">
            <v>-2</v>
          </cell>
        </row>
        <row r="21">
          <cell r="G21">
            <v>0.727272727272727</v>
          </cell>
        </row>
        <row r="25">
          <cell r="D25">
            <v>1920</v>
          </cell>
          <cell r="E25">
            <v>63</v>
          </cell>
        </row>
        <row r="25">
          <cell r="G25">
            <v>0.58287795992714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665</v>
          </cell>
          <cell r="E13">
            <v>-15</v>
          </cell>
        </row>
        <row r="13">
          <cell r="G13">
            <v>0.700737618545838</v>
          </cell>
        </row>
        <row r="17">
          <cell r="D17">
            <v>1200</v>
          </cell>
          <cell r="E17">
            <v>-86</v>
          </cell>
        </row>
        <row r="17">
          <cell r="G17">
            <v>0.66334991708126</v>
          </cell>
        </row>
        <row r="21">
          <cell r="D21">
            <v>347</v>
          </cell>
          <cell r="E21">
            <v>-9</v>
          </cell>
        </row>
        <row r="21">
          <cell r="G21">
            <v>0.708163265306123</v>
          </cell>
        </row>
        <row r="25">
          <cell r="D25">
            <v>2212</v>
          </cell>
          <cell r="E25">
            <v>-110</v>
          </cell>
        </row>
        <row r="25">
          <cell r="G25">
            <v>0.689956331877729</v>
          </cell>
        </row>
      </sheetData>
    </sheetDataSet>
  </externalBook>
</externalLink>
</file>

<file path=xl/externalLinks/externalLink80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725</v>
          </cell>
          <cell r="E13">
            <v>-11</v>
          </cell>
        </row>
        <row r="13">
          <cell r="G13">
            <v>0.763962065331928</v>
          </cell>
        </row>
        <row r="17">
          <cell r="D17">
            <v>1209</v>
          </cell>
          <cell r="E17">
            <v>30</v>
          </cell>
        </row>
        <row r="17">
          <cell r="G17">
            <v>0.66832504145937</v>
          </cell>
        </row>
        <row r="21">
          <cell r="D21">
            <v>372</v>
          </cell>
          <cell r="E21">
            <v>7</v>
          </cell>
        </row>
        <row r="21">
          <cell r="G21">
            <v>0.759183673469388</v>
          </cell>
        </row>
        <row r="25">
          <cell r="D25">
            <v>2306</v>
          </cell>
          <cell r="E25">
            <v>26</v>
          </cell>
        </row>
        <row r="25">
          <cell r="G25">
            <v>0.719276356830942</v>
          </cell>
        </row>
      </sheetData>
    </sheetDataSet>
  </externalBook>
</externalLink>
</file>

<file path=xl/externalLinks/externalLink8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501</v>
          </cell>
          <cell r="E13">
            <v>17</v>
          </cell>
        </row>
        <row r="13">
          <cell r="G13">
            <v>0.525708289611752</v>
          </cell>
        </row>
        <row r="17">
          <cell r="D17">
            <v>1117</v>
          </cell>
          <cell r="E17">
            <v>49</v>
          </cell>
        </row>
        <row r="17">
          <cell r="G17">
            <v>0.608719346049046</v>
          </cell>
        </row>
        <row r="21">
          <cell r="D21">
            <v>367</v>
          </cell>
          <cell r="E21">
            <v>-1</v>
          </cell>
        </row>
        <row r="21">
          <cell r="G21">
            <v>0.725296442687747</v>
          </cell>
        </row>
        <row r="25">
          <cell r="D25">
            <v>1985</v>
          </cell>
          <cell r="E25">
            <v>65</v>
          </cell>
        </row>
        <row r="25">
          <cell r="G25">
            <v>0.60261080752884</v>
          </cell>
        </row>
      </sheetData>
    </sheetDataSet>
  </externalBook>
</externalLink>
</file>

<file path=xl/externalLinks/externalLink8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724</v>
          </cell>
          <cell r="E13">
            <v>-1</v>
          </cell>
        </row>
        <row r="13">
          <cell r="G13">
            <v>0.76290832455216</v>
          </cell>
        </row>
        <row r="17">
          <cell r="D17">
            <v>1247</v>
          </cell>
          <cell r="E17">
            <v>38</v>
          </cell>
        </row>
        <row r="17">
          <cell r="G17">
            <v>0.689331122166943</v>
          </cell>
        </row>
        <row r="21">
          <cell r="D21">
            <v>380</v>
          </cell>
          <cell r="E21">
            <v>8</v>
          </cell>
        </row>
        <row r="21">
          <cell r="G21">
            <v>0.775510204081633</v>
          </cell>
        </row>
        <row r="25">
          <cell r="D25">
            <v>2351</v>
          </cell>
          <cell r="E25">
            <v>45</v>
          </cell>
        </row>
        <row r="25">
          <cell r="G25">
            <v>0.733312538989395</v>
          </cell>
        </row>
      </sheetData>
    </sheetDataSet>
  </externalBook>
</externalLink>
</file>

<file path=xl/externalLinks/externalLink8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513</v>
          </cell>
          <cell r="E13">
            <v>12</v>
          </cell>
        </row>
        <row r="13">
          <cell r="G13">
            <v>0.538300104931794</v>
          </cell>
        </row>
        <row r="17">
          <cell r="D17">
            <v>1157</v>
          </cell>
          <cell r="E17">
            <v>40</v>
          </cell>
        </row>
        <row r="17">
          <cell r="G17">
            <v>0.630517711171662</v>
          </cell>
        </row>
        <row r="21">
          <cell r="D21">
            <v>367</v>
          </cell>
          <cell r="E21">
            <v>0</v>
          </cell>
        </row>
        <row r="21">
          <cell r="G21">
            <v>0.725296442687747</v>
          </cell>
        </row>
        <row r="25">
          <cell r="D25">
            <v>2037</v>
          </cell>
          <cell r="E25">
            <v>52</v>
          </cell>
        </row>
        <row r="25">
          <cell r="G25">
            <v>0.6183970856102</v>
          </cell>
        </row>
      </sheetData>
    </sheetDataSet>
  </externalBook>
</externalLink>
</file>

<file path=xl/externalLinks/externalLink8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725</v>
          </cell>
          <cell r="E13">
            <v>1</v>
          </cell>
        </row>
        <row r="13">
          <cell r="G13">
            <v>0.763962065331928</v>
          </cell>
        </row>
        <row r="17">
          <cell r="D17">
            <v>1290</v>
          </cell>
          <cell r="E17">
            <v>43</v>
          </cell>
        </row>
        <row r="17">
          <cell r="G17">
            <v>0.713101160862355</v>
          </cell>
        </row>
        <row r="21">
          <cell r="D21">
            <v>387</v>
          </cell>
          <cell r="E21">
            <v>7</v>
          </cell>
        </row>
        <row r="21">
          <cell r="G21">
            <v>0.789795918367347</v>
          </cell>
        </row>
        <row r="25">
          <cell r="D25">
            <v>2402</v>
          </cell>
          <cell r="E25">
            <v>51</v>
          </cell>
        </row>
        <row r="25">
          <cell r="G25">
            <v>0.749220212102308</v>
          </cell>
        </row>
      </sheetData>
    </sheetDataSet>
  </externalBook>
</externalLink>
</file>

<file path=xl/externalLinks/externalLink8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517</v>
          </cell>
          <cell r="E13">
            <v>4</v>
          </cell>
        </row>
        <row r="13">
          <cell r="G13">
            <v>0.542497376705142</v>
          </cell>
        </row>
        <row r="17">
          <cell r="D17">
            <v>1209</v>
          </cell>
          <cell r="E17">
            <v>52</v>
          </cell>
        </row>
        <row r="17">
          <cell r="G17">
            <v>0.658855585831063</v>
          </cell>
        </row>
        <row r="21">
          <cell r="D21">
            <v>366</v>
          </cell>
          <cell r="E21">
            <v>-1</v>
          </cell>
        </row>
        <row r="21">
          <cell r="G21">
            <v>0.723320158102767</v>
          </cell>
        </row>
        <row r="25">
          <cell r="D25">
            <v>2092</v>
          </cell>
          <cell r="E25">
            <v>55</v>
          </cell>
        </row>
        <row r="25">
          <cell r="G25">
            <v>0.635094110503947</v>
          </cell>
        </row>
      </sheetData>
    </sheetDataSet>
  </externalBook>
</externalLink>
</file>

<file path=xl/externalLinks/externalLink8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729</v>
          </cell>
          <cell r="E13">
            <v>4</v>
          </cell>
        </row>
        <row r="13">
          <cell r="G13">
            <v>0.768177028451001</v>
          </cell>
        </row>
        <row r="17">
          <cell r="D17">
            <v>1331</v>
          </cell>
          <cell r="E17">
            <v>41</v>
          </cell>
        </row>
        <row r="17">
          <cell r="G17">
            <v>0.735765616362631</v>
          </cell>
        </row>
        <row r="21">
          <cell r="D21">
            <v>392</v>
          </cell>
          <cell r="E21">
            <v>5</v>
          </cell>
        </row>
        <row r="21">
          <cell r="G21">
            <v>0.8</v>
          </cell>
        </row>
        <row r="25">
          <cell r="D25">
            <v>2452</v>
          </cell>
          <cell r="E25">
            <v>50</v>
          </cell>
        </row>
        <row r="25">
          <cell r="G25">
            <v>0.764815970056145</v>
          </cell>
        </row>
      </sheetData>
    </sheetDataSet>
  </externalBook>
</externalLink>
</file>

<file path=xl/externalLinks/externalLink8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529</v>
          </cell>
          <cell r="E13">
            <v>12</v>
          </cell>
        </row>
        <row r="13">
          <cell r="G13">
            <v>0.555089192025184</v>
          </cell>
        </row>
        <row r="17">
          <cell r="D17">
            <v>1254</v>
          </cell>
          <cell r="E17">
            <v>45</v>
          </cell>
        </row>
        <row r="17">
          <cell r="G17">
            <v>0.683378746594005</v>
          </cell>
        </row>
        <row r="21">
          <cell r="D21">
            <v>361</v>
          </cell>
          <cell r="E21">
            <v>-5</v>
          </cell>
        </row>
        <row r="21">
          <cell r="G21">
            <v>0.713438735177866</v>
          </cell>
        </row>
        <row r="25">
          <cell r="D25">
            <v>2144</v>
          </cell>
          <cell r="E25">
            <v>52</v>
          </cell>
        </row>
        <row r="25">
          <cell r="G25">
            <v>0.650880388585307</v>
          </cell>
        </row>
      </sheetData>
    </sheetDataSet>
  </externalBook>
</externalLink>
</file>

<file path=xl/externalLinks/externalLink8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749</v>
          </cell>
          <cell r="E13">
            <v>20</v>
          </cell>
        </row>
        <row r="13">
          <cell r="G13">
            <v>0.789251844046365</v>
          </cell>
        </row>
        <row r="17">
          <cell r="D17">
            <v>1382</v>
          </cell>
          <cell r="E17">
            <v>51</v>
          </cell>
        </row>
        <row r="17">
          <cell r="G17">
            <v>0.763957987838585</v>
          </cell>
        </row>
        <row r="21">
          <cell r="D21">
            <v>390</v>
          </cell>
          <cell r="E21">
            <v>-2</v>
          </cell>
        </row>
        <row r="21">
          <cell r="G21">
            <v>0.795918367346939</v>
          </cell>
        </row>
        <row r="25">
          <cell r="D25">
            <v>2521</v>
          </cell>
          <cell r="E25">
            <v>69</v>
          </cell>
        </row>
        <row r="25">
          <cell r="G25">
            <v>0.786338116032439</v>
          </cell>
        </row>
      </sheetData>
    </sheetDataSet>
  </externalBook>
</externalLink>
</file>

<file path=xl/externalLinks/externalLink8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532</v>
          </cell>
          <cell r="E13">
            <v>3</v>
          </cell>
        </row>
        <row r="13">
          <cell r="G13">
            <v>0.558237145855194</v>
          </cell>
        </row>
        <row r="17">
          <cell r="D17">
            <v>1294</v>
          </cell>
          <cell r="E17">
            <v>40</v>
          </cell>
        </row>
        <row r="17">
          <cell r="G17">
            <v>0.705177111716621</v>
          </cell>
        </row>
        <row r="21">
          <cell r="D21">
            <v>360</v>
          </cell>
          <cell r="E21">
            <v>-1</v>
          </cell>
        </row>
        <row r="21">
          <cell r="G21">
            <v>0.711462450592885</v>
          </cell>
        </row>
        <row r="25">
          <cell r="D25">
            <v>2186</v>
          </cell>
          <cell r="E25">
            <v>42</v>
          </cell>
        </row>
        <row r="25">
          <cell r="G25">
            <v>0.663630843958713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671</v>
          </cell>
          <cell r="E13">
            <v>-56</v>
          </cell>
        </row>
        <row r="13">
          <cell r="G13">
            <v>0.738986784140969</v>
          </cell>
        </row>
        <row r="17">
          <cell r="D17">
            <v>1182</v>
          </cell>
          <cell r="E17">
            <v>-135</v>
          </cell>
        </row>
        <row r="17">
          <cell r="G17">
            <v>0.660335195530726</v>
          </cell>
        </row>
        <row r="21">
          <cell r="D21">
            <v>356</v>
          </cell>
          <cell r="E21">
            <v>-12</v>
          </cell>
        </row>
        <row r="21">
          <cell r="G21">
            <v>0.738589211618257</v>
          </cell>
        </row>
        <row r="25">
          <cell r="D25">
            <v>2209</v>
          </cell>
          <cell r="E25">
            <v>-203</v>
          </cell>
        </row>
        <row r="25">
          <cell r="G25">
            <v>0.689020586400499</v>
          </cell>
        </row>
      </sheetData>
    </sheetDataSet>
  </externalBook>
</externalLink>
</file>

<file path=xl/externalLinks/externalLink90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764</v>
          </cell>
          <cell r="E13">
            <v>15</v>
          </cell>
        </row>
        <row r="13">
          <cell r="G13">
            <v>0.805057955742887</v>
          </cell>
        </row>
        <row r="17">
          <cell r="D17">
            <v>1427</v>
          </cell>
          <cell r="E17">
            <v>45</v>
          </cell>
        </row>
        <row r="17">
          <cell r="G17">
            <v>0.788833609729132</v>
          </cell>
        </row>
        <row r="21">
          <cell r="D21">
            <v>396</v>
          </cell>
          <cell r="E21">
            <v>6</v>
          </cell>
        </row>
        <row r="21">
          <cell r="G21">
            <v>0.808163265306123</v>
          </cell>
        </row>
        <row r="25">
          <cell r="D25">
            <v>2587</v>
          </cell>
          <cell r="E25">
            <v>66</v>
          </cell>
        </row>
        <row r="25">
          <cell r="G25">
            <v>0.806924516531503</v>
          </cell>
        </row>
      </sheetData>
    </sheetDataSet>
  </externalBook>
</externalLink>
</file>

<file path=xl/externalLinks/externalLink9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549</v>
          </cell>
          <cell r="E13">
            <v>17</v>
          </cell>
        </row>
        <row r="13">
          <cell r="G13">
            <v>0.57607555089192</v>
          </cell>
        </row>
        <row r="17">
          <cell r="D17">
            <v>1344</v>
          </cell>
          <cell r="E17">
            <v>50</v>
          </cell>
        </row>
        <row r="17">
          <cell r="G17">
            <v>0.732425068119891</v>
          </cell>
        </row>
        <row r="21">
          <cell r="D21">
            <v>365</v>
          </cell>
          <cell r="E21">
            <v>5</v>
          </cell>
        </row>
        <row r="21">
          <cell r="G21">
            <v>0.721343873517787</v>
          </cell>
        </row>
        <row r="25">
          <cell r="D25">
            <v>2258</v>
          </cell>
          <cell r="E25">
            <v>72</v>
          </cell>
        </row>
        <row r="25">
          <cell r="G25">
            <v>0.685488767455981</v>
          </cell>
        </row>
      </sheetData>
    </sheetDataSet>
  </externalBook>
</externalLink>
</file>

<file path=xl/externalLinks/externalLink9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782</v>
          </cell>
          <cell r="E13">
            <v>18</v>
          </cell>
        </row>
        <row r="13">
          <cell r="G13">
            <v>0.824025289778715</v>
          </cell>
        </row>
        <row r="17">
          <cell r="D17">
            <v>1482</v>
          </cell>
          <cell r="E17">
            <v>55</v>
          </cell>
        </row>
        <row r="17">
          <cell r="G17">
            <v>0.819237147595357</v>
          </cell>
        </row>
        <row r="21">
          <cell r="D21">
            <v>404</v>
          </cell>
          <cell r="E21">
            <v>8</v>
          </cell>
        </row>
        <row r="21">
          <cell r="G21">
            <v>0.824489795918367</v>
          </cell>
        </row>
        <row r="25">
          <cell r="D25">
            <v>2668</v>
          </cell>
          <cell r="E25">
            <v>81</v>
          </cell>
        </row>
        <row r="25">
          <cell r="G25">
            <v>0.832189644416719</v>
          </cell>
        </row>
      </sheetData>
    </sheetDataSet>
  </externalBook>
</externalLink>
</file>

<file path=xl/externalLinks/externalLink9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566</v>
          </cell>
          <cell r="E13">
            <v>17</v>
          </cell>
        </row>
        <row r="13">
          <cell r="G13">
            <v>0.593913955928646</v>
          </cell>
        </row>
        <row r="17">
          <cell r="D17">
            <v>1392</v>
          </cell>
          <cell r="E17">
            <v>48</v>
          </cell>
        </row>
        <row r="17">
          <cell r="G17">
            <v>0.75858310626703</v>
          </cell>
        </row>
        <row r="21">
          <cell r="D21">
            <v>367</v>
          </cell>
          <cell r="E21">
            <v>2</v>
          </cell>
        </row>
        <row r="21">
          <cell r="G21">
            <v>0.725296442687747</v>
          </cell>
        </row>
        <row r="25">
          <cell r="D25">
            <v>2325</v>
          </cell>
          <cell r="E25">
            <v>67</v>
          </cell>
        </row>
        <row r="25">
          <cell r="G25">
            <v>0.705828779599271</v>
          </cell>
        </row>
      </sheetData>
    </sheetDataSet>
  </externalBook>
</externalLink>
</file>

<file path=xl/externalLinks/externalLink9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806</v>
          </cell>
          <cell r="E13">
            <v>24</v>
          </cell>
        </row>
        <row r="13">
          <cell r="G13">
            <v>0.849315068493151</v>
          </cell>
        </row>
        <row r="17">
          <cell r="D17">
            <v>1528</v>
          </cell>
          <cell r="E17">
            <v>46</v>
          </cell>
        </row>
        <row r="17">
          <cell r="G17">
            <v>0.844665561083472</v>
          </cell>
        </row>
        <row r="21">
          <cell r="D21">
            <v>412</v>
          </cell>
          <cell r="E21">
            <v>8</v>
          </cell>
        </row>
        <row r="21">
          <cell r="G21">
            <v>0.840816326530612</v>
          </cell>
        </row>
        <row r="25">
          <cell r="D25">
            <v>2746</v>
          </cell>
          <cell r="E25">
            <v>78</v>
          </cell>
        </row>
        <row r="25">
          <cell r="G25">
            <v>0.856519026824704</v>
          </cell>
        </row>
      </sheetData>
    </sheetDataSet>
  </externalBook>
</externalLink>
</file>

<file path=xl/externalLinks/externalLink9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584</v>
          </cell>
          <cell r="E13">
            <v>18</v>
          </cell>
        </row>
        <row r="13">
          <cell r="G13">
            <v>0.612801678908709</v>
          </cell>
        </row>
        <row r="17">
          <cell r="D17">
            <v>1449</v>
          </cell>
          <cell r="E17">
            <v>57</v>
          </cell>
        </row>
        <row r="17">
          <cell r="G17">
            <v>0.789645776566758</v>
          </cell>
        </row>
        <row r="21">
          <cell r="D21">
            <v>369</v>
          </cell>
          <cell r="E21">
            <v>2</v>
          </cell>
        </row>
        <row r="21">
          <cell r="G21">
            <v>0.729249011857708</v>
          </cell>
        </row>
        <row r="25">
          <cell r="D25">
            <v>2402</v>
          </cell>
          <cell r="E25">
            <v>77</v>
          </cell>
        </row>
        <row r="25">
          <cell r="G25">
            <v>0.729204614450516</v>
          </cell>
        </row>
      </sheetData>
    </sheetDataSet>
  </externalBook>
</externalLink>
</file>

<file path=xl/externalLinks/externalLink9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825</v>
          </cell>
          <cell r="E13">
            <v>19</v>
          </cell>
        </row>
        <row r="13">
          <cell r="G13">
            <v>0.869336143308746</v>
          </cell>
        </row>
        <row r="17">
          <cell r="D17">
            <v>1581</v>
          </cell>
          <cell r="E17">
            <v>53</v>
          </cell>
        </row>
        <row r="17">
          <cell r="G17">
            <v>0.873963515754561</v>
          </cell>
        </row>
        <row r="21">
          <cell r="D21">
            <v>419</v>
          </cell>
          <cell r="E21">
            <v>7</v>
          </cell>
        </row>
        <row r="21">
          <cell r="G21">
            <v>0.855102040816327</v>
          </cell>
        </row>
        <row r="25">
          <cell r="D25">
            <v>2825</v>
          </cell>
          <cell r="E25">
            <v>79</v>
          </cell>
        </row>
        <row r="25">
          <cell r="G25">
            <v>0.881160324391765</v>
          </cell>
        </row>
      </sheetData>
    </sheetDataSet>
  </externalBook>
</externalLink>
</file>

<file path=xl/externalLinks/externalLink9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609</v>
          </cell>
          <cell r="E13">
            <v>25</v>
          </cell>
        </row>
        <row r="13">
          <cell r="G13">
            <v>0.63903462749213</v>
          </cell>
        </row>
        <row r="17">
          <cell r="D17">
            <v>1499</v>
          </cell>
          <cell r="E17">
            <v>50</v>
          </cell>
        </row>
        <row r="17">
          <cell r="G17">
            <v>0.816893732970027</v>
          </cell>
        </row>
        <row r="21">
          <cell r="D21">
            <v>372</v>
          </cell>
          <cell r="E21">
            <v>3</v>
          </cell>
        </row>
        <row r="21">
          <cell r="G21">
            <v>0.735177865612648</v>
          </cell>
        </row>
        <row r="25">
          <cell r="D25">
            <v>2480</v>
          </cell>
          <cell r="E25">
            <v>78</v>
          </cell>
        </row>
        <row r="25">
          <cell r="G25">
            <v>0.752884031572556</v>
          </cell>
        </row>
      </sheetData>
    </sheetDataSet>
  </externalBook>
</externalLink>
</file>

<file path=xl/externalLinks/externalLink9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841</v>
          </cell>
          <cell r="E13">
            <v>16</v>
          </cell>
        </row>
        <row r="13">
          <cell r="G13">
            <v>0.886195995785037</v>
          </cell>
        </row>
        <row r="17">
          <cell r="D17">
            <v>1625</v>
          </cell>
          <cell r="E17">
            <v>44</v>
          </cell>
        </row>
        <row r="17">
          <cell r="G17">
            <v>0.89828634604754</v>
          </cell>
        </row>
        <row r="21">
          <cell r="D21">
            <v>421</v>
          </cell>
          <cell r="E21">
            <v>2</v>
          </cell>
        </row>
        <row r="21">
          <cell r="G21">
            <v>0.859183673469388</v>
          </cell>
        </row>
        <row r="25">
          <cell r="D25">
            <v>2887</v>
          </cell>
          <cell r="E25">
            <v>62</v>
          </cell>
        </row>
        <row r="25">
          <cell r="G25">
            <v>0.900499064254523</v>
          </cell>
        </row>
      </sheetData>
    </sheetDataSet>
  </externalBook>
</externalLink>
</file>

<file path=xl/externalLinks/externalLink9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621</v>
          </cell>
          <cell r="E13">
            <v>12</v>
          </cell>
        </row>
        <row r="13">
          <cell r="G13">
            <v>0.651626442812172</v>
          </cell>
        </row>
        <row r="17">
          <cell r="D17">
            <v>1546</v>
          </cell>
          <cell r="E17">
            <v>47</v>
          </cell>
        </row>
        <row r="17">
          <cell r="G17">
            <v>0.842506811989101</v>
          </cell>
        </row>
        <row r="21">
          <cell r="D21">
            <v>375</v>
          </cell>
          <cell r="E21">
            <v>3</v>
          </cell>
        </row>
        <row r="21">
          <cell r="G21">
            <v>0.741106719367589</v>
          </cell>
        </row>
        <row r="25">
          <cell r="D25">
            <v>2542</v>
          </cell>
          <cell r="E25">
            <v>62</v>
          </cell>
        </row>
        <row r="25">
          <cell r="G25">
            <v>0.77170613236187</v>
          </cell>
        </row>
      </sheetData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56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6.42"/>
    <col collapsed="false" customWidth="true" hidden="false" outlineLevel="0" max="2" min="2" style="0" width="0.85"/>
    <col collapsed="false" customWidth="true" hidden="false" outlineLevel="0" max="3" min="3" style="0" width="12.42"/>
    <col collapsed="false" customWidth="true" hidden="false" outlineLevel="0" max="4" min="4" style="0" width="8.41"/>
    <col collapsed="false" customWidth="true" hidden="false" outlineLevel="0" max="5" min="5" style="0" width="9.28"/>
    <col collapsed="false" customWidth="true" hidden="false" outlineLevel="0" max="8" min="7" style="0" width="7.7"/>
    <col collapsed="false" customWidth="true" hidden="false" outlineLevel="0" max="9" min="9" style="2" width="11.42"/>
    <col collapsed="false" customWidth="true" hidden="false" outlineLevel="0" max="10" min="10" style="2" width="8.85"/>
    <col collapsed="false" customWidth="true" hidden="false" outlineLevel="0" max="11" min="11" style="2" width="9.99"/>
    <col collapsed="false" customWidth="true" hidden="false" outlineLevel="0" max="12" min="12" style="2" width="9.14"/>
    <col collapsed="false" customWidth="true" hidden="false" outlineLevel="0" max="13" min="13" style="0" width="0.85"/>
    <col collapsed="false" customWidth="true" hidden="false" outlineLevel="0" max="14" min="14" style="0" width="9.7"/>
    <col collapsed="false" customWidth="true" hidden="false" outlineLevel="0" max="15" min="15" style="0" width="6.85"/>
    <col collapsed="false" customWidth="true" hidden="false" outlineLevel="0" max="16" min="16" style="0" width="7.99"/>
    <col collapsed="false" customWidth="true" hidden="false" outlineLevel="0" max="17" min="17" style="0" width="8.41"/>
    <col collapsed="false" customWidth="true" hidden="false" outlineLevel="0" max="18" min="18" style="0" width="7.7"/>
  </cols>
  <sheetData>
    <row r="1" customFormat="false" ht="18" hidden="false" customHeight="false" outlineLevel="0" collapsed="false">
      <c r="A1" s="3" t="s">
        <v>0</v>
      </c>
    </row>
    <row r="2" customFormat="false" ht="18" hidden="false" customHeight="false" outlineLevel="0" collapsed="false">
      <c r="A2" s="3" t="s">
        <v>1</v>
      </c>
      <c r="N2" s="4"/>
    </row>
    <row r="3" customFormat="false" ht="12.75" hidden="false" customHeight="false" outlineLevel="0" collapsed="false">
      <c r="A3" s="5" t="s">
        <v>2</v>
      </c>
    </row>
    <row r="4" customFormat="false" ht="12.75" hidden="false" customHeight="false" outlineLevel="0" collapsed="false">
      <c r="C4" s="6" t="s">
        <v>3</v>
      </c>
      <c r="D4" s="6"/>
      <c r="E4" s="6"/>
      <c r="F4" s="6"/>
      <c r="I4" s="7" t="s">
        <v>4</v>
      </c>
      <c r="J4" s="7"/>
      <c r="K4" s="7"/>
      <c r="L4" s="7"/>
      <c r="N4" s="6" t="s">
        <v>5</v>
      </c>
      <c r="O4" s="6"/>
      <c r="P4" s="6"/>
      <c r="Q4" s="6"/>
      <c r="S4" s="6" t="s">
        <v>6</v>
      </c>
      <c r="T4" s="6"/>
      <c r="U4" s="6"/>
      <c r="V4" s="6"/>
    </row>
    <row r="5" customFormat="false" ht="12.75" hidden="false" customHeight="false" outlineLevel="0" collapsed="false">
      <c r="C5" s="8"/>
      <c r="D5" s="8"/>
      <c r="E5" s="8"/>
      <c r="I5" s="7"/>
      <c r="J5" s="7"/>
      <c r="K5" s="7"/>
      <c r="N5" s="8"/>
      <c r="O5" s="8"/>
      <c r="P5" s="8"/>
    </row>
    <row r="6" customFormat="false" ht="12.75" hidden="false" customHeight="false" outlineLevel="0" collapsed="false">
      <c r="D6" s="8"/>
      <c r="E6" s="8"/>
      <c r="I6" s="0"/>
      <c r="J6" s="7"/>
      <c r="K6" s="7"/>
      <c r="N6" s="8"/>
      <c r="O6" s="8"/>
      <c r="P6" s="8"/>
      <c r="R6" s="9" t="s">
        <v>7</v>
      </c>
    </row>
    <row r="7" customFormat="false" ht="12.75" hidden="false" customHeight="false" outlineLevel="0" collapsed="false">
      <c r="A7" s="5"/>
      <c r="C7" s="8" t="s">
        <v>8</v>
      </c>
      <c r="D7" s="8" t="s">
        <v>9</v>
      </c>
      <c r="E7" s="8" t="s">
        <v>10</v>
      </c>
      <c r="F7" s="8" t="s">
        <v>11</v>
      </c>
      <c r="G7" s="8" t="s">
        <v>12</v>
      </c>
      <c r="H7" s="8" t="s">
        <v>13</v>
      </c>
      <c r="I7" s="7" t="s">
        <v>8</v>
      </c>
      <c r="J7" s="7" t="s">
        <v>9</v>
      </c>
      <c r="K7" s="7" t="s">
        <v>10</v>
      </c>
      <c r="L7" s="7" t="s">
        <v>11</v>
      </c>
      <c r="N7" s="8" t="s">
        <v>8</v>
      </c>
      <c r="O7" s="8" t="s">
        <v>9</v>
      </c>
      <c r="P7" s="8" t="s">
        <v>10</v>
      </c>
      <c r="Q7" s="8" t="s">
        <v>11</v>
      </c>
      <c r="R7" s="9" t="s">
        <v>14</v>
      </c>
      <c r="S7" s="8" t="s">
        <v>15</v>
      </c>
      <c r="T7" s="8" t="s">
        <v>16</v>
      </c>
      <c r="U7" s="8" t="s">
        <v>17</v>
      </c>
      <c r="V7" s="8" t="s">
        <v>18</v>
      </c>
    </row>
    <row r="9" customFormat="false" ht="12.75" hidden="false" customHeight="false" outlineLevel="0" collapsed="false">
      <c r="A9" s="5" t="s">
        <v>19</v>
      </c>
      <c r="C9" s="10" t="n">
        <v>949</v>
      </c>
      <c r="D9" s="10" t="n">
        <v>1809</v>
      </c>
      <c r="E9" s="10" t="n">
        <v>490</v>
      </c>
      <c r="F9" s="10" t="n">
        <f aca="false">SUM(C9:E9)</f>
        <v>3248</v>
      </c>
    </row>
    <row r="10" customFormat="false" ht="12.75" hidden="false" customHeight="false" outlineLevel="0" collapsed="false">
      <c r="A10" s="5"/>
    </row>
    <row r="11" customFormat="false" ht="13.5" hidden="false" customHeight="true" outlineLevel="0" collapsed="false">
      <c r="A11" s="5" t="s">
        <v>20</v>
      </c>
    </row>
    <row r="12" customFormat="false" ht="13.5" hidden="false" customHeight="true" outlineLevel="0" collapsed="false">
      <c r="A12" s="1" t="n">
        <v>36889</v>
      </c>
      <c r="C12" s="11" t="n">
        <f aca="false">[1]STOR951!$D$13</f>
        <v>410</v>
      </c>
      <c r="D12" s="11" t="n">
        <f aca="false">[1]STOR951!$D$17</f>
        <v>1033</v>
      </c>
      <c r="E12" s="11" t="n">
        <f aca="false">[1]STOR951!$D$21</f>
        <v>286</v>
      </c>
      <c r="F12" s="11" t="n">
        <f aca="false">[1]STOR951!$D$25</f>
        <v>1729</v>
      </c>
      <c r="G12" s="0" t="n">
        <v>1720</v>
      </c>
      <c r="H12" s="12" t="n">
        <f aca="false">G12-F12</f>
        <v>-9</v>
      </c>
      <c r="I12" s="2" t="n">
        <f aca="false">[1]STOR951!$G$13</f>
        <v>0.430220356768101</v>
      </c>
      <c r="J12" s="2" t="n">
        <f aca="false">[1]STOR951!$G$17</f>
        <v>0.562942779291553</v>
      </c>
      <c r="K12" s="2" t="n">
        <f aca="false">[1]STOR951!$G$21</f>
        <v>0.565217391304348</v>
      </c>
      <c r="L12" s="2" t="n">
        <f aca="false">[1]STOR951!$G$25</f>
        <v>0.524893746205222</v>
      </c>
      <c r="N12" s="11" t="n">
        <f aca="false">[1]STOR951!$E$13</f>
        <v>-63</v>
      </c>
      <c r="O12" s="11" t="n">
        <f aca="false">[1]STOR951!$E$17</f>
        <v>-142</v>
      </c>
      <c r="P12" s="11" t="n">
        <f aca="false">[1]STOR951!$E$21</f>
        <v>-4</v>
      </c>
      <c r="Q12" s="11" t="n">
        <f aca="false">[1]STOR951!$E$25</f>
        <v>-209</v>
      </c>
      <c r="R12" s="13" t="n">
        <v>-122.2</v>
      </c>
    </row>
    <row r="13" customFormat="false" ht="13.5" hidden="false" customHeight="true" outlineLevel="0" collapsed="false">
      <c r="A13" s="1" t="n">
        <v>36525</v>
      </c>
      <c r="C13" s="11" t="n">
        <f aca="false">[2]STOR951!$D$13</f>
        <v>715</v>
      </c>
      <c r="D13" s="11" t="n">
        <f aca="false">[2]STOR951!$D$17</f>
        <v>1339</v>
      </c>
      <c r="E13" s="11" t="n">
        <f aca="false">[2]STOR951!$D$21</f>
        <v>383</v>
      </c>
      <c r="F13" s="11" t="n">
        <f aca="false">[2]STOR951!$D$25</f>
        <v>2437</v>
      </c>
      <c r="G13" s="0" t="n">
        <v>2509</v>
      </c>
      <c r="H13" s="12" t="n">
        <f aca="false">G13-F13</f>
        <v>72</v>
      </c>
      <c r="I13" s="2" t="n">
        <f aca="false">[2]STOR951!$G$13</f>
        <v>0.753424657534247</v>
      </c>
      <c r="J13" s="2" t="n">
        <f aca="false">[2]STOR951!$G$17</f>
        <v>0.740187949143173</v>
      </c>
      <c r="K13" s="2" t="n">
        <f aca="false">[2]STOR951!$G$21</f>
        <v>0.781632653061225</v>
      </c>
      <c r="L13" s="2" t="n">
        <f aca="false">[2]STOR951!$G$25</f>
        <v>0.760137242669994</v>
      </c>
      <c r="N13" s="11" t="n">
        <f aca="false">[2]STOR951!$E$13</f>
        <v>-25</v>
      </c>
      <c r="O13" s="11" t="n">
        <f aca="false">[2]STOR951!$E$17</f>
        <v>-98</v>
      </c>
      <c r="P13" s="11" t="n">
        <f aca="false">[2]STOR951!$E$21</f>
        <v>-10</v>
      </c>
      <c r="Q13" s="11" t="n">
        <f aca="false">[2]STOR951!$E$25</f>
        <v>-133</v>
      </c>
      <c r="R13" s="13" t="n">
        <v>-121.4</v>
      </c>
    </row>
    <row r="14" customFormat="false" ht="13.5" hidden="false" customHeight="true" outlineLevel="0" collapsed="false">
      <c r="A14" s="1" t="n">
        <v>36161</v>
      </c>
      <c r="C14" s="11" t="n">
        <f aca="false">[3]STOR951!$D$13</f>
        <v>791</v>
      </c>
      <c r="D14" s="11" t="n">
        <f aca="false">[3]STOR951!$D$17</f>
        <v>1469</v>
      </c>
      <c r="E14" s="11" t="n">
        <f aca="false">[3]STOR951!$D$21</f>
        <v>385</v>
      </c>
      <c r="F14" s="11" t="n">
        <f aca="false">[3]STOR951!$D$25</f>
        <v>2645</v>
      </c>
      <c r="G14" s="0" t="n">
        <v>2730</v>
      </c>
      <c r="H14" s="12" t="n">
        <f aca="false">G14-F14</f>
        <v>85</v>
      </c>
      <c r="I14" s="2" t="n">
        <f aca="false">[3]STOR951!$G$13</f>
        <v>0.871145374449339</v>
      </c>
      <c r="J14" s="2" t="n">
        <f aca="false">[3]STOR951!$G$17</f>
        <v>0.820670391061453</v>
      </c>
      <c r="K14" s="2" t="n">
        <f aca="false">[3]STOR951!$G$21</f>
        <v>0.798755186721992</v>
      </c>
      <c r="L14" s="2" t="n">
        <f aca="false">[3]STOR951!$G$25</f>
        <v>0.825015595757954</v>
      </c>
      <c r="N14" s="11" t="n">
        <f aca="false">[3]STOR951!$E$13</f>
        <v>-56</v>
      </c>
      <c r="O14" s="11" t="n">
        <f aca="false">[3]STOR951!$E$17</f>
        <v>-95</v>
      </c>
      <c r="P14" s="11" t="n">
        <f aca="false">[3]STOR951!$E$21</f>
        <v>-7</v>
      </c>
      <c r="Q14" s="11" t="n">
        <f aca="false">[3]STOR951!$E$25</f>
        <v>-158</v>
      </c>
      <c r="R14" s="13" t="n">
        <v>-134.8</v>
      </c>
    </row>
    <row r="15" customFormat="false" ht="13.5" hidden="false" customHeight="true" outlineLevel="0" collapsed="false">
      <c r="A15" s="1" t="n">
        <v>35797</v>
      </c>
      <c r="C15" s="11" t="n">
        <v>503</v>
      </c>
      <c r="D15" s="11" t="n">
        <v>1280</v>
      </c>
      <c r="E15" s="11" t="n">
        <v>263</v>
      </c>
      <c r="F15" s="11" t="n">
        <v>2039</v>
      </c>
      <c r="I15" s="2" t="n">
        <v>0.553964757709251</v>
      </c>
      <c r="J15" s="2" t="n">
        <v>0.711173184357542</v>
      </c>
      <c r="K15" s="2" t="n">
        <v>0.545643153526971</v>
      </c>
      <c r="L15" s="2" t="n">
        <v>0.635995009357455</v>
      </c>
      <c r="N15" s="11" t="n">
        <v>-41</v>
      </c>
      <c r="O15" s="11" t="n">
        <v>-79</v>
      </c>
      <c r="P15" s="11" t="n">
        <v>-11</v>
      </c>
      <c r="Q15" s="11" t="n">
        <v>-131</v>
      </c>
      <c r="R15" s="13" t="n">
        <v>-117.3</v>
      </c>
    </row>
    <row r="16" customFormat="false" ht="13.5" hidden="false" customHeight="true" outlineLevel="0" collapsed="false">
      <c r="A16" s="1" t="n">
        <v>35433</v>
      </c>
      <c r="C16" s="11" t="n">
        <v>475</v>
      </c>
      <c r="D16" s="11" t="n">
        <v>1292</v>
      </c>
      <c r="E16" s="11" t="n">
        <v>282</v>
      </c>
      <c r="F16" s="11" t="n">
        <v>2049</v>
      </c>
      <c r="I16" s="2" t="n">
        <v>0.53072625698324</v>
      </c>
      <c r="J16" s="2" t="n">
        <v>0.708333333333333</v>
      </c>
      <c r="K16" s="2" t="n">
        <v>0.589958158995816</v>
      </c>
      <c r="L16" s="2" t="n">
        <v>0.639114160948222</v>
      </c>
      <c r="N16" s="11" t="n">
        <v>7</v>
      </c>
      <c r="O16" s="11" t="n">
        <v>-26</v>
      </c>
      <c r="P16" s="11" t="n">
        <v>4</v>
      </c>
      <c r="Q16" s="11" t="n">
        <v>-15</v>
      </c>
      <c r="R16" s="13" t="n">
        <v>-61.9</v>
      </c>
    </row>
    <row r="17" customFormat="false" ht="13.5" hidden="false" customHeight="true" outlineLevel="0" collapsed="false">
      <c r="A17" s="1" t="n">
        <v>35069</v>
      </c>
      <c r="C17" s="0" t="n">
        <v>543</v>
      </c>
      <c r="D17" s="0" t="n">
        <v>1081</v>
      </c>
      <c r="E17" s="0" t="n">
        <v>356</v>
      </c>
      <c r="F17" s="0" t="n">
        <v>1980</v>
      </c>
      <c r="I17" s="14" t="n">
        <v>0.598017621145375</v>
      </c>
      <c r="J17" s="14" t="n">
        <v>0.60391061452514</v>
      </c>
      <c r="K17" s="14" t="n">
        <v>0.738589211618257</v>
      </c>
      <c r="L17" s="14" t="n">
        <v>0.622641509433962</v>
      </c>
      <c r="N17" s="0" t="n">
        <v>-42</v>
      </c>
      <c r="O17" s="0" t="n">
        <v>-86</v>
      </c>
      <c r="P17" s="0" t="n">
        <v>-10</v>
      </c>
      <c r="Q17" s="0" t="n">
        <v>-138</v>
      </c>
      <c r="R17" s="13" t="n">
        <v>-130</v>
      </c>
    </row>
    <row r="18" customFormat="false" ht="13.5" hidden="false" customHeight="true" outlineLevel="0" collapsed="false">
      <c r="A18" s="1" t="n">
        <v>34705</v>
      </c>
      <c r="C18" s="0" t="n">
        <v>672</v>
      </c>
      <c r="D18" s="0" t="n">
        <v>1376</v>
      </c>
      <c r="E18" s="0" t="n">
        <v>333</v>
      </c>
      <c r="F18" s="0" t="n">
        <v>2381</v>
      </c>
      <c r="I18" s="14" t="n">
        <v>0.740088105726872</v>
      </c>
      <c r="J18" s="14" t="n">
        <v>0.768715083798883</v>
      </c>
      <c r="K18" s="14" t="n">
        <v>0.690871369294606</v>
      </c>
      <c r="L18" s="14" t="n">
        <v>0.74874213836478</v>
      </c>
      <c r="N18" s="0" t="n">
        <v>-53</v>
      </c>
      <c r="O18" s="0" t="n">
        <v>-112</v>
      </c>
      <c r="P18" s="0" t="n">
        <v>-27</v>
      </c>
      <c r="Q18" s="0" t="n">
        <v>-192</v>
      </c>
      <c r="R18" s="13" t="n">
        <v>-123</v>
      </c>
    </row>
    <row r="19" customFormat="false" ht="13.5" hidden="false" customHeight="true" outlineLevel="0" collapsed="false">
      <c r="A19" s="1" t="n">
        <v>34341</v>
      </c>
      <c r="C19" s="0" t="n">
        <v>580</v>
      </c>
      <c r="D19" s="0" t="n">
        <v>1260</v>
      </c>
      <c r="E19" s="0" t="n">
        <v>363</v>
      </c>
      <c r="F19" s="0" t="n">
        <v>2203</v>
      </c>
      <c r="I19" s="14" t="n">
        <v>0.638766519823789</v>
      </c>
      <c r="J19" s="14" t="n">
        <v>0.70391061452514</v>
      </c>
      <c r="K19" s="14" t="n">
        <v>0.753112033195021</v>
      </c>
      <c r="L19" s="14" t="n">
        <v>0.692767295597484</v>
      </c>
      <c r="N19" s="0" t="n">
        <v>-51</v>
      </c>
      <c r="O19" s="0" t="n">
        <v>-112</v>
      </c>
      <c r="P19" s="0" t="n">
        <v>-1</v>
      </c>
      <c r="Q19" s="0" t="n">
        <v>-164</v>
      </c>
      <c r="R19" s="13" t="n">
        <v>-138</v>
      </c>
    </row>
    <row r="20" customFormat="false" ht="13.5" hidden="false" customHeight="true" outlineLevel="0" collapsed="false">
      <c r="I20" s="14"/>
      <c r="J20" s="14"/>
      <c r="K20" s="14"/>
      <c r="L20" s="14"/>
      <c r="R20" s="13"/>
    </row>
    <row r="21" customFormat="false" ht="13.5" hidden="false" customHeight="true" outlineLevel="0" collapsed="false">
      <c r="I21" s="14"/>
      <c r="J21" s="14"/>
      <c r="K21" s="14"/>
      <c r="L21" s="14"/>
      <c r="R21" s="13"/>
    </row>
    <row r="22" customFormat="false" ht="13.5" hidden="false" customHeight="true" outlineLevel="0" collapsed="false">
      <c r="A22" s="1" t="n">
        <v>36896</v>
      </c>
      <c r="C22" s="11" t="n">
        <f aca="false">[4]STOR951!$D$13</f>
        <v>350</v>
      </c>
      <c r="D22" s="11" t="n">
        <f aca="false">[4]STOR951!$D$17</f>
        <v>935</v>
      </c>
      <c r="E22" s="11" t="n">
        <f aca="false">[4]STOR951!$D$21</f>
        <v>277</v>
      </c>
      <c r="F22" s="11" t="n">
        <f aca="false">[4]STOR951!$D$25</f>
        <v>1562</v>
      </c>
      <c r="I22" s="2" t="n">
        <f aca="false">[4]STOR951!$G$13</f>
        <v>0.367261280167891</v>
      </c>
      <c r="J22" s="2" t="n">
        <f aca="false">[4]STOR951!$G$17</f>
        <v>0.509536784741144</v>
      </c>
      <c r="K22" s="2" t="n">
        <f aca="false">[4]STOR951!$G$21</f>
        <v>0.547430830039526</v>
      </c>
      <c r="L22" s="2" t="n">
        <f aca="false">[4]STOR951!$G$25</f>
        <v>0.474195506982392</v>
      </c>
      <c r="N22" s="11" t="n">
        <f aca="false">[4]STOR951!$E$13</f>
        <v>-60</v>
      </c>
      <c r="O22" s="11" t="n">
        <f aca="false">[4]STOR951!$E$17</f>
        <v>-98</v>
      </c>
      <c r="P22" s="11" t="n">
        <f aca="false">[4]STOR951!$E$21</f>
        <v>-9</v>
      </c>
      <c r="Q22" s="11" t="n">
        <f aca="false">[4]STOR951!$E$25</f>
        <v>-167</v>
      </c>
      <c r="R22" s="13" t="n">
        <v>-155.9</v>
      </c>
    </row>
    <row r="23" customFormat="false" ht="13.5" hidden="false" customHeight="true" outlineLevel="0" collapsed="false">
      <c r="A23" s="1" t="n">
        <v>36532</v>
      </c>
      <c r="C23" s="11" t="n">
        <f aca="false">[5]STOR951!$D$13</f>
        <v>680</v>
      </c>
      <c r="D23" s="11" t="n">
        <f aca="false">[5]STOR951!$D$17</f>
        <v>1286</v>
      </c>
      <c r="E23" s="11" t="n">
        <f aca="false">[5]STOR951!$D$21</f>
        <v>356</v>
      </c>
      <c r="F23" s="11" t="n">
        <f aca="false">[5]STOR951!$D$25</f>
        <v>2322</v>
      </c>
      <c r="I23" s="2" t="n">
        <f aca="false">[5]STOR951!$G$13</f>
        <v>0.71654373024236</v>
      </c>
      <c r="J23" s="2" t="n">
        <f aca="false">[5]STOR951!$G$17</f>
        <v>0.710889994472084</v>
      </c>
      <c r="K23" s="2" t="n">
        <f aca="false">[5]STOR951!$G$21</f>
        <v>0.726530612244898</v>
      </c>
      <c r="L23" s="2" t="n">
        <f aca="false">[5]STOR951!$G$25</f>
        <v>0.72426699937617</v>
      </c>
      <c r="N23" s="11" t="n">
        <f aca="false">[5]STOR951!$E$13</f>
        <v>-35</v>
      </c>
      <c r="O23" s="11" t="n">
        <f aca="false">[5]STOR951!$E$17</f>
        <v>-53</v>
      </c>
      <c r="P23" s="11" t="n">
        <f aca="false">[5]STOR951!$E$21</f>
        <v>-27</v>
      </c>
      <c r="Q23" s="11" t="n">
        <f aca="false">[5]STOR951!$E$25</f>
        <v>-115</v>
      </c>
      <c r="R23" s="13" t="n">
        <v>-118.6</v>
      </c>
    </row>
    <row r="24" customFormat="false" ht="13.5" hidden="false" customHeight="true" outlineLevel="0" collapsed="false">
      <c r="A24" s="1" t="n">
        <v>36168</v>
      </c>
      <c r="C24" s="11" t="n">
        <f aca="false">[6]STOR951!$D$13</f>
        <v>727</v>
      </c>
      <c r="D24" s="11" t="n">
        <f aca="false">[6]STOR951!$D$17</f>
        <v>1317</v>
      </c>
      <c r="E24" s="11" t="n">
        <f aca="false">[6]STOR951!$D$21</f>
        <v>368</v>
      </c>
      <c r="F24" s="11" t="n">
        <f aca="false">[6]STOR951!$D$25</f>
        <v>2412</v>
      </c>
      <c r="I24" s="2" t="n">
        <f aca="false">[6]STOR951!$G$13</f>
        <v>0.800660792951542</v>
      </c>
      <c r="J24" s="2" t="n">
        <f aca="false">[6]STOR951!$G$17</f>
        <v>0.735754189944134</v>
      </c>
      <c r="K24" s="2" t="n">
        <f aca="false">[6]STOR951!$G$21</f>
        <v>0.763485477178423</v>
      </c>
      <c r="L24" s="2" t="n">
        <f aca="false">[6]STOR951!$G$25</f>
        <v>0.752339363693076</v>
      </c>
      <c r="N24" s="11" t="n">
        <f aca="false">[6]STOR951!$E$13</f>
        <v>-64</v>
      </c>
      <c r="O24" s="11" t="n">
        <f aca="false">[6]STOR951!$E$17</f>
        <v>-152</v>
      </c>
      <c r="P24" s="11" t="n">
        <f aca="false">[6]STOR951!$E$21</f>
        <v>-17</v>
      </c>
      <c r="Q24" s="11" t="n">
        <f aca="false">[6]STOR951!$E$25</f>
        <v>-233</v>
      </c>
      <c r="R24" s="13" t="n">
        <v>-141.1</v>
      </c>
    </row>
    <row r="25" customFormat="false" ht="13.5" hidden="false" customHeight="true" outlineLevel="0" collapsed="false">
      <c r="A25" s="1" t="n">
        <v>35804</v>
      </c>
      <c r="C25" s="11" t="n">
        <v>493</v>
      </c>
      <c r="D25" s="11" t="n">
        <v>1256</v>
      </c>
      <c r="E25" s="11" t="n">
        <v>247</v>
      </c>
      <c r="F25" s="11" t="n">
        <v>1996</v>
      </c>
      <c r="I25" s="2" t="n">
        <v>0.54295154185022</v>
      </c>
      <c r="J25" s="2" t="n">
        <v>0.701675977653631</v>
      </c>
      <c r="K25" s="2" t="n">
        <v>0.512448132780083</v>
      </c>
      <c r="L25" s="2" t="n">
        <v>0.622582657517155</v>
      </c>
      <c r="N25" s="11" t="n">
        <v>-10</v>
      </c>
      <c r="O25" s="11" t="n">
        <v>-17</v>
      </c>
      <c r="P25" s="11" t="n">
        <v>-16</v>
      </c>
      <c r="Q25" s="11" t="n">
        <v>-43</v>
      </c>
      <c r="R25" s="13" t="n">
        <v>-100.4</v>
      </c>
    </row>
    <row r="26" customFormat="false" ht="13.5" hidden="false" customHeight="true" outlineLevel="0" collapsed="false">
      <c r="A26" s="1" t="n">
        <v>35440</v>
      </c>
      <c r="C26" s="11" t="n">
        <v>440</v>
      </c>
      <c r="D26" s="11" t="n">
        <v>1217</v>
      </c>
      <c r="E26" s="11" t="n">
        <v>265</v>
      </c>
      <c r="F26" s="11" t="n">
        <v>1922</v>
      </c>
      <c r="I26" s="2" t="n">
        <v>0.491620111731844</v>
      </c>
      <c r="J26" s="2" t="n">
        <v>0.667214912280702</v>
      </c>
      <c r="K26" s="2" t="n">
        <v>0.554393305439331</v>
      </c>
      <c r="L26" s="2" t="n">
        <v>0.599500935745477</v>
      </c>
      <c r="N26" s="11" t="n">
        <v>-35</v>
      </c>
      <c r="O26" s="11" t="n">
        <v>-75</v>
      </c>
      <c r="P26" s="11" t="n">
        <v>-17</v>
      </c>
      <c r="Q26" s="11" t="n">
        <v>-127</v>
      </c>
      <c r="R26" s="13" t="n">
        <v>-102.1</v>
      </c>
    </row>
    <row r="27" customFormat="false" ht="13.5" hidden="false" customHeight="true" outlineLevel="0" collapsed="false">
      <c r="A27" s="1" t="n">
        <v>35076</v>
      </c>
      <c r="C27" s="0" t="n">
        <v>484</v>
      </c>
      <c r="D27" s="0" t="n">
        <v>954</v>
      </c>
      <c r="E27" s="0" t="n">
        <v>345</v>
      </c>
      <c r="F27" s="0" t="n">
        <v>1783</v>
      </c>
      <c r="I27" s="14" t="n">
        <v>0.533039647577093</v>
      </c>
      <c r="J27" s="14" t="n">
        <v>0.532960893854749</v>
      </c>
      <c r="K27" s="14" t="n">
        <v>0.715767634854772</v>
      </c>
      <c r="L27" s="14" t="n">
        <v>0.560691823899371</v>
      </c>
      <c r="N27" s="0" t="n">
        <v>-59</v>
      </c>
      <c r="O27" s="0" t="n">
        <v>-127</v>
      </c>
      <c r="P27" s="0" t="n">
        <v>-11</v>
      </c>
      <c r="Q27" s="0" t="n">
        <v>-197</v>
      </c>
      <c r="R27" s="13" t="n">
        <v>-161</v>
      </c>
    </row>
    <row r="28" customFormat="false" ht="13.5" hidden="false" customHeight="true" outlineLevel="0" collapsed="false">
      <c r="A28" s="1" t="n">
        <v>34712</v>
      </c>
      <c r="C28" s="0" t="n">
        <v>642</v>
      </c>
      <c r="D28" s="0" t="n">
        <v>1291</v>
      </c>
      <c r="E28" s="0" t="n">
        <v>330</v>
      </c>
      <c r="F28" s="0" t="n">
        <v>2263</v>
      </c>
      <c r="I28" s="14" t="n">
        <v>0.70704845814978</v>
      </c>
      <c r="J28" s="14" t="n">
        <v>0.72122905027933</v>
      </c>
      <c r="K28" s="14" t="n">
        <v>0.684647302904564</v>
      </c>
      <c r="L28" s="14" t="n">
        <v>0.711635220125786</v>
      </c>
      <c r="N28" s="0" t="n">
        <v>-30</v>
      </c>
      <c r="O28" s="0" t="n">
        <v>-85</v>
      </c>
      <c r="P28" s="0" t="n">
        <v>-3</v>
      </c>
      <c r="Q28" s="0" t="n">
        <v>-118</v>
      </c>
      <c r="R28" s="13" t="n">
        <v>-147</v>
      </c>
    </row>
    <row r="29" customFormat="false" ht="13.5" hidden="false" customHeight="true" outlineLevel="0" collapsed="false">
      <c r="A29" s="1" t="n">
        <v>34348</v>
      </c>
      <c r="C29" s="0" t="n">
        <v>540</v>
      </c>
      <c r="D29" s="0" t="n">
        <v>1125</v>
      </c>
      <c r="E29" s="0" t="n">
        <v>348</v>
      </c>
      <c r="F29" s="0" t="n">
        <v>2013</v>
      </c>
      <c r="I29" s="14" t="n">
        <v>0.594713656387665</v>
      </c>
      <c r="J29" s="14" t="n">
        <v>0.628491620111732</v>
      </c>
      <c r="K29" s="14" t="n">
        <v>0.721991701244813</v>
      </c>
      <c r="L29" s="14" t="n">
        <v>0.633018867924528</v>
      </c>
      <c r="N29" s="0" t="n">
        <v>-40</v>
      </c>
      <c r="O29" s="0" t="n">
        <v>-135</v>
      </c>
      <c r="P29" s="0" t="n">
        <v>-15</v>
      </c>
      <c r="Q29" s="0" t="n">
        <v>-190</v>
      </c>
      <c r="R29" s="13" t="n">
        <v>-189</v>
      </c>
    </row>
    <row r="30" customFormat="false" ht="13.5" hidden="false" customHeight="true" outlineLevel="0" collapsed="false">
      <c r="I30" s="14"/>
      <c r="J30" s="14"/>
      <c r="K30" s="14"/>
      <c r="L30" s="14"/>
      <c r="R30" s="13"/>
    </row>
    <row r="31" customFormat="false" ht="13.5" hidden="false" customHeight="true" outlineLevel="0" collapsed="false">
      <c r="I31" s="14"/>
      <c r="J31" s="14"/>
      <c r="K31" s="14"/>
      <c r="L31" s="14"/>
      <c r="R31" s="13"/>
    </row>
    <row r="32" customFormat="false" ht="13.5" hidden="false" customHeight="true" outlineLevel="0" collapsed="false">
      <c r="A32" s="1" t="n">
        <v>36903</v>
      </c>
      <c r="C32" s="11" t="n">
        <f aca="false">[7]STOR951!$D$13</f>
        <v>323</v>
      </c>
      <c r="D32" s="11" t="n">
        <f aca="false">[7]STOR951!$D$17</f>
        <v>872</v>
      </c>
      <c r="E32" s="11" t="n">
        <f aca="false">[7]STOR951!$D$21</f>
        <v>264</v>
      </c>
      <c r="F32" s="11" t="n">
        <f aca="false">[7]STOR951!$D$25</f>
        <v>1459</v>
      </c>
      <c r="I32" s="2" t="n">
        <f aca="false">[7]STOR951!$G$13</f>
        <v>0.338929695697796</v>
      </c>
      <c r="J32" s="2" t="n">
        <f aca="false">[7]STOR951!$G$17</f>
        <v>0.475204359673025</v>
      </c>
      <c r="K32" s="2" t="n">
        <f aca="false">[7]STOR951!$G$21</f>
        <v>0.521739130434783</v>
      </c>
      <c r="L32" s="2" t="n">
        <f aca="false">[7]STOR951!$G$25</f>
        <v>0.442926533090468</v>
      </c>
      <c r="N32" s="11" t="n">
        <f aca="false">[7]STOR951!$E$13</f>
        <v>-27</v>
      </c>
      <c r="O32" s="11" t="n">
        <f aca="false">[7]STOR951!$E$17</f>
        <v>-63</v>
      </c>
      <c r="P32" s="11" t="n">
        <f aca="false">[7]STOR951!$E$21</f>
        <v>-13</v>
      </c>
      <c r="Q32" s="11" t="n">
        <f aca="false">[7]STOR951!$E$25</f>
        <v>-103</v>
      </c>
      <c r="R32" s="13" t="n">
        <v>-157.5</v>
      </c>
    </row>
    <row r="33" customFormat="false" ht="13.5" hidden="false" customHeight="true" outlineLevel="0" collapsed="false">
      <c r="A33" s="1" t="n">
        <v>36539</v>
      </c>
      <c r="C33" s="11" t="n">
        <f aca="false">[8]STOR951!$D$13</f>
        <v>665</v>
      </c>
      <c r="D33" s="11" t="n">
        <f aca="false">[8]STOR951!$D$17</f>
        <v>1200</v>
      </c>
      <c r="E33" s="11" t="n">
        <f aca="false">[8]STOR951!$D$21</f>
        <v>347</v>
      </c>
      <c r="F33" s="11" t="n">
        <f aca="false">[8]STOR951!$D$25</f>
        <v>2212</v>
      </c>
      <c r="I33" s="2" t="n">
        <f aca="false">[8]STOR951!$G$13</f>
        <v>0.700737618545838</v>
      </c>
      <c r="J33" s="2" t="n">
        <f aca="false">[8]STOR951!$G$17</f>
        <v>0.66334991708126</v>
      </c>
      <c r="K33" s="2" t="n">
        <f aca="false">[8]STOR951!$G$21</f>
        <v>0.708163265306123</v>
      </c>
      <c r="L33" s="2" t="n">
        <f aca="false">[8]STOR951!$G$25</f>
        <v>0.689956331877729</v>
      </c>
      <c r="N33" s="11" t="n">
        <f aca="false">[8]STOR951!$E$13</f>
        <v>-15</v>
      </c>
      <c r="O33" s="11" t="n">
        <f aca="false">[8]STOR951!$E$17</f>
        <v>-86</v>
      </c>
      <c r="P33" s="11" t="n">
        <f aca="false">[8]STOR951!$E$21</f>
        <v>-9</v>
      </c>
      <c r="Q33" s="11" t="n">
        <f aca="false">[8]STOR951!$E$25</f>
        <v>-110</v>
      </c>
      <c r="R33" s="13" t="n">
        <v>-112</v>
      </c>
    </row>
    <row r="34" customFormat="false" ht="13.5" hidden="false" customHeight="true" outlineLevel="0" collapsed="false">
      <c r="A34" s="1" t="n">
        <v>36175</v>
      </c>
      <c r="C34" s="11" t="n">
        <f aca="false">[9]STOR951!$D$13</f>
        <v>671</v>
      </c>
      <c r="D34" s="11" t="n">
        <f aca="false">[9]STOR951!$D$17</f>
        <v>1182</v>
      </c>
      <c r="E34" s="11" t="n">
        <f aca="false">[9]STOR951!$D$21</f>
        <v>356</v>
      </c>
      <c r="F34" s="11" t="n">
        <f aca="false">[9]STOR951!$D$25</f>
        <v>2209</v>
      </c>
      <c r="I34" s="2" t="n">
        <f aca="false">[9]STOR951!$G$13</f>
        <v>0.738986784140969</v>
      </c>
      <c r="J34" s="2" t="n">
        <f aca="false">[9]STOR951!$G$17</f>
        <v>0.660335195530726</v>
      </c>
      <c r="K34" s="2" t="n">
        <f aca="false">[9]STOR951!$G$21</f>
        <v>0.738589211618257</v>
      </c>
      <c r="L34" s="2" t="n">
        <f aca="false">[9]STOR951!$G$25</f>
        <v>0.689020586400499</v>
      </c>
      <c r="N34" s="11" t="n">
        <f aca="false">[9]STOR951!$E$13</f>
        <v>-56</v>
      </c>
      <c r="O34" s="11" t="n">
        <f aca="false">[9]STOR951!$E$17</f>
        <v>-135</v>
      </c>
      <c r="P34" s="11" t="n">
        <f aca="false">[9]STOR951!$E$21</f>
        <v>-12</v>
      </c>
      <c r="Q34" s="11" t="n">
        <f aca="false">[9]STOR951!$E$25</f>
        <v>-203</v>
      </c>
      <c r="R34" s="13" t="n">
        <v>-139.1</v>
      </c>
    </row>
    <row r="35" customFormat="false" ht="13.5" hidden="false" customHeight="true" outlineLevel="0" collapsed="false">
      <c r="A35" s="1" t="n">
        <v>35811</v>
      </c>
      <c r="C35" s="11" t="n">
        <v>451</v>
      </c>
      <c r="D35" s="11" t="n">
        <v>1157</v>
      </c>
      <c r="E35" s="11" t="n">
        <v>229</v>
      </c>
      <c r="F35" s="11" t="n">
        <v>1837</v>
      </c>
      <c r="I35" s="2" t="n">
        <v>0.496696035242291</v>
      </c>
      <c r="J35" s="2" t="n">
        <v>0.646368715083799</v>
      </c>
      <c r="K35" s="2" t="n">
        <v>0.475103734439834</v>
      </c>
      <c r="L35" s="2" t="n">
        <v>0.572988147223955</v>
      </c>
      <c r="N35" s="11" t="n">
        <v>-42</v>
      </c>
      <c r="O35" s="11" t="n">
        <v>-99</v>
      </c>
      <c r="P35" s="11" t="n">
        <v>-18</v>
      </c>
      <c r="Q35" s="11" t="n">
        <v>-159</v>
      </c>
      <c r="R35" s="13" t="n">
        <v>-127.2</v>
      </c>
    </row>
    <row r="36" customFormat="false" ht="13.5" hidden="false" customHeight="true" outlineLevel="0" collapsed="false">
      <c r="A36" s="1" t="n">
        <v>35447</v>
      </c>
      <c r="C36" s="11" t="n">
        <v>357</v>
      </c>
      <c r="D36" s="11" t="n">
        <v>1066</v>
      </c>
      <c r="E36" s="11" t="n">
        <v>237</v>
      </c>
      <c r="F36" s="11" t="n">
        <v>1660</v>
      </c>
      <c r="I36" s="2" t="n">
        <v>0.398882681564246</v>
      </c>
      <c r="J36" s="2" t="n">
        <v>0.584429824561404</v>
      </c>
      <c r="K36" s="2" t="n">
        <v>0.49581589958159</v>
      </c>
      <c r="L36" s="2" t="n">
        <v>0.517779164067374</v>
      </c>
      <c r="N36" s="11" t="n">
        <v>-83</v>
      </c>
      <c r="O36" s="11" t="n">
        <v>-151</v>
      </c>
      <c r="P36" s="11" t="n">
        <v>-28</v>
      </c>
      <c r="Q36" s="11" t="n">
        <v>-262</v>
      </c>
      <c r="R36" s="13" t="n">
        <v>-192</v>
      </c>
    </row>
    <row r="37" customFormat="false" ht="13.5" hidden="false" customHeight="true" outlineLevel="0" collapsed="false">
      <c r="A37" s="1" t="n">
        <v>35083</v>
      </c>
      <c r="C37" s="0" t="n">
        <v>455</v>
      </c>
      <c r="D37" s="0" t="n">
        <v>893</v>
      </c>
      <c r="E37" s="0" t="n">
        <v>330</v>
      </c>
      <c r="F37" s="0" t="n">
        <v>1678</v>
      </c>
      <c r="I37" s="14" t="n">
        <v>0.501101321585903</v>
      </c>
      <c r="J37" s="14" t="n">
        <v>0.498882681564246</v>
      </c>
      <c r="K37" s="14" t="n">
        <v>0.684647302904564</v>
      </c>
      <c r="L37" s="14" t="n">
        <v>0.527672955974843</v>
      </c>
      <c r="N37" s="0" t="n">
        <v>-29</v>
      </c>
      <c r="O37" s="0" t="n">
        <v>-61</v>
      </c>
      <c r="P37" s="0" t="n">
        <v>-15</v>
      </c>
      <c r="Q37" s="0" t="n">
        <v>-105</v>
      </c>
      <c r="R37" s="13" t="n">
        <v>-110</v>
      </c>
    </row>
    <row r="38" customFormat="false" ht="13.5" hidden="false" customHeight="true" outlineLevel="0" collapsed="false">
      <c r="A38" s="1" t="n">
        <v>34719</v>
      </c>
      <c r="C38" s="0" t="n">
        <v>615</v>
      </c>
      <c r="D38" s="0" t="n">
        <v>1263</v>
      </c>
      <c r="E38" s="0" t="n">
        <v>317</v>
      </c>
      <c r="F38" s="0" t="n">
        <v>2195</v>
      </c>
      <c r="I38" s="14" t="n">
        <v>0.677312775330397</v>
      </c>
      <c r="J38" s="14" t="n">
        <v>0.705586592178771</v>
      </c>
      <c r="K38" s="14" t="n">
        <v>0.657676348547718</v>
      </c>
      <c r="L38" s="14" t="n">
        <v>0.690251572327044</v>
      </c>
      <c r="N38" s="0" t="n">
        <v>-27</v>
      </c>
      <c r="O38" s="0" t="n">
        <v>-28</v>
      </c>
      <c r="P38" s="0" t="n">
        <v>-13</v>
      </c>
      <c r="Q38" s="0" t="n">
        <v>-68</v>
      </c>
      <c r="R38" s="13" t="n">
        <v>-118</v>
      </c>
    </row>
    <row r="39" customFormat="false" ht="13.5" hidden="false" customHeight="true" outlineLevel="0" collapsed="false">
      <c r="A39" s="1" t="n">
        <v>34355</v>
      </c>
      <c r="C39" s="0" t="n">
        <v>464</v>
      </c>
      <c r="D39" s="0" t="n">
        <v>962</v>
      </c>
      <c r="E39" s="0" t="n">
        <v>334</v>
      </c>
      <c r="F39" s="0" t="n">
        <v>1760</v>
      </c>
      <c r="I39" s="14" t="n">
        <v>0.511013215859031</v>
      </c>
      <c r="J39" s="14" t="n">
        <v>0.537430167597765</v>
      </c>
      <c r="K39" s="14" t="n">
        <v>0.692946058091286</v>
      </c>
      <c r="L39" s="14" t="n">
        <v>0.553459119496855</v>
      </c>
      <c r="N39" s="0" t="n">
        <v>-76</v>
      </c>
      <c r="O39" s="0" t="n">
        <v>-163</v>
      </c>
      <c r="P39" s="0" t="n">
        <v>-14</v>
      </c>
      <c r="Q39" s="0" t="n">
        <v>-253</v>
      </c>
      <c r="R39" s="13" t="n">
        <v>-181</v>
      </c>
    </row>
    <row r="40" customFormat="false" ht="13.5" hidden="false" customHeight="true" outlineLevel="0" collapsed="false">
      <c r="I40" s="14"/>
      <c r="J40" s="14"/>
      <c r="K40" s="14"/>
      <c r="L40" s="14"/>
      <c r="R40" s="13"/>
    </row>
    <row r="41" customFormat="false" ht="13.5" hidden="false" customHeight="true" outlineLevel="0" collapsed="false">
      <c r="I41" s="14"/>
      <c r="J41" s="14"/>
      <c r="K41" s="14"/>
      <c r="L41" s="14"/>
      <c r="R41" s="13"/>
    </row>
    <row r="42" customFormat="false" ht="13.5" hidden="false" customHeight="true" outlineLevel="0" collapsed="false">
      <c r="A42" s="1" t="n">
        <v>36910</v>
      </c>
      <c r="C42" s="11" t="n">
        <f aca="false">[10]STOR951!$D$13</f>
        <v>312</v>
      </c>
      <c r="D42" s="11" t="n">
        <f aca="false">[10]STOR951!$D$17</f>
        <v>816</v>
      </c>
      <c r="E42" s="11" t="n">
        <f aca="false">[10]STOR951!$D$21</f>
        <v>241</v>
      </c>
      <c r="F42" s="11" t="n">
        <f aca="false">[10]STOR951!$D$25</f>
        <v>1369</v>
      </c>
      <c r="I42" s="2" t="n">
        <f aca="false">[10]STOR951!$G$13</f>
        <v>0.327387198321091</v>
      </c>
      <c r="J42" s="2" t="n">
        <f aca="false">[10]STOR951!$G$17</f>
        <v>0.444686648501362</v>
      </c>
      <c r="K42" s="2" t="n">
        <f aca="false">[10]STOR951!$G$21</f>
        <v>0.476284584980237</v>
      </c>
      <c r="L42" s="2" t="n">
        <f aca="false">[10]STOR951!$G$25</f>
        <v>0.415604128718883</v>
      </c>
      <c r="N42" s="11" t="n">
        <f aca="false">[10]STOR951!$E$13</f>
        <v>-11</v>
      </c>
      <c r="O42" s="11" t="n">
        <f aca="false">[10]STOR951!$E$17</f>
        <v>-56</v>
      </c>
      <c r="P42" s="11" t="n">
        <f aca="false">[10]STOR951!$E$21</f>
        <v>-23</v>
      </c>
      <c r="Q42" s="11" t="n">
        <f aca="false">[10]STOR951!$E$25</f>
        <v>-90</v>
      </c>
      <c r="R42" s="13" t="n">
        <v>-157.4</v>
      </c>
    </row>
    <row r="43" customFormat="false" ht="13.5" hidden="false" customHeight="true" outlineLevel="0" collapsed="false">
      <c r="A43" s="1" t="n">
        <v>36546</v>
      </c>
      <c r="C43" s="11" t="n">
        <f aca="false">[11]STOR951!$D$13</f>
        <v>616</v>
      </c>
      <c r="D43" s="11" t="n">
        <f aca="false">[11]STOR951!$D$17</f>
        <v>1064</v>
      </c>
      <c r="E43" s="11" t="n">
        <f aca="false">[11]STOR951!$D$21</f>
        <v>337</v>
      </c>
      <c r="F43" s="11" t="n">
        <f aca="false">[11]STOR951!$D$25</f>
        <v>2017</v>
      </c>
      <c r="I43" s="2" t="n">
        <f aca="false">[11]STOR951!$G$13</f>
        <v>0.649104320337197</v>
      </c>
      <c r="J43" s="2" t="n">
        <f aca="false">[11]STOR951!$G$17</f>
        <v>0.588170259812051</v>
      </c>
      <c r="K43" s="2" t="n">
        <f aca="false">[11]STOR951!$G$21</f>
        <v>0.687755102040816</v>
      </c>
      <c r="L43" s="2" t="n">
        <f aca="false">[11]STOR951!$G$25</f>
        <v>0.629132875857767</v>
      </c>
      <c r="N43" s="11" t="n">
        <f aca="false">[11]STOR951!$E$13</f>
        <v>-49</v>
      </c>
      <c r="O43" s="11" t="n">
        <f aca="false">[11]STOR951!$E$17</f>
        <v>-136</v>
      </c>
      <c r="P43" s="11" t="n">
        <f aca="false">[11]STOR951!$E$21</f>
        <v>-10</v>
      </c>
      <c r="Q43" s="11" t="n">
        <f aca="false">[11]STOR951!$E$25</f>
        <v>-195</v>
      </c>
      <c r="R43" s="13" t="n">
        <v>-122.1</v>
      </c>
    </row>
    <row r="44" customFormat="false" ht="13.5" hidden="false" customHeight="true" outlineLevel="0" collapsed="false">
      <c r="A44" s="1" t="n">
        <v>36182</v>
      </c>
      <c r="C44" s="11" t="n">
        <f aca="false">[12]STOR951!$D$13</f>
        <v>652</v>
      </c>
      <c r="D44" s="11" t="n">
        <f aca="false">[12]STOR951!$D$17</f>
        <v>1115</v>
      </c>
      <c r="E44" s="11" t="n">
        <f aca="false">[12]STOR951!$D$21</f>
        <v>350</v>
      </c>
      <c r="F44" s="11" t="n">
        <f aca="false">[12]STOR951!$D$25</f>
        <v>2117</v>
      </c>
      <c r="I44" s="2" t="n">
        <f aca="false">[12]STOR951!$G$13</f>
        <v>0.718061674008811</v>
      </c>
      <c r="J44" s="2" t="n">
        <f aca="false">[12]STOR951!$G$17</f>
        <v>0.622905027932961</v>
      </c>
      <c r="K44" s="2" t="n">
        <f aca="false">[12]STOR951!$G$21</f>
        <v>0.726141078838174</v>
      </c>
      <c r="L44" s="2" t="n">
        <f aca="false">[12]STOR951!$G$25</f>
        <v>0.66032439176544</v>
      </c>
      <c r="N44" s="11" t="n">
        <f aca="false">[12]STOR951!$E$13</f>
        <v>-19</v>
      </c>
      <c r="O44" s="11" t="n">
        <f aca="false">[12]STOR951!$E$17</f>
        <v>-67</v>
      </c>
      <c r="P44" s="11" t="n">
        <f aca="false">[12]STOR951!$E$21</f>
        <v>-6</v>
      </c>
      <c r="Q44" s="11" t="n">
        <f aca="false">[12]STOR951!$E$25</f>
        <v>-92</v>
      </c>
      <c r="R44" s="13" t="n">
        <v>-123</v>
      </c>
    </row>
    <row r="45" customFormat="false" ht="13.5" hidden="false" customHeight="true" outlineLevel="0" collapsed="false">
      <c r="A45" s="1" t="n">
        <v>35818</v>
      </c>
      <c r="C45" s="11" t="n">
        <v>419</v>
      </c>
      <c r="D45" s="11" t="n">
        <v>1061</v>
      </c>
      <c r="E45" s="11" t="n">
        <v>221</v>
      </c>
      <c r="F45" s="11" t="n">
        <v>1701</v>
      </c>
      <c r="I45" s="2" t="n">
        <v>0.461453744493392</v>
      </c>
      <c r="J45" s="2" t="n">
        <v>0.592737430167598</v>
      </c>
      <c r="K45" s="2" t="n">
        <v>0.45850622406639</v>
      </c>
      <c r="L45" s="2" t="n">
        <v>0.53056768558952</v>
      </c>
      <c r="N45" s="11" t="n">
        <v>-32</v>
      </c>
      <c r="O45" s="11" t="n">
        <v>-96</v>
      </c>
      <c r="P45" s="11" t="n">
        <v>-8</v>
      </c>
      <c r="Q45" s="11" t="n">
        <v>-136</v>
      </c>
      <c r="R45" s="13" t="n">
        <v>-153.1</v>
      </c>
    </row>
    <row r="46" customFormat="false" ht="13.5" hidden="false" customHeight="true" outlineLevel="0" collapsed="false">
      <c r="A46" s="1" t="n">
        <v>35454</v>
      </c>
      <c r="C46" s="11" t="n">
        <v>334</v>
      </c>
      <c r="D46" s="11" t="n">
        <v>954</v>
      </c>
      <c r="E46" s="11" t="n">
        <v>222</v>
      </c>
      <c r="F46" s="11" t="n">
        <v>1510</v>
      </c>
      <c r="I46" s="2" t="n">
        <v>0.373184357541899</v>
      </c>
      <c r="J46" s="2" t="n">
        <v>0.523026315789474</v>
      </c>
      <c r="K46" s="2" t="n">
        <v>0.464435146443515</v>
      </c>
      <c r="L46" s="2" t="n">
        <v>0.470991890205864</v>
      </c>
      <c r="N46" s="11" t="n">
        <v>-23</v>
      </c>
      <c r="O46" s="11" t="n">
        <v>-112</v>
      </c>
      <c r="P46" s="11" t="n">
        <v>-15</v>
      </c>
      <c r="Q46" s="11" t="n">
        <v>-150</v>
      </c>
      <c r="R46" s="13" t="n">
        <v>-152</v>
      </c>
    </row>
    <row r="47" customFormat="false" ht="13.5" hidden="false" customHeight="true" outlineLevel="0" collapsed="false">
      <c r="A47" s="1" t="n">
        <v>35090</v>
      </c>
      <c r="C47" s="0" t="n">
        <v>407</v>
      </c>
      <c r="D47" s="0" t="n">
        <v>807</v>
      </c>
      <c r="E47" s="0" t="n">
        <v>303</v>
      </c>
      <c r="F47" s="0" t="n">
        <v>1517</v>
      </c>
      <c r="I47" s="14" t="n">
        <v>0.448237885462555</v>
      </c>
      <c r="J47" s="14" t="n">
        <v>0.450837988826816</v>
      </c>
      <c r="K47" s="14" t="n">
        <v>0.628630705394191</v>
      </c>
      <c r="L47" s="14" t="n">
        <v>0.477044025157233</v>
      </c>
      <c r="N47" s="0" t="n">
        <v>-48</v>
      </c>
      <c r="O47" s="0" t="n">
        <v>-86</v>
      </c>
      <c r="P47" s="0" t="n">
        <v>-27</v>
      </c>
      <c r="Q47" s="0" t="n">
        <v>-161</v>
      </c>
      <c r="R47" s="13" t="n">
        <v>-110</v>
      </c>
    </row>
    <row r="48" customFormat="false" ht="13.5" hidden="false" customHeight="true" outlineLevel="0" collapsed="false">
      <c r="A48" s="1" t="n">
        <v>34726</v>
      </c>
      <c r="C48" s="0" t="n">
        <v>580</v>
      </c>
      <c r="D48" s="0" t="n">
        <v>1149</v>
      </c>
      <c r="E48" s="0" t="n">
        <v>304</v>
      </c>
      <c r="F48" s="0" t="n">
        <v>2033</v>
      </c>
      <c r="G48" s="0" t="n">
        <v>2045</v>
      </c>
      <c r="H48" s="12" t="n">
        <f aca="false">G48-F48</f>
        <v>12</v>
      </c>
      <c r="I48" s="14" t="n">
        <v>0.638766519823789</v>
      </c>
      <c r="J48" s="14" t="n">
        <v>0.641899441340782</v>
      </c>
      <c r="K48" s="14" t="n">
        <v>0.630705394190871</v>
      </c>
      <c r="L48" s="14" t="n">
        <v>0.639308176100629</v>
      </c>
      <c r="N48" s="0" t="n">
        <v>-35</v>
      </c>
      <c r="O48" s="0" t="n">
        <v>-114</v>
      </c>
      <c r="P48" s="0" t="n">
        <v>-13</v>
      </c>
      <c r="Q48" s="0" t="n">
        <v>-162</v>
      </c>
      <c r="R48" s="13" t="n">
        <v>-134</v>
      </c>
    </row>
    <row r="49" customFormat="false" ht="13.5" hidden="false" customHeight="true" outlineLevel="0" collapsed="false">
      <c r="A49" s="1" t="n">
        <v>34362</v>
      </c>
      <c r="C49" s="0" t="n">
        <v>430</v>
      </c>
      <c r="D49" s="0" t="n">
        <v>874</v>
      </c>
      <c r="E49" s="0" t="n">
        <v>321</v>
      </c>
      <c r="F49" s="0" t="n">
        <v>1625</v>
      </c>
      <c r="G49" s="0" t="n">
        <v>1579</v>
      </c>
      <c r="H49" s="12" t="n">
        <f aca="false">G49-F49</f>
        <v>-46</v>
      </c>
      <c r="I49" s="14" t="n">
        <v>0.473568281938326</v>
      </c>
      <c r="J49" s="14" t="n">
        <v>0.488268156424581</v>
      </c>
      <c r="K49" s="14" t="n">
        <v>0.66597510373444</v>
      </c>
      <c r="L49" s="14" t="n">
        <v>0.511006289308176</v>
      </c>
      <c r="N49" s="0" t="n">
        <v>-34</v>
      </c>
      <c r="O49" s="0" t="n">
        <v>-88</v>
      </c>
      <c r="P49" s="0" t="n">
        <v>-13</v>
      </c>
      <c r="Q49" s="0" t="n">
        <v>-135</v>
      </c>
      <c r="R49" s="13" t="n">
        <v>-151</v>
      </c>
    </row>
    <row r="50" customFormat="false" ht="13.5" hidden="false" customHeight="true" outlineLevel="0" collapsed="false">
      <c r="A50" s="5"/>
      <c r="R50" s="13"/>
    </row>
    <row r="51" customFormat="false" ht="13.5" hidden="false" customHeight="true" outlineLevel="0" collapsed="false">
      <c r="A51" s="5"/>
      <c r="R51" s="13"/>
    </row>
    <row r="52" customFormat="false" ht="13.5" hidden="false" customHeight="true" outlineLevel="0" collapsed="false">
      <c r="A52" s="1" t="n">
        <v>36917</v>
      </c>
      <c r="C52" s="11" t="n">
        <f aca="false">[13]STOR951!$D$13</f>
        <v>296</v>
      </c>
      <c r="D52" s="11" t="n">
        <f aca="false">[13]STOR951!$D$17</f>
        <v>723</v>
      </c>
      <c r="E52" s="11" t="n">
        <f aca="false">[13]STOR951!$D$21</f>
        <v>222</v>
      </c>
      <c r="F52" s="11" t="n">
        <f aca="false">[13]STOR951!$D$25</f>
        <v>1241</v>
      </c>
      <c r="H52" s="12"/>
      <c r="I52" s="2" t="n">
        <f aca="false">[13]STOR951!$G$13</f>
        <v>0.310598111227702</v>
      </c>
      <c r="J52" s="2" t="n">
        <f aca="false">[13]STOR951!$G$17</f>
        <v>0.394005449591281</v>
      </c>
      <c r="K52" s="2" t="n">
        <f aca="false">[13]STOR951!$G$21</f>
        <v>0.438735177865613</v>
      </c>
      <c r="L52" s="2" t="n">
        <f aca="false">[13]STOR951!$G$25</f>
        <v>0.376745598057073</v>
      </c>
      <c r="N52" s="11" t="n">
        <f aca="false">[13]STOR951!$E$13</f>
        <v>-16</v>
      </c>
      <c r="O52" s="11" t="n">
        <f aca="false">[13]STOR951!$E$17</f>
        <v>-93</v>
      </c>
      <c r="P52" s="11" t="n">
        <f aca="false">[13]STOR951!$E$21</f>
        <v>-19</v>
      </c>
      <c r="Q52" s="11" t="n">
        <f aca="false">[13]STOR951!$E$25</f>
        <v>-128</v>
      </c>
      <c r="R52" s="13" t="n">
        <v>-146.3</v>
      </c>
    </row>
    <row r="53" customFormat="false" ht="13.5" hidden="false" customHeight="true" outlineLevel="0" collapsed="false">
      <c r="A53" s="1" t="n">
        <v>36553</v>
      </c>
      <c r="C53" s="11" t="n">
        <f aca="false">[14]STOR951!$D$13</f>
        <v>548</v>
      </c>
      <c r="D53" s="11" t="n">
        <f aca="false">[14]STOR951!$D$17</f>
        <v>906</v>
      </c>
      <c r="E53" s="11" t="n">
        <f aca="false">[14]STOR951!$D$21</f>
        <v>321</v>
      </c>
      <c r="F53" s="11" t="n">
        <f aca="false">[14]STOR951!$D$25</f>
        <v>1775</v>
      </c>
      <c r="G53" s="0" t="n">
        <v>1725</v>
      </c>
      <c r="H53" s="12" t="n">
        <f aca="false">G53-F53</f>
        <v>-50</v>
      </c>
      <c r="I53" s="2" t="n">
        <f aca="false">[14]STOR951!$G$13</f>
        <v>0.577449947312961</v>
      </c>
      <c r="J53" s="2" t="n">
        <f aca="false">[14]STOR951!$G$17</f>
        <v>0.500829187396352</v>
      </c>
      <c r="K53" s="2" t="n">
        <f aca="false">[14]STOR951!$G$21</f>
        <v>0.655102040816327</v>
      </c>
      <c r="L53" s="2" t="n">
        <f aca="false">[14]STOR951!$G$25</f>
        <v>0.553649407361198</v>
      </c>
      <c r="N53" s="11" t="n">
        <f aca="false">[14]STOR951!$E$13</f>
        <v>-68</v>
      </c>
      <c r="O53" s="11" t="n">
        <f aca="false">[14]STOR951!$E$17</f>
        <v>-158</v>
      </c>
      <c r="P53" s="11" t="n">
        <f aca="false">[14]STOR951!$E$21</f>
        <v>-16</v>
      </c>
      <c r="Q53" s="11" t="n">
        <f aca="false">[14]STOR951!$E$25</f>
        <v>-242</v>
      </c>
      <c r="R53" s="13" t="n">
        <v>-125.1</v>
      </c>
    </row>
    <row r="54" customFormat="false" ht="13.5" hidden="false" customHeight="true" outlineLevel="0" collapsed="false">
      <c r="A54" s="1" t="n">
        <v>36189</v>
      </c>
      <c r="C54" s="11" t="n">
        <f aca="false">[15]STOR951!$D$13</f>
        <v>638</v>
      </c>
      <c r="D54" s="11" t="n">
        <f aca="false">[15]STOR951!$D$17</f>
        <v>1069</v>
      </c>
      <c r="E54" s="11" t="n">
        <f aca="false">[15]STOR951!$D$21</f>
        <v>332</v>
      </c>
      <c r="F54" s="11" t="n">
        <f aca="false">[15]STOR951!$D$25</f>
        <v>2039</v>
      </c>
      <c r="G54" s="0" t="n">
        <v>2094</v>
      </c>
      <c r="H54" s="12" t="n">
        <f aca="false">G54-F54</f>
        <v>55</v>
      </c>
      <c r="I54" s="2" t="n">
        <f aca="false">[15]STOR951!$G$13</f>
        <v>0.702643171806167</v>
      </c>
      <c r="J54" s="2" t="n">
        <f aca="false">[15]STOR951!$G$17</f>
        <v>0.597206703910615</v>
      </c>
      <c r="K54" s="2" t="n">
        <f aca="false">[15]STOR951!$G$21</f>
        <v>0.688796680497925</v>
      </c>
      <c r="L54" s="2" t="n">
        <f aca="false">[15]STOR951!$G$25</f>
        <v>0.635995009357455</v>
      </c>
      <c r="N54" s="11" t="n">
        <f aca="false">[15]STOR951!$E$13</f>
        <v>-14</v>
      </c>
      <c r="O54" s="11" t="n">
        <f aca="false">[15]STOR951!$E$17</f>
        <v>-46</v>
      </c>
      <c r="P54" s="11" t="n">
        <f aca="false">[15]STOR951!$E$21</f>
        <v>-18</v>
      </c>
      <c r="Q54" s="11" t="n">
        <f aca="false">[15]STOR951!$E$25</f>
        <v>-78</v>
      </c>
      <c r="R54" s="13" t="n">
        <v>-111.4</v>
      </c>
    </row>
    <row r="55" customFormat="false" ht="13.5" hidden="false" customHeight="true" outlineLevel="0" collapsed="false">
      <c r="A55" s="1" t="n">
        <v>35825</v>
      </c>
      <c r="C55" s="11" t="n">
        <v>399</v>
      </c>
      <c r="D55" s="11" t="n">
        <v>985</v>
      </c>
      <c r="E55" s="11" t="n">
        <v>215</v>
      </c>
      <c r="F55" s="11" t="n">
        <v>1599</v>
      </c>
      <c r="G55" s="0" t="n">
        <v>1712</v>
      </c>
      <c r="H55" s="12" t="n">
        <f aca="false">G55-F55</f>
        <v>113</v>
      </c>
      <c r="I55" s="2" t="n">
        <v>0.43942731277533</v>
      </c>
      <c r="J55" s="2" t="n">
        <v>0.550279329608939</v>
      </c>
      <c r="K55" s="2" t="n">
        <v>0.446058091286307</v>
      </c>
      <c r="L55" s="2" t="n">
        <v>0.498752339363693</v>
      </c>
      <c r="N55" s="11" t="n">
        <v>-20</v>
      </c>
      <c r="O55" s="11" t="n">
        <v>-76</v>
      </c>
      <c r="P55" s="11" t="n">
        <v>-6</v>
      </c>
      <c r="Q55" s="11" t="n">
        <v>-102</v>
      </c>
      <c r="R55" s="13" t="n">
        <v>-104.9</v>
      </c>
    </row>
    <row r="56" customFormat="false" ht="13.5" hidden="false" customHeight="true" outlineLevel="0" collapsed="false">
      <c r="A56" s="1" t="n">
        <v>35461</v>
      </c>
      <c r="C56" s="11" t="n">
        <v>298</v>
      </c>
      <c r="D56" s="11" t="n">
        <v>838</v>
      </c>
      <c r="E56" s="11" t="n">
        <v>213</v>
      </c>
      <c r="F56" s="11" t="n">
        <v>1349</v>
      </c>
      <c r="G56" s="0" t="n">
        <v>1496</v>
      </c>
      <c r="H56" s="12" t="n">
        <f aca="false">G56-F56</f>
        <v>147</v>
      </c>
      <c r="I56" s="2" t="n">
        <v>0.332960893854749</v>
      </c>
      <c r="J56" s="2" t="n">
        <v>0.459429824561404</v>
      </c>
      <c r="K56" s="2" t="n">
        <v>0.44560669456067</v>
      </c>
      <c r="L56" s="2" t="n">
        <v>0.42077354959451</v>
      </c>
      <c r="N56" s="11" t="n">
        <v>-36</v>
      </c>
      <c r="O56" s="11" t="n">
        <v>-116</v>
      </c>
      <c r="P56" s="11" t="n">
        <v>-9</v>
      </c>
      <c r="Q56" s="11" t="n">
        <v>-161</v>
      </c>
      <c r="R56" s="13" t="n">
        <v>-169.8</v>
      </c>
    </row>
    <row r="57" customFormat="false" ht="13.5" hidden="false" customHeight="true" outlineLevel="0" collapsed="false">
      <c r="A57" s="1" t="n">
        <v>35097</v>
      </c>
      <c r="C57" s="0" t="n">
        <v>353</v>
      </c>
      <c r="D57" s="0" t="n">
        <v>680</v>
      </c>
      <c r="E57" s="0" t="n">
        <v>271</v>
      </c>
      <c r="F57" s="0" t="n">
        <v>1304</v>
      </c>
      <c r="G57" s="0" t="n">
        <v>1462</v>
      </c>
      <c r="H57" s="12" t="n">
        <f aca="false">G57-F57</f>
        <v>158</v>
      </c>
      <c r="I57" s="14" t="n">
        <v>0.388766519823789</v>
      </c>
      <c r="J57" s="14" t="n">
        <v>0.379888268156425</v>
      </c>
      <c r="K57" s="14" t="n">
        <v>0.562240663900415</v>
      </c>
      <c r="L57" s="14" t="n">
        <v>0.410062893081761</v>
      </c>
      <c r="N57" s="0" t="n">
        <v>-54</v>
      </c>
      <c r="O57" s="0" t="n">
        <v>-127</v>
      </c>
      <c r="P57" s="0" t="n">
        <v>-32</v>
      </c>
      <c r="Q57" s="0" t="n">
        <v>-213</v>
      </c>
      <c r="R57" s="13" t="n">
        <v>-145</v>
      </c>
    </row>
    <row r="58" customFormat="false" ht="13.5" hidden="false" customHeight="true" outlineLevel="0" collapsed="false">
      <c r="A58" s="1" t="n">
        <v>34733</v>
      </c>
      <c r="C58" s="0" t="n">
        <v>540</v>
      </c>
      <c r="D58" s="0" t="n">
        <v>1051</v>
      </c>
      <c r="E58" s="0" t="n">
        <v>302</v>
      </c>
      <c r="F58" s="0" t="n">
        <v>1893</v>
      </c>
      <c r="I58" s="14" t="n">
        <v>0.594713656387665</v>
      </c>
      <c r="J58" s="14" t="n">
        <v>0.587150837988827</v>
      </c>
      <c r="K58" s="14" t="n">
        <v>0.62655601659751</v>
      </c>
      <c r="L58" s="14" t="n">
        <v>0.595283018867925</v>
      </c>
      <c r="N58" s="0" t="n">
        <v>-40</v>
      </c>
      <c r="O58" s="0" t="n">
        <v>-98</v>
      </c>
      <c r="P58" s="0" t="n">
        <v>-2</v>
      </c>
      <c r="Q58" s="0" t="n">
        <v>-140</v>
      </c>
      <c r="R58" s="13" t="n">
        <v>-152</v>
      </c>
    </row>
    <row r="59" customFormat="false" ht="13.5" hidden="false" customHeight="true" outlineLevel="0" collapsed="false">
      <c r="A59" s="1" t="n">
        <v>34369</v>
      </c>
      <c r="C59" s="0" t="n">
        <v>375</v>
      </c>
      <c r="D59" s="0" t="n">
        <v>750</v>
      </c>
      <c r="E59" s="0" t="n">
        <v>296</v>
      </c>
      <c r="F59" s="0" t="n">
        <v>1421</v>
      </c>
      <c r="I59" s="14" t="n">
        <v>0.412995594713656</v>
      </c>
      <c r="J59" s="14" t="n">
        <v>0.418994413407821</v>
      </c>
      <c r="K59" s="14" t="n">
        <v>0.614107883817427</v>
      </c>
      <c r="L59" s="14" t="n">
        <v>0.44685534591195</v>
      </c>
      <c r="N59" s="0" t="n">
        <v>-55</v>
      </c>
      <c r="O59" s="0" t="n">
        <v>-124</v>
      </c>
      <c r="P59" s="0" t="n">
        <v>-25</v>
      </c>
      <c r="Q59" s="0" t="n">
        <v>-204</v>
      </c>
      <c r="R59" s="13" t="n">
        <v>-139</v>
      </c>
    </row>
    <row r="60" customFormat="false" ht="13.5" hidden="false" customHeight="true" outlineLevel="0" collapsed="false">
      <c r="A60" s="5"/>
      <c r="R60" s="13"/>
    </row>
    <row r="61" customFormat="false" ht="13.5" hidden="false" customHeight="true" outlineLevel="0" collapsed="false">
      <c r="A61" s="5"/>
      <c r="R61" s="13"/>
    </row>
    <row r="62" customFormat="false" ht="13.5" hidden="false" customHeight="true" outlineLevel="0" collapsed="false">
      <c r="A62" s="1" t="n">
        <v>36924</v>
      </c>
      <c r="C62" s="11" t="n">
        <f aca="false">[16]STOR951!$D$13</f>
        <v>277</v>
      </c>
      <c r="D62" s="11" t="n">
        <f aca="false">[16]STOR951!$D$17</f>
        <v>657</v>
      </c>
      <c r="E62" s="11" t="n">
        <f aca="false">[16]STOR951!$D$21</f>
        <v>202</v>
      </c>
      <c r="F62" s="11" t="n">
        <f aca="false">[16]STOR951!$D$25</f>
        <v>1136</v>
      </c>
      <c r="G62" s="0" t="n">
        <v>1265</v>
      </c>
      <c r="H62" s="12" t="n">
        <f aca="false">G62-F62</f>
        <v>129</v>
      </c>
      <c r="I62" s="2" t="n">
        <f aca="false">[16]STOR951!$G$13</f>
        <v>0.290661070304302</v>
      </c>
      <c r="J62" s="2" t="n">
        <f aca="false">[16]STOR951!$G$17</f>
        <v>0.358038147138965</v>
      </c>
      <c r="K62" s="2" t="n">
        <f aca="false">[16]STOR951!$G$21</f>
        <v>0.399209486166008</v>
      </c>
      <c r="L62" s="2" t="n">
        <f aca="false">[16]STOR951!$G$25</f>
        <v>0.344869459623558</v>
      </c>
      <c r="N62" s="11" t="n">
        <f aca="false">[16]STOR951!$E$13</f>
        <v>-19</v>
      </c>
      <c r="O62" s="11" t="n">
        <f aca="false">[16]STOR951!$E$17</f>
        <v>-66</v>
      </c>
      <c r="P62" s="11" t="n">
        <f aca="false">[16]STOR951!$E$21</f>
        <v>-20</v>
      </c>
      <c r="Q62" s="11" t="n">
        <f aca="false">[16]STOR951!$E$25</f>
        <v>-105</v>
      </c>
      <c r="R62" s="13" t="n">
        <v>-115.8</v>
      </c>
    </row>
    <row r="63" customFormat="false" ht="13.5" hidden="false" customHeight="true" outlineLevel="0" collapsed="false">
      <c r="A63" s="1" t="n">
        <v>36560</v>
      </c>
      <c r="C63" s="11" t="n">
        <f aca="false">[17]STOR951!$D$13</f>
        <v>472</v>
      </c>
      <c r="D63" s="11" t="n">
        <f aca="false">[17]STOR951!$D$17</f>
        <v>780</v>
      </c>
      <c r="E63" s="11" t="n">
        <f aca="false">[17]STOR951!$D$21</f>
        <v>310</v>
      </c>
      <c r="F63" s="11" t="n">
        <f aca="false">[17]STOR951!$D$25</f>
        <v>1562</v>
      </c>
      <c r="I63" s="2" t="n">
        <f aca="false">[17]STOR951!$G$13</f>
        <v>0.49736564805058</v>
      </c>
      <c r="J63" s="2" t="n">
        <f aca="false">[17]STOR951!$G$17</f>
        <v>0.431177446102819</v>
      </c>
      <c r="K63" s="2" t="n">
        <f aca="false">[17]STOR951!$G$21</f>
        <v>0.63265306122449</v>
      </c>
      <c r="L63" s="2" t="n">
        <f aca="false">[17]STOR951!$G$25</f>
        <v>0.487211478477854</v>
      </c>
      <c r="N63" s="11" t="n">
        <f aca="false">[17]STOR951!$E$13</f>
        <v>-76</v>
      </c>
      <c r="O63" s="11" t="n">
        <f aca="false">[17]STOR951!$E$17</f>
        <v>-126</v>
      </c>
      <c r="P63" s="11" t="n">
        <f aca="false">[17]STOR951!$E$21</f>
        <v>-11</v>
      </c>
      <c r="Q63" s="11" t="n">
        <f aca="false">[17]STOR951!$E$25</f>
        <v>-213</v>
      </c>
      <c r="R63" s="13" t="n">
        <v>-156.7</v>
      </c>
    </row>
    <row r="64" customFormat="false" ht="13.5" hidden="false" customHeight="true" outlineLevel="0" collapsed="false">
      <c r="A64" s="1" t="n">
        <v>36196</v>
      </c>
      <c r="C64" s="11" t="n">
        <f aca="false">[18]STOR951!$D$13</f>
        <v>620</v>
      </c>
      <c r="D64" s="11" t="n">
        <f aca="false">[18]STOR951!$D$17</f>
        <v>1006</v>
      </c>
      <c r="E64" s="11" t="n">
        <f aca="false">[18]STOR951!$D$21</f>
        <v>320</v>
      </c>
      <c r="F64" s="11" t="n">
        <f aca="false">[18]STOR951!$D$25</f>
        <v>1946</v>
      </c>
      <c r="I64" s="2" t="n">
        <f aca="false">[18]STOR951!$G$13</f>
        <v>0.682819383259912</v>
      </c>
      <c r="J64" s="2" t="n">
        <f aca="false">[18]STOR951!$G$17</f>
        <v>0.562011173184358</v>
      </c>
      <c r="K64" s="2" t="n">
        <f aca="false">[18]STOR951!$G$21</f>
        <v>0.663900414937759</v>
      </c>
      <c r="L64" s="2" t="n">
        <f aca="false">[18]STOR951!$G$25</f>
        <v>0.606986899563319</v>
      </c>
      <c r="N64" s="11" t="n">
        <f aca="false">[18]STOR951!$E$13</f>
        <v>-18</v>
      </c>
      <c r="O64" s="11" t="n">
        <f aca="false">[18]STOR951!$E$17</f>
        <v>-63</v>
      </c>
      <c r="P64" s="11" t="n">
        <f aca="false">[18]STOR951!$E$21</f>
        <v>-12</v>
      </c>
      <c r="Q64" s="11" t="n">
        <f aca="false">[18]STOR951!$E$25</f>
        <v>-93</v>
      </c>
      <c r="R64" s="13" t="n">
        <v>-140.8</v>
      </c>
    </row>
    <row r="65" customFormat="false" ht="13.5" hidden="false" customHeight="true" outlineLevel="0" collapsed="false">
      <c r="A65" s="1" t="n">
        <v>35832</v>
      </c>
      <c r="C65" s="11" t="n">
        <v>381</v>
      </c>
      <c r="D65" s="11" t="n">
        <v>904</v>
      </c>
      <c r="E65" s="11" t="n">
        <v>233</v>
      </c>
      <c r="F65" s="11" t="n">
        <v>1518</v>
      </c>
      <c r="I65" s="2" t="n">
        <v>0.419603524229075</v>
      </c>
      <c r="J65" s="2" t="n">
        <v>0.505027932960894</v>
      </c>
      <c r="K65" s="2" t="n">
        <v>0.483402489626556</v>
      </c>
      <c r="L65" s="2" t="n">
        <v>0.473487211478478</v>
      </c>
      <c r="N65" s="11" t="n">
        <v>-18</v>
      </c>
      <c r="O65" s="11" t="n">
        <v>-81</v>
      </c>
      <c r="P65" s="11" t="n">
        <v>18</v>
      </c>
      <c r="Q65" s="11" t="n">
        <v>-81</v>
      </c>
      <c r="R65" s="13" t="n">
        <v>-170.7</v>
      </c>
    </row>
    <row r="66" customFormat="false" ht="13.5" hidden="false" customHeight="true" outlineLevel="0" collapsed="false">
      <c r="A66" s="1" t="n">
        <v>35468</v>
      </c>
      <c r="C66" s="11" t="n">
        <v>288</v>
      </c>
      <c r="D66" s="11" t="n">
        <v>784</v>
      </c>
      <c r="E66" s="11" t="n">
        <v>202</v>
      </c>
      <c r="F66" s="11" t="n">
        <v>1274</v>
      </c>
      <c r="I66" s="2" t="n">
        <v>0.321787709497207</v>
      </c>
      <c r="J66" s="2" t="n">
        <v>0.429824561403509</v>
      </c>
      <c r="K66" s="2" t="n">
        <v>0.422594142259414</v>
      </c>
      <c r="L66" s="2" t="n">
        <v>0.397379912663755</v>
      </c>
      <c r="N66" s="11" t="n">
        <v>-10</v>
      </c>
      <c r="O66" s="11" t="n">
        <v>-54</v>
      </c>
      <c r="P66" s="11" t="n">
        <v>-11</v>
      </c>
      <c r="Q66" s="11" t="n">
        <v>-75</v>
      </c>
      <c r="R66" s="13" t="n">
        <v>-105.7</v>
      </c>
    </row>
    <row r="67" customFormat="false" ht="13.5" hidden="false" customHeight="true" outlineLevel="0" collapsed="false">
      <c r="A67" s="1" t="n">
        <v>35104</v>
      </c>
      <c r="C67" s="0" t="n">
        <v>291</v>
      </c>
      <c r="D67" s="0" t="n">
        <v>523</v>
      </c>
      <c r="E67" s="0" t="n">
        <v>263</v>
      </c>
      <c r="F67" s="0" t="n">
        <v>1077</v>
      </c>
      <c r="I67" s="14" t="n">
        <v>0.320484581497797</v>
      </c>
      <c r="J67" s="14" t="n">
        <v>0.292178770949721</v>
      </c>
      <c r="K67" s="14" t="n">
        <v>0.545643153526971</v>
      </c>
      <c r="L67" s="14" t="n">
        <v>0.338679245283019</v>
      </c>
      <c r="N67" s="0" t="n">
        <v>-62</v>
      </c>
      <c r="O67" s="0" t="n">
        <v>-157</v>
      </c>
      <c r="P67" s="0" t="n">
        <v>-8</v>
      </c>
      <c r="Q67" s="0" t="n">
        <v>-227</v>
      </c>
      <c r="R67" s="13" t="n">
        <v>-157</v>
      </c>
    </row>
    <row r="68" customFormat="false" ht="13.5" hidden="false" customHeight="true" outlineLevel="0" collapsed="false">
      <c r="A68" s="1" t="n">
        <v>34740</v>
      </c>
      <c r="C68" s="0" t="n">
        <v>497</v>
      </c>
      <c r="D68" s="0" t="n">
        <v>906</v>
      </c>
      <c r="E68" s="0" t="n">
        <v>297</v>
      </c>
      <c r="F68" s="0" t="n">
        <v>1700</v>
      </c>
      <c r="I68" s="14" t="n">
        <v>0.547356828193833</v>
      </c>
      <c r="J68" s="14" t="n">
        <v>0.506145251396648</v>
      </c>
      <c r="K68" s="14" t="n">
        <v>0.616182572614108</v>
      </c>
      <c r="L68" s="14" t="n">
        <v>0.534591194968554</v>
      </c>
      <c r="N68" s="0" t="n">
        <v>-43</v>
      </c>
      <c r="O68" s="0" t="n">
        <v>-145</v>
      </c>
      <c r="P68" s="0" t="n">
        <v>-5</v>
      </c>
      <c r="Q68" s="0" t="n">
        <v>-193</v>
      </c>
      <c r="R68" s="13" t="n">
        <v>-135</v>
      </c>
    </row>
    <row r="69" customFormat="false" ht="13.5" hidden="false" customHeight="true" outlineLevel="0" collapsed="false">
      <c r="A69" s="1" t="n">
        <v>34376</v>
      </c>
      <c r="C69" s="0" t="n">
        <v>335</v>
      </c>
      <c r="D69" s="0" t="n">
        <v>636</v>
      </c>
      <c r="E69" s="0" t="n">
        <v>276</v>
      </c>
      <c r="F69" s="0" t="n">
        <v>1247</v>
      </c>
      <c r="I69" s="14" t="n">
        <v>0.368942731277533</v>
      </c>
      <c r="J69" s="14" t="n">
        <v>0.355307262569832</v>
      </c>
      <c r="K69" s="14" t="n">
        <v>0.572614107883817</v>
      </c>
      <c r="L69" s="14" t="n">
        <v>0.392138364779874</v>
      </c>
      <c r="N69" s="0" t="n">
        <v>-40</v>
      </c>
      <c r="O69" s="0" t="n">
        <v>-114</v>
      </c>
      <c r="P69" s="0" t="n">
        <v>-20</v>
      </c>
      <c r="Q69" s="0" t="n">
        <v>-174</v>
      </c>
      <c r="R69" s="13" t="n">
        <v>-120</v>
      </c>
    </row>
    <row r="70" customFormat="false" ht="13.5" hidden="false" customHeight="true" outlineLevel="0" collapsed="false">
      <c r="A70" s="5"/>
      <c r="R70" s="13"/>
    </row>
    <row r="71" customFormat="false" ht="13.5" hidden="false" customHeight="true" outlineLevel="0" collapsed="false">
      <c r="A71" s="5"/>
      <c r="R71" s="13"/>
    </row>
    <row r="72" customFormat="false" ht="13.5" hidden="false" customHeight="true" outlineLevel="0" collapsed="false">
      <c r="A72" s="1" t="n">
        <v>36931</v>
      </c>
      <c r="C72" s="11" t="n">
        <f aca="false">[19]STOR951!$D$13</f>
        <v>267</v>
      </c>
      <c r="D72" s="11" t="n">
        <f aca="false">[19]STOR951!$D$17</f>
        <v>592</v>
      </c>
      <c r="E72" s="11" t="n">
        <f aca="false">[19]STOR951!$D$21</f>
        <v>182</v>
      </c>
      <c r="F72" s="11" t="n">
        <f aca="false">[19]STOR951!$D$25</f>
        <v>1041</v>
      </c>
      <c r="I72" s="2" t="n">
        <f aca="false">[19]STOR951!$G$13</f>
        <v>0.280167890870934</v>
      </c>
      <c r="J72" s="2" t="n">
        <f aca="false">[19]STOR951!$G$17</f>
        <v>0.322615803814714</v>
      </c>
      <c r="K72" s="2" t="n">
        <f aca="false">[19]STOR951!$G$21</f>
        <v>0.359683794466403</v>
      </c>
      <c r="L72" s="2" t="n">
        <f aca="false">[19]STOR951!$G$25</f>
        <v>0.316029143897996</v>
      </c>
      <c r="N72" s="11" t="n">
        <f aca="false">[19]STOR951!$E$13</f>
        <v>-10</v>
      </c>
      <c r="O72" s="11" t="n">
        <f aca="false">[19]STOR951!$E$17</f>
        <v>-65</v>
      </c>
      <c r="P72" s="11" t="n">
        <f aca="false">[19]STOR951!$E$21</f>
        <v>-20</v>
      </c>
      <c r="Q72" s="11" t="n">
        <f aca="false">[19]STOR951!$E$25</f>
        <v>-95</v>
      </c>
      <c r="R72" s="13" t="n">
        <v>-115.8</v>
      </c>
    </row>
    <row r="73" customFormat="false" ht="13.5" hidden="false" customHeight="true" outlineLevel="0" collapsed="false">
      <c r="A73" s="1" t="n">
        <v>36567</v>
      </c>
      <c r="C73" s="11" t="n">
        <f aca="false">[20]STOR951!$D$13</f>
        <v>425</v>
      </c>
      <c r="D73" s="11" t="n">
        <f aca="false">[20]STOR951!$D$17</f>
        <v>684</v>
      </c>
      <c r="E73" s="11" t="n">
        <f aca="false">[20]STOR951!$D$21</f>
        <v>295</v>
      </c>
      <c r="F73" s="11" t="n">
        <f aca="false">[20]STOR951!$D$25</f>
        <v>1404</v>
      </c>
      <c r="I73" s="2" t="n">
        <f aca="false">[20]STOR951!$G$13</f>
        <v>0.447839831401475</v>
      </c>
      <c r="J73" s="2" t="n">
        <f aca="false">[20]STOR951!$G$17</f>
        <v>0.378109452736318</v>
      </c>
      <c r="K73" s="2" t="n">
        <f aca="false">[20]STOR951!$G$21</f>
        <v>0.602040816326531</v>
      </c>
      <c r="L73" s="2" t="n">
        <f aca="false">[20]STOR951!$G$25</f>
        <v>0.437928883343731</v>
      </c>
      <c r="N73" s="11" t="n">
        <f aca="false">[20]STOR951!$E$13</f>
        <v>-47</v>
      </c>
      <c r="O73" s="11" t="n">
        <f aca="false">[20]STOR951!$E$17</f>
        <v>-96</v>
      </c>
      <c r="P73" s="11" t="n">
        <f aca="false">[20]STOR951!$E$21</f>
        <v>-15</v>
      </c>
      <c r="Q73" s="11" t="n">
        <f aca="false">[20]STOR951!$E$25</f>
        <v>-158</v>
      </c>
      <c r="R73" s="13" t="n">
        <v>-139.7</v>
      </c>
    </row>
    <row r="74" customFormat="false" ht="13.5" hidden="false" customHeight="true" outlineLevel="0" collapsed="false">
      <c r="A74" s="1" t="n">
        <v>36203</v>
      </c>
      <c r="C74" s="11" t="n">
        <f aca="false">[21]STOR951!$D$13</f>
        <v>625</v>
      </c>
      <c r="D74" s="11" t="n">
        <f aca="false">[21]STOR951!$D$17</f>
        <v>963</v>
      </c>
      <c r="E74" s="11" t="n">
        <f aca="false">[21]STOR951!$D$21</f>
        <v>299</v>
      </c>
      <c r="F74" s="11" t="n">
        <f aca="false">[21]STOR951!$D$25</f>
        <v>1887</v>
      </c>
      <c r="I74" s="2" t="n">
        <f aca="false">[21]STOR951!$G$13</f>
        <v>0.688325991189427</v>
      </c>
      <c r="J74" s="2" t="n">
        <f aca="false">[21]STOR951!$G$17</f>
        <v>0.537988826815642</v>
      </c>
      <c r="K74" s="2" t="n">
        <f aca="false">[21]STOR951!$G$21</f>
        <v>0.620331950207469</v>
      </c>
      <c r="L74" s="2" t="n">
        <f aca="false">[21]STOR951!$G$25</f>
        <v>0.588583905177792</v>
      </c>
      <c r="N74" s="11" t="n">
        <f aca="false">[21]STOR951!$E$13</f>
        <v>5</v>
      </c>
      <c r="O74" s="11" t="n">
        <f aca="false">[21]STOR951!$E$17</f>
        <v>-43</v>
      </c>
      <c r="P74" s="11" t="n">
        <f aca="false">[21]STOR951!$E$21</f>
        <v>-21</v>
      </c>
      <c r="Q74" s="11" t="n">
        <f aca="false">[21]STOR951!$E$25</f>
        <v>-59</v>
      </c>
      <c r="R74" s="13" t="n">
        <v>-71.8</v>
      </c>
    </row>
    <row r="75" customFormat="false" ht="13.5" hidden="false" customHeight="true" outlineLevel="0" collapsed="false">
      <c r="A75" s="1" t="n">
        <v>35839</v>
      </c>
      <c r="C75" s="11" t="n">
        <v>371</v>
      </c>
      <c r="D75" s="11" t="n">
        <v>842</v>
      </c>
      <c r="E75" s="11" t="n">
        <v>212</v>
      </c>
      <c r="F75" s="11" t="n">
        <v>1425</v>
      </c>
      <c r="I75" s="2" t="n">
        <v>0.408590308370044</v>
      </c>
      <c r="J75" s="2" t="n">
        <v>0.470391061452514</v>
      </c>
      <c r="K75" s="2" t="n">
        <v>0.439834024896266</v>
      </c>
      <c r="L75" s="2" t="n">
        <v>0.444479101684342</v>
      </c>
      <c r="N75" s="11" t="n">
        <v>-10</v>
      </c>
      <c r="O75" s="11" t="n">
        <v>-62</v>
      </c>
      <c r="P75" s="11" t="n">
        <v>-21</v>
      </c>
      <c r="Q75" s="11" t="n">
        <v>-93</v>
      </c>
      <c r="R75" s="13" t="n">
        <v>-105.4</v>
      </c>
    </row>
    <row r="76" customFormat="false" ht="13.5" hidden="false" customHeight="true" outlineLevel="0" collapsed="false">
      <c r="A76" s="1" t="n">
        <v>35475</v>
      </c>
      <c r="C76" s="11" t="n">
        <v>252</v>
      </c>
      <c r="D76" s="11" t="n">
        <v>687</v>
      </c>
      <c r="E76" s="11" t="n">
        <v>188</v>
      </c>
      <c r="F76" s="11" t="n">
        <v>1127</v>
      </c>
      <c r="I76" s="2" t="n">
        <v>0.281564245810056</v>
      </c>
      <c r="J76" s="2" t="n">
        <v>0.376644736842105</v>
      </c>
      <c r="K76" s="2" t="n">
        <v>0.393305439330544</v>
      </c>
      <c r="L76" s="2" t="n">
        <v>0.351528384279476</v>
      </c>
      <c r="N76" s="11" t="n">
        <v>-36</v>
      </c>
      <c r="O76" s="11" t="n">
        <v>-97</v>
      </c>
      <c r="P76" s="11" t="n">
        <v>-14</v>
      </c>
      <c r="Q76" s="11" t="n">
        <v>-147</v>
      </c>
      <c r="R76" s="13" t="n">
        <v>-100.5</v>
      </c>
    </row>
    <row r="77" customFormat="false" ht="13.5" hidden="false" customHeight="true" outlineLevel="0" collapsed="false">
      <c r="A77" s="1" t="n">
        <v>35111</v>
      </c>
      <c r="C77" s="0" t="n">
        <v>270</v>
      </c>
      <c r="D77" s="0" t="n">
        <v>454</v>
      </c>
      <c r="E77" s="0" t="n">
        <v>260</v>
      </c>
      <c r="F77" s="0" t="n">
        <v>984</v>
      </c>
      <c r="I77" s="14" t="n">
        <v>0.297356828193833</v>
      </c>
      <c r="J77" s="14" t="n">
        <v>0.253631284916201</v>
      </c>
      <c r="K77" s="14" t="n">
        <v>0.539419087136929</v>
      </c>
      <c r="L77" s="14" t="n">
        <v>0.309433962264151</v>
      </c>
      <c r="N77" s="0" t="n">
        <v>-21</v>
      </c>
      <c r="O77" s="0" t="n">
        <v>-69</v>
      </c>
      <c r="P77" s="0" t="n">
        <v>-3</v>
      </c>
      <c r="Q77" s="0" t="n">
        <v>-93</v>
      </c>
      <c r="R77" s="13" t="n">
        <v>-96</v>
      </c>
    </row>
    <row r="78" customFormat="false" ht="13.5" hidden="false" customHeight="true" outlineLevel="0" collapsed="false">
      <c r="A78" s="1" t="n">
        <v>34747</v>
      </c>
      <c r="C78" s="0" t="n">
        <v>449</v>
      </c>
      <c r="D78" s="0" t="n">
        <v>763</v>
      </c>
      <c r="E78" s="0" t="n">
        <v>282</v>
      </c>
      <c r="F78" s="0" t="n">
        <v>1494</v>
      </c>
      <c r="I78" s="14" t="n">
        <v>0.494493392070485</v>
      </c>
      <c r="J78" s="14" t="n">
        <v>0.426256983240224</v>
      </c>
      <c r="K78" s="14" t="n">
        <v>0.5850622406639</v>
      </c>
      <c r="L78" s="14" t="n">
        <v>0.469811320754717</v>
      </c>
      <c r="N78" s="0" t="n">
        <v>-48</v>
      </c>
      <c r="O78" s="0" t="n">
        <v>-143</v>
      </c>
      <c r="P78" s="0" t="n">
        <v>-15</v>
      </c>
      <c r="Q78" s="0" t="n">
        <v>-206</v>
      </c>
      <c r="R78" s="13" t="n">
        <v>-159</v>
      </c>
    </row>
    <row r="79" customFormat="false" ht="13.5" hidden="false" customHeight="true" outlineLevel="0" collapsed="false">
      <c r="A79" s="1" t="n">
        <v>34383</v>
      </c>
      <c r="C79" s="0" t="n">
        <v>312</v>
      </c>
      <c r="D79" s="0" t="n">
        <v>568</v>
      </c>
      <c r="E79" s="0" t="n">
        <v>258</v>
      </c>
      <c r="F79" s="0" t="n">
        <v>1138</v>
      </c>
      <c r="I79" s="14" t="n">
        <v>0.343612334801762</v>
      </c>
      <c r="J79" s="14" t="n">
        <v>0.31731843575419</v>
      </c>
      <c r="K79" s="14" t="n">
        <v>0.535269709543569</v>
      </c>
      <c r="L79" s="14" t="n">
        <v>0.357861635220126</v>
      </c>
      <c r="N79" s="0" t="n">
        <v>-23</v>
      </c>
      <c r="O79" s="0" t="n">
        <v>-68</v>
      </c>
      <c r="P79" s="0" t="n">
        <v>-18</v>
      </c>
      <c r="Q79" s="0" t="n">
        <v>-109</v>
      </c>
      <c r="R79" s="13" t="n">
        <v>-96</v>
      </c>
    </row>
    <row r="80" customFormat="false" ht="13.5" hidden="false" customHeight="true" outlineLevel="0" collapsed="false">
      <c r="A80" s="5"/>
      <c r="R80" s="13"/>
    </row>
    <row r="81" customFormat="false" ht="13.5" hidden="false" customHeight="true" outlineLevel="0" collapsed="false">
      <c r="A81" s="5"/>
      <c r="R81" s="13"/>
    </row>
    <row r="82" customFormat="false" ht="13.5" hidden="false" customHeight="true" outlineLevel="0" collapsed="false">
      <c r="A82" s="1" t="n">
        <v>36938</v>
      </c>
      <c r="C82" s="11" t="n">
        <f aca="false">[22]STOR951!$D$13</f>
        <v>257</v>
      </c>
      <c r="D82" s="11" t="n">
        <f aca="false">[22]STOR951!$D$17</f>
        <v>537</v>
      </c>
      <c r="E82" s="11" t="n">
        <f aca="false">[22]STOR951!$D$21</f>
        <v>166</v>
      </c>
      <c r="F82" s="11" t="n">
        <f aca="false">[22]STOR951!$D$25</f>
        <v>960</v>
      </c>
      <c r="I82" s="2" t="n">
        <f aca="false">[22]STOR951!$G$13</f>
        <v>0.269674711437566</v>
      </c>
      <c r="J82" s="2" t="n">
        <f aca="false">[22]STOR951!$G$17</f>
        <v>0.292643051771117</v>
      </c>
      <c r="K82" s="2" t="n">
        <f aca="false">[22]STOR951!$G$21</f>
        <v>0.328063241106719</v>
      </c>
      <c r="L82" s="2" t="n">
        <f aca="false">[22]STOR951!$G$25</f>
        <v>0.29143897996357</v>
      </c>
      <c r="N82" s="11" t="n">
        <f aca="false">[22]STOR951!$E$13</f>
        <v>-10</v>
      </c>
      <c r="O82" s="11" t="n">
        <f aca="false">[22]STOR951!$E$17</f>
        <v>-55</v>
      </c>
      <c r="P82" s="11" t="n">
        <f aca="false">[22]STOR951!$E$21</f>
        <v>-16</v>
      </c>
      <c r="Q82" s="11" t="n">
        <f aca="false">[22]STOR951!$E$25</f>
        <v>-81</v>
      </c>
      <c r="R82" s="13" t="n">
        <v>-127.2</v>
      </c>
    </row>
    <row r="83" customFormat="false" ht="13.5" hidden="false" customHeight="true" outlineLevel="0" collapsed="false">
      <c r="A83" s="1" t="n">
        <v>36574</v>
      </c>
      <c r="C83" s="11" t="n">
        <f aca="false">[23]STOR951!$D$13</f>
        <v>394</v>
      </c>
      <c r="D83" s="11" t="n">
        <f aca="false">[23]STOR951!$D$17</f>
        <v>594</v>
      </c>
      <c r="E83" s="11" t="n">
        <f aca="false">[23]STOR951!$D$21</f>
        <v>280</v>
      </c>
      <c r="F83" s="11" t="n">
        <f aca="false">[23]STOR951!$D$25</f>
        <v>1268</v>
      </c>
      <c r="I83" s="2" t="n">
        <f aca="false">[23]STOR951!$G$13</f>
        <v>0.415173867228662</v>
      </c>
      <c r="J83" s="2" t="n">
        <f aca="false">[23]STOR951!$G$17</f>
        <v>0.328358208955224</v>
      </c>
      <c r="K83" s="2" t="n">
        <f aca="false">[23]STOR951!$G$21</f>
        <v>0.571428571428571</v>
      </c>
      <c r="L83" s="2" t="n">
        <f aca="false">[23]STOR951!$G$25</f>
        <v>0.395508421709295</v>
      </c>
      <c r="N83" s="11" t="n">
        <f aca="false">[23]STOR951!$E$13</f>
        <v>-31</v>
      </c>
      <c r="O83" s="11" t="n">
        <f aca="false">[23]STOR951!$E$17</f>
        <v>-90</v>
      </c>
      <c r="P83" s="11" t="n">
        <f aca="false">[23]STOR951!$E$21</f>
        <v>-15</v>
      </c>
      <c r="Q83" s="11" t="n">
        <f aca="false">[23]STOR951!$E$25</f>
        <v>-136</v>
      </c>
      <c r="R83" s="13" t="n">
        <v>-120</v>
      </c>
    </row>
    <row r="84" customFormat="false" ht="13.5" hidden="false" customHeight="true" outlineLevel="0" collapsed="false">
      <c r="A84" s="1" t="n">
        <v>36210</v>
      </c>
      <c r="C84" s="11" t="n">
        <f aca="false">[24]STOR951!$D$13</f>
        <v>609</v>
      </c>
      <c r="D84" s="11" t="n">
        <f aca="false">[24]STOR951!$D$17</f>
        <v>891</v>
      </c>
      <c r="E84" s="11" t="n">
        <f aca="false">[24]STOR951!$D$21</f>
        <v>290</v>
      </c>
      <c r="F84" s="11" t="n">
        <f aca="false">[24]STOR951!$D$25</f>
        <v>1790</v>
      </c>
      <c r="I84" s="2" t="n">
        <f aca="false">[24]STOR951!$G$13</f>
        <v>0.670704845814978</v>
      </c>
      <c r="J84" s="2" t="n">
        <f aca="false">[24]STOR951!$G$17</f>
        <v>0.497765363128492</v>
      </c>
      <c r="K84" s="2" t="n">
        <f aca="false">[24]STOR951!$G$21</f>
        <v>0.601659751037344</v>
      </c>
      <c r="L84" s="2" t="n">
        <f aca="false">[24]STOR951!$G$25</f>
        <v>0.558328134747349</v>
      </c>
      <c r="N84" s="11" t="n">
        <f aca="false">[24]STOR951!$E$13</f>
        <v>-16</v>
      </c>
      <c r="O84" s="11" t="n">
        <f aca="false">[24]STOR951!$E$17</f>
        <v>-72</v>
      </c>
      <c r="P84" s="11" t="n">
        <f aca="false">[24]STOR951!$E$21</f>
        <v>-9</v>
      </c>
      <c r="Q84" s="11" t="n">
        <f aca="false">[24]STOR951!$E$25</f>
        <v>-97</v>
      </c>
      <c r="R84" s="13" t="n">
        <v>-42.8</v>
      </c>
    </row>
    <row r="85" customFormat="false" ht="13.5" hidden="false" customHeight="true" outlineLevel="0" collapsed="false">
      <c r="A85" s="1" t="n">
        <v>35846</v>
      </c>
      <c r="C85" s="11" t="n">
        <v>368</v>
      </c>
      <c r="D85" s="11" t="n">
        <v>778</v>
      </c>
      <c r="E85" s="11" t="n">
        <v>202</v>
      </c>
      <c r="F85" s="11" t="n">
        <v>1348</v>
      </c>
      <c r="I85" s="2" t="n">
        <v>0.405286343612335</v>
      </c>
      <c r="J85" s="2" t="n">
        <v>0.43463687150838</v>
      </c>
      <c r="K85" s="2" t="n">
        <v>0.419087136929461</v>
      </c>
      <c r="L85" s="2" t="n">
        <v>0.420461634435434</v>
      </c>
      <c r="N85" s="11" t="n">
        <v>-3</v>
      </c>
      <c r="O85" s="11" t="n">
        <v>-64</v>
      </c>
      <c r="P85" s="11" t="n">
        <v>-10</v>
      </c>
      <c r="Q85" s="11" t="n">
        <v>-77</v>
      </c>
      <c r="R85" s="13" t="n">
        <v>-84</v>
      </c>
    </row>
    <row r="86" customFormat="false" ht="13.5" hidden="false" customHeight="true" outlineLevel="0" collapsed="false">
      <c r="A86" s="1" t="n">
        <v>35482</v>
      </c>
      <c r="C86" s="11" t="n">
        <v>248</v>
      </c>
      <c r="D86" s="11" t="n">
        <v>629</v>
      </c>
      <c r="E86" s="11" t="n">
        <v>187</v>
      </c>
      <c r="F86" s="11" t="n">
        <v>1064</v>
      </c>
      <c r="I86" s="2" t="n">
        <v>0.277094972067039</v>
      </c>
      <c r="J86" s="2" t="n">
        <v>0.34484649122807</v>
      </c>
      <c r="K86" s="2" t="n">
        <v>0.391213389121339</v>
      </c>
      <c r="L86" s="2" t="n">
        <v>0.331877729257642</v>
      </c>
      <c r="N86" s="11" t="n">
        <v>-4</v>
      </c>
      <c r="O86" s="11" t="n">
        <v>-58</v>
      </c>
      <c r="P86" s="11" t="n">
        <v>-1</v>
      </c>
      <c r="Q86" s="11" t="n">
        <v>-63</v>
      </c>
      <c r="R86" s="13" t="n">
        <v>-112.7</v>
      </c>
    </row>
    <row r="87" customFormat="false" ht="13.5" hidden="false" customHeight="true" outlineLevel="0" collapsed="false">
      <c r="A87" s="1" t="n">
        <v>35118</v>
      </c>
      <c r="C87" s="0" t="n">
        <v>261</v>
      </c>
      <c r="D87" s="0" t="n">
        <v>404</v>
      </c>
      <c r="E87" s="0" t="n">
        <v>255</v>
      </c>
      <c r="F87" s="0" t="n">
        <v>920</v>
      </c>
      <c r="I87" s="14" t="n">
        <v>0.287444933920705</v>
      </c>
      <c r="J87" s="14" t="n">
        <v>0.225698324022346</v>
      </c>
      <c r="K87" s="14" t="n">
        <v>0.529045643153527</v>
      </c>
      <c r="L87" s="14" t="n">
        <v>0.289308176100629</v>
      </c>
      <c r="N87" s="0" t="n">
        <v>-9</v>
      </c>
      <c r="O87" s="0" t="n">
        <v>-50</v>
      </c>
      <c r="P87" s="0" t="n">
        <v>-5</v>
      </c>
      <c r="Q87" s="0" t="n">
        <v>-64</v>
      </c>
      <c r="R87" s="13" t="n">
        <v>-92</v>
      </c>
    </row>
    <row r="88" customFormat="false" ht="13.5" hidden="false" customHeight="true" outlineLevel="0" collapsed="false">
      <c r="A88" s="1" t="n">
        <v>34754</v>
      </c>
      <c r="C88" s="0" t="n">
        <v>440</v>
      </c>
      <c r="D88" s="0" t="n">
        <v>724</v>
      </c>
      <c r="E88" s="0" t="n">
        <v>284</v>
      </c>
      <c r="F88" s="0" t="n">
        <v>1448</v>
      </c>
      <c r="G88" s="0" t="n">
        <v>1542</v>
      </c>
      <c r="H88" s="12" t="n">
        <f aca="false">G88-F88</f>
        <v>94</v>
      </c>
      <c r="I88" s="14" t="n">
        <v>0.484581497797357</v>
      </c>
      <c r="J88" s="14" t="n">
        <v>0.404469273743017</v>
      </c>
      <c r="K88" s="14" t="n">
        <v>0.589211618257261</v>
      </c>
      <c r="L88" s="14" t="n">
        <v>0.455345911949686</v>
      </c>
      <c r="N88" s="0" t="n">
        <v>-9</v>
      </c>
      <c r="O88" s="0" t="n">
        <v>-39</v>
      </c>
      <c r="P88" s="0" t="n">
        <v>2</v>
      </c>
      <c r="Q88" s="0" t="n">
        <v>-46</v>
      </c>
      <c r="R88" s="13" t="n">
        <v>-101</v>
      </c>
    </row>
    <row r="89" customFormat="false" ht="13.5" hidden="false" customHeight="true" outlineLevel="0" collapsed="false">
      <c r="A89" s="1" t="n">
        <v>34390</v>
      </c>
      <c r="C89" s="0" t="n">
        <v>308</v>
      </c>
      <c r="D89" s="0" t="n">
        <v>524</v>
      </c>
      <c r="E89" s="0" t="n">
        <v>242</v>
      </c>
      <c r="F89" s="0" t="n">
        <v>1074</v>
      </c>
      <c r="G89" s="0" t="n">
        <v>1091</v>
      </c>
      <c r="H89" s="12" t="n">
        <f aca="false">G89-F89</f>
        <v>17</v>
      </c>
      <c r="I89" s="14" t="n">
        <v>0.33920704845815</v>
      </c>
      <c r="J89" s="14" t="n">
        <v>0.292737430167598</v>
      </c>
      <c r="K89" s="14" t="n">
        <v>0.502074688796681</v>
      </c>
      <c r="L89" s="14" t="n">
        <v>0.337735849056604</v>
      </c>
      <c r="N89" s="0" t="n">
        <v>-4</v>
      </c>
      <c r="O89" s="0" t="n">
        <v>-44</v>
      </c>
      <c r="P89" s="0" t="n">
        <v>-16</v>
      </c>
      <c r="Q89" s="0" t="n">
        <v>-64</v>
      </c>
      <c r="R89" s="13" t="n">
        <v>-112</v>
      </c>
    </row>
    <row r="90" customFormat="false" ht="13.5" hidden="false" customHeight="true" outlineLevel="0" collapsed="false">
      <c r="A90" s="5"/>
      <c r="R90" s="13"/>
    </row>
    <row r="91" customFormat="false" ht="13.5" hidden="false" customHeight="true" outlineLevel="0" collapsed="false">
      <c r="A91" s="5"/>
      <c r="R91" s="13"/>
    </row>
    <row r="92" customFormat="false" ht="13.5" hidden="false" customHeight="true" outlineLevel="0" collapsed="false">
      <c r="A92" s="1" t="n">
        <v>36945</v>
      </c>
      <c r="C92" s="11" t="n">
        <f aca="false">[25]STOR951!$D$13</f>
        <v>242</v>
      </c>
      <c r="D92" s="11" t="n">
        <f aca="false">[25]STOR951!$D$17</f>
        <v>456</v>
      </c>
      <c r="E92" s="11" t="n">
        <f aca="false">[25]STOR951!$D$21</f>
        <v>161</v>
      </c>
      <c r="F92" s="11" t="n">
        <f aca="false">[25]STOR951!$D$25</f>
        <v>859</v>
      </c>
      <c r="I92" s="2" t="n">
        <f aca="false">[25]STOR951!$G$13</f>
        <v>0.253934942287513</v>
      </c>
      <c r="J92" s="2" t="n">
        <f aca="false">[25]STOR951!$G$17</f>
        <v>0.24850136239782</v>
      </c>
      <c r="K92" s="2" t="n">
        <f aca="false">[25]STOR951!$G$21</f>
        <v>0.318181818181818</v>
      </c>
      <c r="L92" s="2" t="n">
        <f aca="false">[25]STOR951!$G$25</f>
        <v>0.260777170613236</v>
      </c>
      <c r="N92" s="11" t="n">
        <f aca="false">[25]STOR951!$E$13</f>
        <v>-15</v>
      </c>
      <c r="O92" s="11" t="n">
        <f aca="false">[25]STOR951!$E$17</f>
        <v>-81</v>
      </c>
      <c r="P92" s="11" t="n">
        <f aca="false">[25]STOR951!$E$21</f>
        <v>-5</v>
      </c>
      <c r="Q92" s="11" t="n">
        <f aca="false">[25]STOR951!$E$25</f>
        <v>-101</v>
      </c>
      <c r="R92" s="13" t="n">
        <v>-100.2</v>
      </c>
    </row>
    <row r="93" customFormat="false" ht="13.5" hidden="false" customHeight="true" outlineLevel="0" collapsed="false">
      <c r="A93" s="1" t="n">
        <v>36581</v>
      </c>
      <c r="C93" s="11" t="n">
        <f aca="false">[26]STOR951!$D$13</f>
        <v>376</v>
      </c>
      <c r="D93" s="11" t="n">
        <f aca="false">[26]STOR951!$D$17</f>
        <v>551</v>
      </c>
      <c r="E93" s="11" t="n">
        <f aca="false">[26]STOR951!$D$21</f>
        <v>267</v>
      </c>
      <c r="F93" s="11" t="n">
        <f aca="false">[26]STOR951!$D$25</f>
        <v>1194</v>
      </c>
      <c r="I93" s="2" t="n">
        <f aca="false">[26]STOR951!$G$13</f>
        <v>0.396206533192835</v>
      </c>
      <c r="J93" s="2" t="n">
        <f aca="false">[26]STOR951!$G$17</f>
        <v>0.304588170259812</v>
      </c>
      <c r="K93" s="2" t="n">
        <f aca="false">[26]STOR951!$G$21</f>
        <v>0.544897959183674</v>
      </c>
      <c r="L93" s="2" t="n">
        <f aca="false">[26]STOR951!$G$25</f>
        <v>0.372426699937617</v>
      </c>
      <c r="N93" s="11" t="n">
        <f aca="false">[26]STOR951!$E$13</f>
        <v>-18</v>
      </c>
      <c r="O93" s="11" t="n">
        <f aca="false">[26]STOR951!$E$17</f>
        <v>-43</v>
      </c>
      <c r="P93" s="11" t="n">
        <f aca="false">[26]STOR951!$E$21</f>
        <v>-13</v>
      </c>
      <c r="Q93" s="11" t="n">
        <f aca="false">[26]STOR951!$E$25</f>
        <v>-74</v>
      </c>
      <c r="R93" s="13" t="n">
        <v>-119.1</v>
      </c>
    </row>
    <row r="94" customFormat="false" ht="13.5" hidden="false" customHeight="true" outlineLevel="0" collapsed="false">
      <c r="A94" s="1" t="n">
        <v>36217</v>
      </c>
      <c r="C94" s="11" t="n">
        <f aca="false">[27]STOR951!$D$13</f>
        <v>583</v>
      </c>
      <c r="D94" s="11" t="n">
        <f aca="false">[27]STOR951!$D$17</f>
        <v>795</v>
      </c>
      <c r="E94" s="11" t="n">
        <f aca="false">[27]STOR951!$D$21</f>
        <v>284</v>
      </c>
      <c r="F94" s="11" t="n">
        <f aca="false">[27]STOR951!$D$25</f>
        <v>1662</v>
      </c>
      <c r="G94" s="0" t="n">
        <v>1792</v>
      </c>
      <c r="H94" s="12" t="n">
        <f aca="false">G94-F94</f>
        <v>130</v>
      </c>
      <c r="I94" s="2" t="n">
        <f aca="false">[27]STOR951!$G$13</f>
        <v>0.642070484581498</v>
      </c>
      <c r="J94" s="2" t="n">
        <f aca="false">[27]STOR951!$G$17</f>
        <v>0.444134078212291</v>
      </c>
      <c r="K94" s="2" t="n">
        <f aca="false">[27]STOR951!$G$21</f>
        <v>0.589211618257261</v>
      </c>
      <c r="L94" s="2" t="n">
        <f aca="false">[27]STOR951!$G$25</f>
        <v>0.518402994385527</v>
      </c>
      <c r="N94" s="11" t="n">
        <f aca="false">[27]STOR951!$E$13</f>
        <v>-26</v>
      </c>
      <c r="O94" s="11" t="n">
        <f aca="false">[27]STOR951!$E$17</f>
        <v>-96</v>
      </c>
      <c r="P94" s="11" t="n">
        <f aca="false">[27]STOR951!$E$21</f>
        <v>-6</v>
      </c>
      <c r="Q94" s="11" t="n">
        <f aca="false">[27]STOR951!$E$25</f>
        <v>-128</v>
      </c>
      <c r="R94" s="13" t="n">
        <v>-60.2</v>
      </c>
    </row>
    <row r="95" customFormat="false" ht="13.5" hidden="false" customHeight="true" outlineLevel="0" collapsed="false">
      <c r="A95" s="1" t="n">
        <v>35853</v>
      </c>
      <c r="C95" s="11" t="n">
        <v>382</v>
      </c>
      <c r="D95" s="11" t="n">
        <v>733</v>
      </c>
      <c r="E95" s="11" t="n">
        <v>186</v>
      </c>
      <c r="F95" s="11" t="n">
        <v>1301</v>
      </c>
      <c r="G95" s="0" t="n">
        <v>1426</v>
      </c>
      <c r="H95" s="12" t="n">
        <f aca="false">G95-F95</f>
        <v>125</v>
      </c>
      <c r="I95" s="2" t="n">
        <v>0.420704845814978</v>
      </c>
      <c r="J95" s="2" t="n">
        <v>0.409497206703911</v>
      </c>
      <c r="K95" s="2" t="n">
        <v>0.385892116182573</v>
      </c>
      <c r="L95" s="2" t="n">
        <v>0.405801621958827</v>
      </c>
      <c r="N95" s="11" t="n">
        <v>14</v>
      </c>
      <c r="O95" s="11" t="n">
        <v>-45</v>
      </c>
      <c r="P95" s="11" t="n">
        <v>-16</v>
      </c>
      <c r="Q95" s="11" t="n">
        <v>-47</v>
      </c>
      <c r="R95" s="13" t="n">
        <v>-30.2</v>
      </c>
    </row>
    <row r="96" customFormat="false" ht="13.5" hidden="false" customHeight="true" outlineLevel="0" collapsed="false">
      <c r="A96" s="1" t="n">
        <v>35489</v>
      </c>
      <c r="C96" s="11" t="n">
        <v>237</v>
      </c>
      <c r="D96" s="11" t="n">
        <v>575</v>
      </c>
      <c r="E96" s="11" t="n">
        <v>176</v>
      </c>
      <c r="F96" s="11" t="n">
        <v>988</v>
      </c>
      <c r="G96" s="0" t="n">
        <v>1139</v>
      </c>
      <c r="H96" s="12" t="n">
        <f aca="false">G96-F96</f>
        <v>151</v>
      </c>
      <c r="I96" s="2" t="n">
        <v>0.264804469273743</v>
      </c>
      <c r="J96" s="2" t="n">
        <v>0.315241228070175</v>
      </c>
      <c r="K96" s="2" t="n">
        <v>0.368200836820084</v>
      </c>
      <c r="L96" s="2" t="n">
        <v>0.30817217716781</v>
      </c>
      <c r="N96" s="11" t="n">
        <v>-11</v>
      </c>
      <c r="O96" s="11" t="n">
        <v>-54</v>
      </c>
      <c r="P96" s="11" t="n">
        <v>-11</v>
      </c>
      <c r="Q96" s="11" t="n">
        <v>-76</v>
      </c>
      <c r="R96" s="13" t="n">
        <v>-82.8</v>
      </c>
    </row>
    <row r="97" customFormat="false" ht="13.5" hidden="false" customHeight="true" outlineLevel="0" collapsed="false">
      <c r="A97" s="1" t="n">
        <v>35125</v>
      </c>
      <c r="C97" s="0" t="n">
        <v>249</v>
      </c>
      <c r="D97" s="0" t="n">
        <v>377</v>
      </c>
      <c r="E97" s="0" t="n">
        <v>232</v>
      </c>
      <c r="F97" s="0" t="n">
        <v>858</v>
      </c>
      <c r="G97" s="0" t="n">
        <v>1020</v>
      </c>
      <c r="H97" s="12" t="n">
        <f aca="false">G97-F97</f>
        <v>162</v>
      </c>
      <c r="I97" s="14" t="n">
        <v>0.274229074889868</v>
      </c>
      <c r="J97" s="14" t="n">
        <v>0.210614525139665</v>
      </c>
      <c r="K97" s="14" t="n">
        <v>0.481327800829876</v>
      </c>
      <c r="L97" s="14" t="n">
        <v>0.269811320754717</v>
      </c>
      <c r="N97" s="0" t="n">
        <v>-12</v>
      </c>
      <c r="O97" s="0" t="n">
        <v>-27</v>
      </c>
      <c r="P97" s="0" t="n">
        <v>-23</v>
      </c>
      <c r="Q97" s="0" t="n">
        <v>-62</v>
      </c>
      <c r="R97" s="13" t="n">
        <v>-87</v>
      </c>
    </row>
    <row r="98" customFormat="false" ht="13.5" hidden="false" customHeight="true" outlineLevel="0" collapsed="false">
      <c r="A98" s="1" t="n">
        <v>34761</v>
      </c>
      <c r="C98" s="0" t="n">
        <v>415</v>
      </c>
      <c r="D98" s="0" t="n">
        <v>638</v>
      </c>
      <c r="E98" s="0" t="n">
        <v>277</v>
      </c>
      <c r="F98" s="0" t="n">
        <v>1330</v>
      </c>
      <c r="I98" s="14" t="n">
        <v>0.45704845814978</v>
      </c>
      <c r="J98" s="14" t="n">
        <v>0.356424581005587</v>
      </c>
      <c r="K98" s="14" t="n">
        <v>0.574688796680498</v>
      </c>
      <c r="L98" s="14" t="n">
        <v>0.418238993710692</v>
      </c>
      <c r="N98" s="0" t="n">
        <v>-25</v>
      </c>
      <c r="O98" s="0" t="n">
        <v>-86</v>
      </c>
      <c r="P98" s="0" t="n">
        <v>-7</v>
      </c>
      <c r="Q98" s="0" t="n">
        <v>-118</v>
      </c>
      <c r="R98" s="13" t="n">
        <v>-96</v>
      </c>
    </row>
    <row r="99" customFormat="false" ht="13.5" hidden="false" customHeight="true" outlineLevel="0" collapsed="false">
      <c r="A99" s="1" t="n">
        <v>34397</v>
      </c>
      <c r="C99" s="0" t="n">
        <v>277</v>
      </c>
      <c r="D99" s="0" t="n">
        <v>430</v>
      </c>
      <c r="E99" s="0" t="n">
        <v>235</v>
      </c>
      <c r="F99" s="0" t="n">
        <v>942</v>
      </c>
      <c r="I99" s="14" t="n">
        <v>0.305066079295154</v>
      </c>
      <c r="J99" s="14" t="n">
        <v>0.240223463687151</v>
      </c>
      <c r="K99" s="14" t="n">
        <v>0.487551867219917</v>
      </c>
      <c r="L99" s="14" t="n">
        <v>0.29622641509434</v>
      </c>
      <c r="N99" s="0" t="n">
        <v>-31</v>
      </c>
      <c r="O99" s="0" t="n">
        <v>-94</v>
      </c>
      <c r="P99" s="0" t="n">
        <v>-7</v>
      </c>
      <c r="Q99" s="0" t="n">
        <v>-132</v>
      </c>
      <c r="R99" s="13" t="n">
        <v>-58</v>
      </c>
    </row>
    <row r="100" customFormat="false" ht="13.5" hidden="false" customHeight="true" outlineLevel="0" collapsed="false">
      <c r="A100" s="5"/>
      <c r="R100" s="13"/>
    </row>
    <row r="101" customFormat="false" ht="13.5" hidden="false" customHeight="true" outlineLevel="0" collapsed="false">
      <c r="A101" s="5"/>
      <c r="R101" s="13"/>
    </row>
    <row r="102" customFormat="false" ht="13.5" hidden="false" customHeight="true" outlineLevel="0" collapsed="false">
      <c r="A102" s="1" t="n">
        <v>36952</v>
      </c>
      <c r="C102" s="11" t="n">
        <f aca="false">[28]STOR951!$D$13</f>
        <v>236</v>
      </c>
      <c r="D102" s="11" t="n">
        <f aca="false">[28]STOR951!$D$17</f>
        <v>402</v>
      </c>
      <c r="E102" s="11" t="n">
        <f aca="false">[28]STOR951!$D$21</f>
        <v>148</v>
      </c>
      <c r="F102" s="11" t="n">
        <f aca="false">[28]STOR951!$D$25</f>
        <v>786</v>
      </c>
      <c r="G102" s="0" t="n">
        <v>906</v>
      </c>
      <c r="H102" s="12" t="n">
        <f aca="false">G102-F102</f>
        <v>120</v>
      </c>
      <c r="I102" s="2" t="n">
        <f aca="false">[28]STOR951!$G$13</f>
        <v>0.247639034627492</v>
      </c>
      <c r="J102" s="2" t="n">
        <f aca="false">[28]STOR951!$G$17</f>
        <v>0.219073569482289</v>
      </c>
      <c r="K102" s="2" t="n">
        <f aca="false">[28]STOR951!$G$21</f>
        <v>0.292490118577075</v>
      </c>
      <c r="L102" s="2" t="n">
        <f aca="false">[28]STOR951!$G$25</f>
        <v>0.238615664845173</v>
      </c>
      <c r="N102" s="11" t="n">
        <f aca="false">[28]STOR951!$E$13</f>
        <v>-6</v>
      </c>
      <c r="O102" s="11" t="n">
        <f aca="false">[28]STOR951!$E$17</f>
        <v>-54</v>
      </c>
      <c r="P102" s="11" t="n">
        <f aca="false">[28]STOR951!$E$21</f>
        <v>-13</v>
      </c>
      <c r="Q102" s="11" t="n">
        <f aca="false">[28]STOR951!$E$25</f>
        <v>-73</v>
      </c>
      <c r="R102" s="13" t="n">
        <v>-98.7</v>
      </c>
    </row>
    <row r="103" customFormat="false" ht="13.5" hidden="false" customHeight="true" outlineLevel="0" collapsed="false">
      <c r="A103" s="1" t="n">
        <v>36588</v>
      </c>
      <c r="C103" s="11" t="n">
        <f aca="false">[29]STOR951!$D$13</f>
        <v>372</v>
      </c>
      <c r="D103" s="11" t="n">
        <f aca="false">[29]STOR951!$D$17</f>
        <v>527</v>
      </c>
      <c r="E103" s="11" t="n">
        <f aca="false">[29]STOR951!$D$21</f>
        <v>258</v>
      </c>
      <c r="F103" s="11" t="n">
        <f aca="false">[29]STOR951!$D$25</f>
        <v>1157</v>
      </c>
      <c r="G103" s="0" t="n">
        <v>1300</v>
      </c>
      <c r="H103" s="12" t="n">
        <f aca="false">G103-F103</f>
        <v>143</v>
      </c>
      <c r="I103" s="2" t="n">
        <f aca="false">[29]STOR951!$G$13</f>
        <v>0.391991570073762</v>
      </c>
      <c r="J103" s="2" t="n">
        <f aca="false">[29]STOR951!$G$17</f>
        <v>0.291321171918187</v>
      </c>
      <c r="K103" s="2" t="n">
        <f aca="false">[29]STOR951!$G$21</f>
        <v>0.526530612244898</v>
      </c>
      <c r="L103" s="2" t="n">
        <f aca="false">[29]STOR951!$G$25</f>
        <v>0.360885839051778</v>
      </c>
      <c r="N103" s="11" t="n">
        <f aca="false">[29]STOR951!$E$13</f>
        <v>-4</v>
      </c>
      <c r="O103" s="11" t="n">
        <f aca="false">[29]STOR951!$E$17</f>
        <v>-24</v>
      </c>
      <c r="P103" s="11" t="n">
        <f aca="false">[29]STOR951!$E$21</f>
        <v>-9</v>
      </c>
      <c r="Q103" s="11" t="n">
        <f aca="false">[29]STOR951!$E$25</f>
        <v>-37</v>
      </c>
      <c r="R103" s="13" t="n">
        <v>-78.9</v>
      </c>
    </row>
    <row r="104" customFormat="false" ht="13.5" hidden="false" customHeight="true" outlineLevel="0" collapsed="false">
      <c r="A104" s="1" t="n">
        <v>36224</v>
      </c>
      <c r="C104" s="11" t="n">
        <f aca="false">[30]STOR951!$D$13</f>
        <v>575</v>
      </c>
      <c r="D104" s="11" t="n">
        <f aca="false">[30]STOR951!$D$17</f>
        <v>736</v>
      </c>
      <c r="E104" s="11" t="n">
        <f aca="false">[30]STOR951!$D$21</f>
        <v>282</v>
      </c>
      <c r="F104" s="11" t="n">
        <f aca="false">[30]STOR951!$D$25</f>
        <v>1593</v>
      </c>
      <c r="I104" s="2" t="n">
        <f aca="false">[30]STOR951!$G$13</f>
        <v>0.633259911894273</v>
      </c>
      <c r="J104" s="2" t="n">
        <f aca="false">[30]STOR951!$G$17</f>
        <v>0.411173184357542</v>
      </c>
      <c r="K104" s="2" t="n">
        <f aca="false">[30]STOR951!$G$21</f>
        <v>0.5850622406639</v>
      </c>
      <c r="L104" s="2" t="n">
        <f aca="false">[30]STOR951!$G$25</f>
        <v>0.496880848409233</v>
      </c>
      <c r="N104" s="11" t="n">
        <f aca="false">[30]STOR951!$E$13</f>
        <v>-8</v>
      </c>
      <c r="O104" s="11" t="n">
        <f aca="false">[30]STOR951!$E$17</f>
        <v>-59</v>
      </c>
      <c r="P104" s="11" t="n">
        <f aca="false">[30]STOR951!$E$21</f>
        <v>-2</v>
      </c>
      <c r="Q104" s="11" t="n">
        <f aca="false">[30]STOR951!$E$25</f>
        <v>-69</v>
      </c>
      <c r="R104" s="13" t="n">
        <v>-82.4</v>
      </c>
    </row>
    <row r="105" customFormat="false" ht="13.5" hidden="false" customHeight="true" outlineLevel="0" collapsed="false">
      <c r="A105" s="1" t="n">
        <v>35860</v>
      </c>
      <c r="C105" s="11" t="n">
        <v>383</v>
      </c>
      <c r="D105" s="11" t="n">
        <v>688</v>
      </c>
      <c r="E105" s="11" t="n">
        <v>176</v>
      </c>
      <c r="F105" s="11" t="n">
        <v>1247</v>
      </c>
      <c r="I105" s="2" t="n">
        <v>0.421806167400881</v>
      </c>
      <c r="J105" s="2" t="n">
        <v>0.384357541899441</v>
      </c>
      <c r="K105" s="2" t="n">
        <v>0.365145228215768</v>
      </c>
      <c r="L105" s="2" t="n">
        <v>0.388958203368684</v>
      </c>
      <c r="N105" s="11" t="n">
        <v>1</v>
      </c>
      <c r="O105" s="11" t="n">
        <v>-45</v>
      </c>
      <c r="P105" s="11" t="n">
        <v>-10</v>
      </c>
      <c r="Q105" s="11" t="n">
        <v>-54</v>
      </c>
      <c r="R105" s="13" t="n">
        <v>-70</v>
      </c>
    </row>
    <row r="106" customFormat="false" ht="13.5" hidden="false" customHeight="true" outlineLevel="0" collapsed="false">
      <c r="A106" s="1" t="n">
        <v>35496</v>
      </c>
      <c r="C106" s="11" t="n">
        <v>240</v>
      </c>
      <c r="D106" s="11" t="n">
        <v>526</v>
      </c>
      <c r="E106" s="11" t="n">
        <v>165</v>
      </c>
      <c r="F106" s="11" t="n">
        <v>931</v>
      </c>
      <c r="I106" s="2" t="n">
        <v>0.268156424581006</v>
      </c>
      <c r="J106" s="2" t="n">
        <v>0.288377192982456</v>
      </c>
      <c r="K106" s="2" t="n">
        <v>0.345188284518828</v>
      </c>
      <c r="L106" s="2" t="n">
        <v>0.290393013100437</v>
      </c>
      <c r="N106" s="11" t="n">
        <v>3</v>
      </c>
      <c r="O106" s="11" t="n">
        <v>-49</v>
      </c>
      <c r="P106" s="11" t="n">
        <v>-11</v>
      </c>
      <c r="Q106" s="11" t="n">
        <v>-57</v>
      </c>
      <c r="R106" s="13" t="n">
        <v>-33.7</v>
      </c>
    </row>
    <row r="107" customFormat="false" ht="13.5" hidden="false" customHeight="true" outlineLevel="0" collapsed="false">
      <c r="A107" s="1" t="n">
        <v>35132</v>
      </c>
      <c r="C107" s="0" t="n">
        <v>214</v>
      </c>
      <c r="D107" s="0" t="n">
        <v>301</v>
      </c>
      <c r="E107" s="0" t="n">
        <v>225</v>
      </c>
      <c r="F107" s="0" t="n">
        <v>740</v>
      </c>
      <c r="I107" s="14" t="n">
        <v>0.23568281938326</v>
      </c>
      <c r="J107" s="14" t="n">
        <v>0.168156424581006</v>
      </c>
      <c r="K107" s="14" t="n">
        <v>0.466804979253112</v>
      </c>
      <c r="L107" s="14" t="n">
        <v>0.232704402515723</v>
      </c>
      <c r="N107" s="0" t="n">
        <v>-35</v>
      </c>
      <c r="O107" s="0" t="n">
        <v>-76</v>
      </c>
      <c r="P107" s="0" t="n">
        <v>-7</v>
      </c>
      <c r="Q107" s="0" t="n">
        <v>-118</v>
      </c>
      <c r="R107" s="13" t="n">
        <v>-83</v>
      </c>
    </row>
    <row r="108" customFormat="false" ht="13.5" hidden="false" customHeight="true" outlineLevel="0" collapsed="false">
      <c r="A108" s="1" t="n">
        <v>34768</v>
      </c>
      <c r="C108" s="0" t="n">
        <v>360</v>
      </c>
      <c r="D108" s="0" t="n">
        <v>569</v>
      </c>
      <c r="E108" s="0" t="n">
        <v>269</v>
      </c>
      <c r="F108" s="0" t="n">
        <v>1198</v>
      </c>
      <c r="I108" s="14" t="n">
        <v>0.39647577092511</v>
      </c>
      <c r="J108" s="14" t="n">
        <v>0.317877094972067</v>
      </c>
      <c r="K108" s="14" t="n">
        <v>0.558091286307054</v>
      </c>
      <c r="L108" s="14" t="n">
        <v>0.376729559748428</v>
      </c>
      <c r="N108" s="0" t="n">
        <v>-55</v>
      </c>
      <c r="O108" s="0" t="n">
        <v>-69</v>
      </c>
      <c r="P108" s="0" t="n">
        <v>-8</v>
      </c>
      <c r="Q108" s="0" t="n">
        <v>-132</v>
      </c>
      <c r="R108" s="13" t="n">
        <v>-95</v>
      </c>
    </row>
    <row r="109" customFormat="false" ht="13.5" hidden="false" customHeight="true" outlineLevel="0" collapsed="false">
      <c r="A109" s="1" t="n">
        <v>34404</v>
      </c>
      <c r="C109" s="0" t="n">
        <v>266</v>
      </c>
      <c r="D109" s="0" t="n">
        <v>419</v>
      </c>
      <c r="E109" s="0" t="n">
        <v>230</v>
      </c>
      <c r="F109" s="0" t="n">
        <v>915</v>
      </c>
      <c r="I109" s="14" t="n">
        <v>0.29295154185022</v>
      </c>
      <c r="J109" s="14" t="n">
        <v>0.234078212290503</v>
      </c>
      <c r="K109" s="14" t="n">
        <v>0.477178423236515</v>
      </c>
      <c r="L109" s="14" t="n">
        <v>0.287735849056604</v>
      </c>
      <c r="N109" s="0" t="n">
        <v>-11</v>
      </c>
      <c r="O109" s="0" t="n">
        <v>-11</v>
      </c>
      <c r="P109" s="0" t="n">
        <v>-5</v>
      </c>
      <c r="Q109" s="0" t="n">
        <v>-27</v>
      </c>
      <c r="R109" s="13" t="n">
        <v>-68</v>
      </c>
    </row>
    <row r="110" customFormat="false" ht="13.5" hidden="false" customHeight="true" outlineLevel="0" collapsed="false">
      <c r="A110" s="5"/>
      <c r="R110" s="13"/>
    </row>
    <row r="111" customFormat="false" ht="13.5" hidden="false" customHeight="true" outlineLevel="0" collapsed="false">
      <c r="A111" s="5"/>
      <c r="R111" s="13"/>
    </row>
    <row r="112" customFormat="false" ht="13.5" hidden="false" customHeight="true" outlineLevel="0" collapsed="false">
      <c r="A112" s="1" t="n">
        <v>36959</v>
      </c>
      <c r="C112" s="11" t="n">
        <f aca="false">[31]STOR951!$D$13</f>
        <v>225</v>
      </c>
      <c r="D112" s="11" t="n">
        <f aca="false">[31]STOR951!$D$17</f>
        <v>341</v>
      </c>
      <c r="E112" s="11" t="n">
        <f aca="false">[31]STOR951!$D$21</f>
        <v>145</v>
      </c>
      <c r="F112" s="11" t="n">
        <f aca="false">[31]STOR951!$D$25</f>
        <v>711</v>
      </c>
      <c r="I112" s="2" t="n">
        <f aca="false">[31]STOR951!$G$13</f>
        <v>0.236096537250787</v>
      </c>
      <c r="J112" s="2" t="n">
        <f aca="false">[31]STOR951!$G$17</f>
        <v>0.1858310626703</v>
      </c>
      <c r="K112" s="2" t="n">
        <f aca="false">[31]STOR951!$G$21</f>
        <v>0.286561264822134</v>
      </c>
      <c r="L112" s="2" t="n">
        <f aca="false">[31]STOR951!$G$25</f>
        <v>0.215846994535519</v>
      </c>
      <c r="N112" s="11" t="n">
        <f aca="false">[31]STOR951!$E$13</f>
        <v>-11</v>
      </c>
      <c r="O112" s="11" t="n">
        <f aca="false">[31]STOR951!$E$17</f>
        <v>-61</v>
      </c>
      <c r="P112" s="11" t="n">
        <f aca="false">[31]STOR951!$E$21</f>
        <v>-3</v>
      </c>
      <c r="Q112" s="11" t="n">
        <f aca="false">[31]STOR951!$E$25</f>
        <v>-75</v>
      </c>
      <c r="R112" s="13" t="n">
        <v>-51.9</v>
      </c>
    </row>
    <row r="113" customFormat="false" ht="13.5" hidden="false" customHeight="true" outlineLevel="0" collapsed="false">
      <c r="A113" s="1" t="n">
        <v>36595</v>
      </c>
      <c r="C113" s="11" t="n">
        <f aca="false">[32]STOR951!$D$13</f>
        <v>370</v>
      </c>
      <c r="D113" s="11" t="n">
        <f aca="false">[32]STOR951!$D$17</f>
        <v>511</v>
      </c>
      <c r="E113" s="11" t="n">
        <f aca="false">[32]STOR951!$D$21</f>
        <v>245</v>
      </c>
      <c r="F113" s="11" t="n">
        <f aca="false">[32]STOR951!$D$25</f>
        <v>1126</v>
      </c>
      <c r="I113" s="2" t="n">
        <f aca="false">[32]STOR951!$G$13</f>
        <v>0.389884088514226</v>
      </c>
      <c r="J113" s="2" t="n">
        <f aca="false">[32]STOR951!$G$17</f>
        <v>0.282476506357103</v>
      </c>
      <c r="K113" s="2" t="n">
        <f aca="false">[32]STOR951!$G$21</f>
        <v>0.5</v>
      </c>
      <c r="L113" s="2" t="n">
        <f aca="false">[32]STOR951!$G$25</f>
        <v>0.351216469120399</v>
      </c>
      <c r="N113" s="11" t="n">
        <f aca="false">[32]STOR951!$E$13</f>
        <v>-2</v>
      </c>
      <c r="O113" s="11" t="n">
        <f aca="false">[32]STOR951!$E$17</f>
        <v>-16</v>
      </c>
      <c r="P113" s="11" t="n">
        <f aca="false">[32]STOR951!$E$21</f>
        <v>-13</v>
      </c>
      <c r="Q113" s="11" t="n">
        <f aca="false">[32]STOR951!$E$25</f>
        <v>-31</v>
      </c>
      <c r="R113" s="13"/>
    </row>
    <row r="114" customFormat="false" ht="13.5" hidden="false" customHeight="true" outlineLevel="0" collapsed="false">
      <c r="A114" s="1" t="n">
        <v>36231</v>
      </c>
      <c r="C114" s="11" t="n">
        <f aca="false">[33]STOR951!$D$13</f>
        <v>548</v>
      </c>
      <c r="D114" s="11" t="n">
        <f aca="false">[33]STOR951!$D$17</f>
        <v>646</v>
      </c>
      <c r="E114" s="11" t="n">
        <f aca="false">[33]STOR951!$D$21</f>
        <v>265</v>
      </c>
      <c r="F114" s="11" t="n">
        <f aca="false">[33]STOR951!$D$25</f>
        <v>1459</v>
      </c>
      <c r="I114" s="2" t="n">
        <f aca="false">[33]STOR951!$G$13</f>
        <v>0.60352422907489</v>
      </c>
      <c r="J114" s="2" t="n">
        <f aca="false">[33]STOR951!$G$17</f>
        <v>0.360893854748603</v>
      </c>
      <c r="K114" s="2" t="n">
        <f aca="false">[33]STOR951!$G$21</f>
        <v>0.549792531120332</v>
      </c>
      <c r="L114" s="2" t="n">
        <f aca="false">[33]STOR951!$G$25</f>
        <v>0.455084217092951</v>
      </c>
      <c r="N114" s="11" t="n">
        <f aca="false">[33]STOR951!$E$13</f>
        <v>-27</v>
      </c>
      <c r="O114" s="11" t="n">
        <f aca="false">[33]STOR951!$E$17</f>
        <v>-90</v>
      </c>
      <c r="P114" s="11" t="n">
        <f aca="false">[33]STOR951!$E$21</f>
        <v>-17</v>
      </c>
      <c r="Q114" s="11" t="n">
        <f aca="false">[33]STOR951!$E$25</f>
        <v>-134</v>
      </c>
      <c r="R114" s="13" t="n">
        <v>-88.1</v>
      </c>
    </row>
    <row r="115" customFormat="false" ht="13.5" hidden="false" customHeight="true" outlineLevel="0" collapsed="false">
      <c r="A115" s="1" t="n">
        <v>35867</v>
      </c>
      <c r="C115" s="11" t="n">
        <v>341</v>
      </c>
      <c r="D115" s="11" t="n">
        <v>595</v>
      </c>
      <c r="E115" s="11" t="n">
        <v>168</v>
      </c>
      <c r="F115" s="11" t="n">
        <v>1104</v>
      </c>
      <c r="I115" s="2" t="n">
        <v>0.375550660792952</v>
      </c>
      <c r="J115" s="2" t="n">
        <v>0.332402234636872</v>
      </c>
      <c r="K115" s="2" t="n">
        <v>0.348547717842324</v>
      </c>
      <c r="L115" s="2" t="n">
        <v>0.344354335620711</v>
      </c>
      <c r="N115" s="11" t="n">
        <v>-42</v>
      </c>
      <c r="O115" s="11" t="n">
        <v>-93</v>
      </c>
      <c r="P115" s="11" t="n">
        <v>-8</v>
      </c>
      <c r="Q115" s="11" t="n">
        <v>-143</v>
      </c>
      <c r="R115" s="13" t="n">
        <v>-81</v>
      </c>
    </row>
    <row r="116" customFormat="false" ht="13.5" hidden="false" customHeight="true" outlineLevel="0" collapsed="false">
      <c r="A116" s="1" t="n">
        <v>35503</v>
      </c>
      <c r="C116" s="11" t="n">
        <v>254</v>
      </c>
      <c r="D116" s="11" t="n">
        <v>469</v>
      </c>
      <c r="E116" s="11" t="n">
        <v>163</v>
      </c>
      <c r="F116" s="11" t="n">
        <v>886</v>
      </c>
      <c r="I116" s="2" t="n">
        <v>0.283798882681564</v>
      </c>
      <c r="J116" s="2" t="n">
        <v>0.257127192982456</v>
      </c>
      <c r="K116" s="2" t="n">
        <v>0.341004184100418</v>
      </c>
      <c r="L116" s="2" t="n">
        <v>0.276356830941984</v>
      </c>
      <c r="N116" s="11" t="n">
        <v>14</v>
      </c>
      <c r="O116" s="11" t="n">
        <v>-57</v>
      </c>
      <c r="P116" s="11" t="n">
        <v>-2</v>
      </c>
      <c r="Q116" s="11" t="n">
        <v>-45</v>
      </c>
      <c r="R116" s="13" t="n">
        <v>-20.7</v>
      </c>
    </row>
    <row r="117" customFormat="false" ht="13.5" hidden="false" customHeight="true" outlineLevel="0" collapsed="false">
      <c r="A117" s="1" t="n">
        <v>35139</v>
      </c>
      <c r="C117" s="0" t="n">
        <v>194</v>
      </c>
      <c r="D117" s="0" t="n">
        <v>249</v>
      </c>
      <c r="E117" s="0" t="n">
        <v>225</v>
      </c>
      <c r="F117" s="0" t="n">
        <v>668</v>
      </c>
      <c r="I117" s="14" t="n">
        <v>0.213656387665198</v>
      </c>
      <c r="J117" s="14" t="n">
        <v>0.139106145251397</v>
      </c>
      <c r="K117" s="14" t="n">
        <v>0.466804979253112</v>
      </c>
      <c r="L117" s="14" t="n">
        <v>0.210062893081761</v>
      </c>
      <c r="N117" s="0" t="n">
        <v>-20</v>
      </c>
      <c r="O117" s="0" t="n">
        <v>-52</v>
      </c>
      <c r="P117" s="0" t="n">
        <v>0</v>
      </c>
      <c r="Q117" s="0" t="n">
        <v>-72</v>
      </c>
      <c r="R117" s="13" t="n">
        <v>-59</v>
      </c>
    </row>
    <row r="118" customFormat="false" ht="13.5" hidden="false" customHeight="true" outlineLevel="0" collapsed="false">
      <c r="A118" s="1" t="n">
        <v>34775</v>
      </c>
      <c r="C118" s="0" t="n">
        <v>375</v>
      </c>
      <c r="D118" s="0" t="n">
        <v>537</v>
      </c>
      <c r="E118" s="0" t="n">
        <v>269</v>
      </c>
      <c r="F118" s="0" t="n">
        <v>1181</v>
      </c>
      <c r="I118" s="14" t="n">
        <v>0.412995594713656</v>
      </c>
      <c r="J118" s="14" t="n">
        <v>0.3</v>
      </c>
      <c r="K118" s="14" t="n">
        <v>0.558091286307054</v>
      </c>
      <c r="L118" s="14" t="n">
        <v>0.371383647798742</v>
      </c>
      <c r="N118" s="0" t="n">
        <v>15</v>
      </c>
      <c r="O118" s="0" t="n">
        <v>-32</v>
      </c>
      <c r="P118" s="0" t="n">
        <v>0</v>
      </c>
      <c r="Q118" s="0" t="n">
        <v>-17</v>
      </c>
      <c r="R118" s="13" t="n">
        <v>-38</v>
      </c>
    </row>
    <row r="119" customFormat="false" ht="13.5" hidden="false" customHeight="true" outlineLevel="0" collapsed="false">
      <c r="A119" s="1" t="n">
        <v>34411</v>
      </c>
      <c r="C119" s="0" t="n">
        <v>277</v>
      </c>
      <c r="D119" s="0" t="n">
        <v>354</v>
      </c>
      <c r="E119" s="0" t="n">
        <v>234</v>
      </c>
      <c r="F119" s="0" t="n">
        <v>865</v>
      </c>
      <c r="I119" s="14" t="n">
        <v>0.305066079295154</v>
      </c>
      <c r="J119" s="14" t="n">
        <v>0.197765363128492</v>
      </c>
      <c r="K119" s="14" t="n">
        <v>0.485477178423237</v>
      </c>
      <c r="L119" s="14" t="n">
        <v>0.272012578616352</v>
      </c>
      <c r="N119" s="0" t="n">
        <v>11</v>
      </c>
      <c r="O119" s="0" t="n">
        <v>-65</v>
      </c>
      <c r="P119" s="0" t="n">
        <v>4</v>
      </c>
      <c r="Q119" s="0" t="n">
        <v>-50</v>
      </c>
      <c r="R119" s="13" t="n">
        <v>-76</v>
      </c>
    </row>
    <row r="120" customFormat="false" ht="13.5" hidden="false" customHeight="true" outlineLevel="0" collapsed="false">
      <c r="A120" s="5"/>
      <c r="R120" s="13"/>
    </row>
    <row r="121" customFormat="false" ht="13.5" hidden="false" customHeight="true" outlineLevel="0" collapsed="false">
      <c r="A121" s="5"/>
      <c r="R121" s="13"/>
    </row>
    <row r="122" customFormat="false" ht="13.5" hidden="false" customHeight="true" outlineLevel="0" collapsed="false">
      <c r="A122" s="1" t="n">
        <v>36966</v>
      </c>
      <c r="C122" s="11" t="n">
        <f aca="false">[34]STOR951!$D$13</f>
        <v>228</v>
      </c>
      <c r="D122" s="11" t="n">
        <f aca="false">[34]STOR951!$D$17</f>
        <v>310</v>
      </c>
      <c r="E122" s="11" t="n">
        <f aca="false">[34]STOR951!$D$21</f>
        <v>150</v>
      </c>
      <c r="F122" s="11" t="n">
        <f aca="false">[34]STOR951!$D$25</f>
        <v>688</v>
      </c>
      <c r="I122" s="2" t="n">
        <f aca="false">[34]STOR951!$G$13</f>
        <v>0.239244491080797</v>
      </c>
      <c r="J122" s="2" t="n">
        <f aca="false">[34]STOR951!$G$17</f>
        <v>0.168937329700272</v>
      </c>
      <c r="K122" s="2" t="n">
        <f aca="false">[34]STOR951!$G$21</f>
        <v>0.296442687747036</v>
      </c>
      <c r="L122" s="2" t="n">
        <f aca="false">[34]STOR951!$G$25</f>
        <v>0.208864602307225</v>
      </c>
      <c r="N122" s="11" t="n">
        <f aca="false">[34]STOR951!$E$13</f>
        <v>3</v>
      </c>
      <c r="O122" s="11" t="n">
        <f aca="false">[34]STOR951!$E$17</f>
        <v>-31</v>
      </c>
      <c r="P122" s="11" t="n">
        <f aca="false">[34]STOR951!$E$21</f>
        <v>5</v>
      </c>
      <c r="Q122" s="11" t="n">
        <f aca="false">[34]STOR951!$E$25</f>
        <v>-23</v>
      </c>
      <c r="R122" s="13" t="n">
        <v>-22.5</v>
      </c>
    </row>
    <row r="123" customFormat="false" ht="13.5" hidden="false" customHeight="true" outlineLevel="0" collapsed="false">
      <c r="A123" s="1" t="n">
        <v>36602</v>
      </c>
      <c r="C123" s="11" t="n">
        <f aca="false">[35]STOR951!$D$13</f>
        <v>355</v>
      </c>
      <c r="D123" s="11" t="n">
        <f aca="false">[35]STOR951!$D$17</f>
        <v>473</v>
      </c>
      <c r="E123" s="11" t="n">
        <f aca="false">[35]STOR951!$D$21</f>
        <v>236</v>
      </c>
      <c r="F123" s="11" t="n">
        <f aca="false">[35]STOR951!$D$25</f>
        <v>1064</v>
      </c>
      <c r="I123" s="2" t="n">
        <f aca="false">[35]STOR951!$G$13</f>
        <v>0.374077976817703</v>
      </c>
      <c r="J123" s="2" t="n">
        <f aca="false">[35]STOR951!$G$17</f>
        <v>0.26147042564953</v>
      </c>
      <c r="K123" s="2" t="n">
        <f aca="false">[35]STOR951!$G$21</f>
        <v>0.481632653061225</v>
      </c>
      <c r="L123" s="2" t="n">
        <f aca="false">[35]STOR951!$G$25</f>
        <v>0.331877729257642</v>
      </c>
      <c r="N123" s="11" t="n">
        <f aca="false">[35]STOR951!$E$13</f>
        <v>-15</v>
      </c>
      <c r="O123" s="11" t="n">
        <f aca="false">[35]STOR951!$E$17</f>
        <v>-38</v>
      </c>
      <c r="P123" s="11" t="n">
        <f aca="false">[35]STOR951!$E$21</f>
        <v>-9</v>
      </c>
      <c r="Q123" s="11" t="n">
        <f aca="false">[35]STOR951!$E$25</f>
        <v>-62</v>
      </c>
      <c r="R123" s="13"/>
    </row>
    <row r="124" customFormat="false" ht="13.5" hidden="false" customHeight="true" outlineLevel="0" collapsed="false">
      <c r="A124" s="1" t="n">
        <v>36238</v>
      </c>
      <c r="C124" s="11" t="n">
        <f aca="false">[36]STOR951!$D$13</f>
        <v>526</v>
      </c>
      <c r="D124" s="11" t="n">
        <f aca="false">[36]STOR951!$D$17</f>
        <v>589</v>
      </c>
      <c r="E124" s="11" t="n">
        <f aca="false">[36]STOR951!$D$21</f>
        <v>257</v>
      </c>
      <c r="F124" s="11" t="n">
        <f aca="false">[36]STOR951!$D$25</f>
        <v>1372</v>
      </c>
      <c r="I124" s="2" t="n">
        <f aca="false">[36]STOR951!$G$13</f>
        <v>0.579295154185022</v>
      </c>
      <c r="J124" s="2" t="n">
        <f aca="false">[36]STOR951!$G$17</f>
        <v>0.329050279329609</v>
      </c>
      <c r="K124" s="2" t="n">
        <f aca="false">[36]STOR951!$G$21</f>
        <v>0.533195020746888</v>
      </c>
      <c r="L124" s="2" t="n">
        <f aca="false">[36]STOR951!$G$25</f>
        <v>0.427947598253275</v>
      </c>
      <c r="N124" s="11" t="n">
        <f aca="false">[36]STOR951!$E$13</f>
        <v>-22</v>
      </c>
      <c r="O124" s="11" t="n">
        <f aca="false">[36]STOR951!$E$17</f>
        <v>-57</v>
      </c>
      <c r="P124" s="11" t="n">
        <f aca="false">[36]STOR951!$E$21</f>
        <v>-8</v>
      </c>
      <c r="Q124" s="11" t="n">
        <f aca="false">[36]STOR951!$E$25</f>
        <v>-87</v>
      </c>
      <c r="R124" s="13" t="n">
        <v>-93.4</v>
      </c>
    </row>
    <row r="125" customFormat="false" ht="13.5" hidden="false" customHeight="true" outlineLevel="0" collapsed="false">
      <c r="A125" s="1" t="n">
        <v>35874</v>
      </c>
      <c r="C125" s="11" t="n">
        <v>326</v>
      </c>
      <c r="D125" s="11" t="n">
        <v>528</v>
      </c>
      <c r="E125" s="11" t="n">
        <v>172</v>
      </c>
      <c r="F125" s="11" t="n">
        <v>1026</v>
      </c>
      <c r="I125" s="2" t="n">
        <v>0.359030837004405</v>
      </c>
      <c r="J125" s="2" t="n">
        <v>0.294972067039106</v>
      </c>
      <c r="K125" s="2" t="n">
        <v>0.356846473029046</v>
      </c>
      <c r="L125" s="2" t="n">
        <v>0.320024953212726</v>
      </c>
      <c r="N125" s="11" t="n">
        <v>-15</v>
      </c>
      <c r="O125" s="11" t="n">
        <v>-67</v>
      </c>
      <c r="P125" s="11" t="n">
        <v>4</v>
      </c>
      <c r="Q125" s="11" t="n">
        <v>-78</v>
      </c>
      <c r="R125" s="13" t="n">
        <v>-50.7</v>
      </c>
    </row>
    <row r="126" customFormat="false" ht="13.5" hidden="false" customHeight="true" outlineLevel="0" collapsed="false">
      <c r="A126" s="1" t="n">
        <v>35510</v>
      </c>
      <c r="C126" s="11" t="n">
        <v>261</v>
      </c>
      <c r="D126" s="11" t="n">
        <v>406</v>
      </c>
      <c r="E126" s="11" t="n">
        <v>165</v>
      </c>
      <c r="F126" s="11" t="n">
        <v>832</v>
      </c>
      <c r="I126" s="2" t="n">
        <v>0.291620111731844</v>
      </c>
      <c r="J126" s="2" t="n">
        <v>0.222587719298246</v>
      </c>
      <c r="K126" s="2" t="n">
        <v>0.345188284518828</v>
      </c>
      <c r="L126" s="2" t="n">
        <v>0.25951341235184</v>
      </c>
      <c r="N126" s="11" t="n">
        <v>7</v>
      </c>
      <c r="O126" s="11" t="n">
        <v>-63</v>
      </c>
      <c r="P126" s="11" t="n">
        <v>2</v>
      </c>
      <c r="Q126" s="11" t="n">
        <v>-54</v>
      </c>
      <c r="R126" s="13" t="n">
        <v>-8.1</v>
      </c>
    </row>
    <row r="127" customFormat="false" ht="13.5" hidden="false" customHeight="true" outlineLevel="0" collapsed="false">
      <c r="A127" s="1" t="n">
        <v>35146</v>
      </c>
      <c r="C127" s="0" t="n">
        <v>182</v>
      </c>
      <c r="D127" s="0" t="n">
        <v>217</v>
      </c>
      <c r="E127" s="0" t="n">
        <v>226</v>
      </c>
      <c r="F127" s="0" t="n">
        <v>625</v>
      </c>
      <c r="I127" s="14" t="n">
        <v>0.200440528634361</v>
      </c>
      <c r="J127" s="14" t="n">
        <v>0.12122905027933</v>
      </c>
      <c r="K127" s="14" t="n">
        <v>0.468879668049793</v>
      </c>
      <c r="L127" s="14" t="n">
        <v>0.196540880503145</v>
      </c>
      <c r="N127" s="0" t="n">
        <v>-12</v>
      </c>
      <c r="O127" s="0" t="n">
        <v>-32</v>
      </c>
      <c r="P127" s="0" t="n">
        <v>1</v>
      </c>
      <c r="Q127" s="0" t="n">
        <v>-43</v>
      </c>
      <c r="R127" s="13" t="n">
        <v>-26</v>
      </c>
    </row>
    <row r="128" customFormat="false" ht="13.5" hidden="false" customHeight="true" outlineLevel="0" collapsed="false">
      <c r="A128" s="1" t="n">
        <v>34782</v>
      </c>
      <c r="C128" s="0" t="n">
        <v>384</v>
      </c>
      <c r="D128" s="0" t="n">
        <v>549</v>
      </c>
      <c r="E128" s="0" t="n">
        <v>264</v>
      </c>
      <c r="F128" s="0" t="n">
        <v>1197</v>
      </c>
      <c r="I128" s="14" t="n">
        <v>0.422907488986784</v>
      </c>
      <c r="J128" s="14" t="n">
        <v>0.306703910614525</v>
      </c>
      <c r="K128" s="14" t="n">
        <v>0.547717842323652</v>
      </c>
      <c r="L128" s="14" t="n">
        <v>0.376415094339623</v>
      </c>
      <c r="N128" s="0" t="n">
        <v>9</v>
      </c>
      <c r="O128" s="0" t="n">
        <v>12</v>
      </c>
      <c r="P128" s="0" t="n">
        <v>-5</v>
      </c>
      <c r="Q128" s="0" t="n">
        <v>16</v>
      </c>
      <c r="R128" s="13" t="n">
        <v>-11</v>
      </c>
    </row>
    <row r="129" customFormat="false" ht="13.5" hidden="false" customHeight="true" outlineLevel="0" collapsed="false">
      <c r="A129" s="1" t="n">
        <v>34418</v>
      </c>
      <c r="C129" s="0" t="n">
        <v>293</v>
      </c>
      <c r="D129" s="0" t="n">
        <v>343</v>
      </c>
      <c r="E129" s="0" t="n">
        <v>230</v>
      </c>
      <c r="F129" s="0" t="n">
        <v>866</v>
      </c>
      <c r="H129" s="12"/>
      <c r="I129" s="14"/>
      <c r="J129" s="14"/>
      <c r="K129" s="14"/>
      <c r="L129" s="14"/>
      <c r="N129" s="0" t="n">
        <v>16</v>
      </c>
      <c r="O129" s="0" t="n">
        <v>-11</v>
      </c>
      <c r="P129" s="0" t="n">
        <v>-4</v>
      </c>
      <c r="Q129" s="0" t="n">
        <v>1</v>
      </c>
      <c r="R129" s="13" t="n">
        <v>-22</v>
      </c>
    </row>
    <row r="130" customFormat="false" ht="13.5" hidden="false" customHeight="true" outlineLevel="0" collapsed="false">
      <c r="A130" s="5"/>
      <c r="F130" s="11"/>
      <c r="R130" s="13"/>
    </row>
    <row r="131" customFormat="false" ht="13.5" hidden="false" customHeight="true" outlineLevel="0" collapsed="false">
      <c r="A131" s="5"/>
      <c r="R131" s="13"/>
    </row>
    <row r="132" customFormat="false" ht="13.5" hidden="false" customHeight="true" outlineLevel="0" collapsed="false">
      <c r="A132" s="1" t="n">
        <v>36973</v>
      </c>
      <c r="C132" s="11" t="n">
        <f aca="false">[37]STOR951!$D$13</f>
        <v>223</v>
      </c>
      <c r="D132" s="11" t="n">
        <f aca="false">[37]STOR951!$D$17</f>
        <v>297</v>
      </c>
      <c r="E132" s="11" t="n">
        <f aca="false">[37]STOR951!$D$21</f>
        <v>156</v>
      </c>
      <c r="F132" s="11" t="n">
        <f aca="false">[37]STOR951!$D$25</f>
        <v>676</v>
      </c>
      <c r="I132" s="2" t="n">
        <f aca="false">[37]STOR951!$G$13</f>
        <v>0.233997901364113</v>
      </c>
      <c r="J132" s="2" t="n">
        <f aca="false">[37]STOR951!$G$17</f>
        <v>0.161852861035422</v>
      </c>
      <c r="K132" s="2" t="n">
        <f aca="false">[37]STOR951!$G$21</f>
        <v>0.308300395256917</v>
      </c>
      <c r="L132" s="2" t="n">
        <f aca="false">[37]STOR951!$G$25</f>
        <v>0.205221615057681</v>
      </c>
      <c r="N132" s="11" t="n">
        <f aca="false">[37]STOR951!$E$13</f>
        <v>-5</v>
      </c>
      <c r="O132" s="11" t="n">
        <f aca="false">[37]STOR951!$E$17</f>
        <v>-13</v>
      </c>
      <c r="P132" s="11" t="n">
        <f aca="false">[37]STOR951!$E$21</f>
        <v>6</v>
      </c>
      <c r="Q132" s="11" t="n">
        <f aca="false">[37]STOR951!$E$25</f>
        <v>-12</v>
      </c>
      <c r="R132" s="13" t="n">
        <v>-8.5</v>
      </c>
    </row>
    <row r="133" customFormat="false" ht="13.5" hidden="false" customHeight="true" outlineLevel="0" collapsed="false">
      <c r="A133" s="1" t="n">
        <v>36609</v>
      </c>
      <c r="C133" s="11" t="n">
        <f aca="false">[38]STOR951!$D$13</f>
        <v>340</v>
      </c>
      <c r="D133" s="11" t="n">
        <f aca="false">[38]STOR951!$D$17</f>
        <v>438</v>
      </c>
      <c r="E133" s="11" t="n">
        <f aca="false">[38]STOR951!$D$21</f>
        <v>243</v>
      </c>
      <c r="F133" s="11" t="n">
        <f aca="false">[38]STOR951!$D$25</f>
        <v>1021</v>
      </c>
      <c r="I133" s="2" t="n">
        <f aca="false">[38]STOR951!$G$13</f>
        <v>0.35827186512118</v>
      </c>
      <c r="J133" s="2" t="n">
        <f aca="false">[38]STOR951!$G$17</f>
        <v>0.24212271973466</v>
      </c>
      <c r="K133" s="2" t="n">
        <f aca="false">[38]STOR951!$G$21</f>
        <v>0.495918367346939</v>
      </c>
      <c r="L133" s="2" t="n">
        <f aca="false">[38]STOR951!$G$25</f>
        <v>0.318465377417343</v>
      </c>
      <c r="N133" s="11" t="n">
        <f aca="false">[38]STOR951!$E$13</f>
        <v>-15</v>
      </c>
      <c r="O133" s="11" t="n">
        <f aca="false">[38]STOR951!$E$17</f>
        <v>-35</v>
      </c>
      <c r="P133" s="11" t="n">
        <f aca="false">[38]STOR951!$E$21</f>
        <v>7</v>
      </c>
      <c r="Q133" s="11" t="n">
        <f aca="false">[38]STOR951!$E$25</f>
        <v>-43</v>
      </c>
      <c r="R133" s="13"/>
    </row>
    <row r="134" customFormat="false" ht="13.5" hidden="false" customHeight="true" outlineLevel="0" collapsed="false">
      <c r="A134" s="1" t="n">
        <v>36245</v>
      </c>
      <c r="C134" s="11" t="n">
        <f aca="false">[39]STOR951!$D$13</f>
        <v>521</v>
      </c>
      <c r="D134" s="11" t="n">
        <f aca="false">[39]STOR951!$D$17</f>
        <v>556</v>
      </c>
      <c r="E134" s="11" t="n">
        <f aca="false">[39]STOR951!$D$21</f>
        <v>258</v>
      </c>
      <c r="F134" s="11" t="n">
        <f aca="false">[39]STOR951!$D$25</f>
        <v>1335</v>
      </c>
      <c r="H134" s="12"/>
      <c r="I134" s="2" t="n">
        <f aca="false">[39]STOR951!$G$13</f>
        <v>0.573788546255507</v>
      </c>
      <c r="J134" s="2" t="n">
        <f aca="false">[39]STOR951!$G$17</f>
        <v>0.310614525139665</v>
      </c>
      <c r="K134" s="2" t="n">
        <f aca="false">[39]STOR951!$G$21</f>
        <v>0.535269709543569</v>
      </c>
      <c r="L134" s="2" t="n">
        <f aca="false">[39]STOR951!$G$25</f>
        <v>0.416406737367436</v>
      </c>
      <c r="N134" s="11" t="n">
        <f aca="false">[39]STOR951!$E$13</f>
        <v>-5</v>
      </c>
      <c r="O134" s="11" t="n">
        <f aca="false">[39]STOR951!$E$17</f>
        <v>-33</v>
      </c>
      <c r="P134" s="11" t="n">
        <f aca="false">[39]STOR951!$E$21</f>
        <v>1</v>
      </c>
      <c r="Q134" s="11" t="n">
        <f aca="false">[39]STOR951!$E$25</f>
        <v>-37</v>
      </c>
      <c r="R134" s="13" t="n">
        <v>-82.1</v>
      </c>
    </row>
    <row r="135" customFormat="false" ht="13.5" hidden="false" customHeight="true" outlineLevel="0" collapsed="false">
      <c r="A135" s="1" t="n">
        <v>35881</v>
      </c>
      <c r="C135" s="11" t="n">
        <v>339</v>
      </c>
      <c r="D135" s="11" t="n">
        <v>490</v>
      </c>
      <c r="E135" s="11" t="n">
        <v>177</v>
      </c>
      <c r="F135" s="11" t="n">
        <v>1006</v>
      </c>
      <c r="G135" s="0" t="n">
        <v>1183</v>
      </c>
      <c r="H135" s="12" t="n">
        <f aca="false">G135-F135</f>
        <v>177</v>
      </c>
      <c r="I135" s="2" t="n">
        <v>0.373348017621145</v>
      </c>
      <c r="J135" s="2" t="n">
        <v>0.273743016759777</v>
      </c>
      <c r="K135" s="2" t="n">
        <v>0.367219917012448</v>
      </c>
      <c r="L135" s="2" t="n">
        <v>0.313786650031192</v>
      </c>
      <c r="N135" s="11" t="n">
        <v>13</v>
      </c>
      <c r="O135" s="11" t="n">
        <v>-38</v>
      </c>
      <c r="P135" s="11" t="n">
        <v>5</v>
      </c>
      <c r="Q135" s="11" t="n">
        <v>-20</v>
      </c>
      <c r="R135" s="13" t="n">
        <v>-2.1</v>
      </c>
    </row>
    <row r="136" customFormat="false" ht="13.5" hidden="false" customHeight="true" outlineLevel="0" collapsed="false">
      <c r="A136" s="1" t="n">
        <v>35517</v>
      </c>
      <c r="C136" s="11" t="n">
        <v>285</v>
      </c>
      <c r="D136" s="11" t="n">
        <v>378</v>
      </c>
      <c r="E136" s="11" t="n">
        <v>168</v>
      </c>
      <c r="F136" s="11" t="n">
        <v>831</v>
      </c>
      <c r="G136" s="0" t="n">
        <v>991</v>
      </c>
      <c r="H136" s="12" t="n">
        <f aca="false">G136-F136</f>
        <v>160</v>
      </c>
      <c r="I136" s="2" t="n">
        <v>0.318435754189944</v>
      </c>
      <c r="J136" s="2" t="n">
        <v>0.207236842105263</v>
      </c>
      <c r="K136" s="2" t="n">
        <v>0.351464435146444</v>
      </c>
      <c r="L136" s="2" t="n">
        <v>0.259201497192764</v>
      </c>
      <c r="N136" s="11" t="n">
        <v>24</v>
      </c>
      <c r="O136" s="11" t="n">
        <v>-28</v>
      </c>
      <c r="P136" s="11" t="n">
        <v>3</v>
      </c>
      <c r="Q136" s="11" t="n">
        <v>-1</v>
      </c>
      <c r="R136" s="13" t="n">
        <v>-30.2</v>
      </c>
    </row>
    <row r="137" customFormat="false" ht="13.5" hidden="false" customHeight="true" outlineLevel="0" collapsed="false">
      <c r="A137" s="1" t="n">
        <v>35153</v>
      </c>
      <c r="C137" s="0" t="n">
        <v>172</v>
      </c>
      <c r="D137" s="0" t="n">
        <v>182</v>
      </c>
      <c r="E137" s="0" t="n">
        <v>220</v>
      </c>
      <c r="F137" s="0" t="n">
        <v>574</v>
      </c>
      <c r="G137" s="0" t="n">
        <v>755</v>
      </c>
      <c r="H137" s="12" t="n">
        <f aca="false">G137-F137</f>
        <v>181</v>
      </c>
      <c r="I137" s="14" t="n">
        <v>0.18942731277533</v>
      </c>
      <c r="J137" s="14" t="n">
        <v>0.101675977653631</v>
      </c>
      <c r="K137" s="14" t="n">
        <v>0.45643153526971</v>
      </c>
      <c r="L137" s="14" t="n">
        <v>0.180503144654088</v>
      </c>
      <c r="N137" s="0" t="n">
        <v>-10</v>
      </c>
      <c r="O137" s="0" t="n">
        <v>-35</v>
      </c>
      <c r="P137" s="0" t="n">
        <v>-6</v>
      </c>
      <c r="Q137" s="0" t="n">
        <v>-51</v>
      </c>
      <c r="R137" s="13" t="n">
        <v>-17</v>
      </c>
    </row>
    <row r="138" customFormat="false" ht="13.5" hidden="false" customHeight="true" outlineLevel="0" collapsed="false">
      <c r="A138" s="1" t="n">
        <v>34789</v>
      </c>
      <c r="C138" s="0" t="n">
        <v>384</v>
      </c>
      <c r="D138" s="0" t="n">
        <v>522</v>
      </c>
      <c r="E138" s="0" t="n">
        <v>258</v>
      </c>
      <c r="F138" s="0" t="n">
        <v>1164</v>
      </c>
      <c r="G138" s="0" t="n">
        <v>1332</v>
      </c>
      <c r="H138" s="12" t="n">
        <f aca="false">G138-F138</f>
        <v>168</v>
      </c>
      <c r="I138" s="14" t="n">
        <v>0.422907488986784</v>
      </c>
      <c r="J138" s="14" t="n">
        <v>0.291620111731844</v>
      </c>
      <c r="K138" s="14" t="n">
        <v>0.535269709543569</v>
      </c>
      <c r="L138" s="14" t="n">
        <v>0.366037735849057</v>
      </c>
      <c r="N138" s="0" t="n">
        <v>0</v>
      </c>
      <c r="O138" s="0" t="n">
        <v>-27</v>
      </c>
      <c r="P138" s="0" t="n">
        <v>-6</v>
      </c>
      <c r="Q138" s="0" t="n">
        <v>-33</v>
      </c>
      <c r="R138" s="13" t="n">
        <v>-28</v>
      </c>
    </row>
    <row r="139" customFormat="false" ht="13.5" hidden="false" customHeight="true" outlineLevel="0" collapsed="false">
      <c r="A139" s="1" t="n">
        <v>34425</v>
      </c>
      <c r="C139" s="0" t="n">
        <v>276</v>
      </c>
      <c r="D139" s="0" t="n">
        <v>339</v>
      </c>
      <c r="E139" s="0" t="n">
        <v>229</v>
      </c>
      <c r="F139" s="0" t="n">
        <v>844</v>
      </c>
      <c r="G139" s="0" t="n">
        <v>958</v>
      </c>
      <c r="H139" s="12" t="n">
        <f aca="false">G139-F139</f>
        <v>114</v>
      </c>
      <c r="N139" s="0" t="n">
        <v>-17</v>
      </c>
      <c r="O139" s="0" t="n">
        <v>-4</v>
      </c>
      <c r="P139" s="0" t="n">
        <v>-1</v>
      </c>
      <c r="Q139" s="0" t="n">
        <v>-22</v>
      </c>
      <c r="R139" s="13" t="n">
        <v>16</v>
      </c>
    </row>
    <row r="140" customFormat="false" ht="13.5" hidden="false" customHeight="true" outlineLevel="0" collapsed="false">
      <c r="A140" s="5"/>
      <c r="F140" s="11"/>
      <c r="R140" s="13"/>
    </row>
    <row r="141" customFormat="false" ht="13.5" hidden="false" customHeight="true" outlineLevel="0" collapsed="false">
      <c r="A141" s="5"/>
      <c r="R141" s="13"/>
    </row>
    <row r="142" customFormat="false" ht="13.5" hidden="false" customHeight="true" outlineLevel="0" collapsed="false">
      <c r="A142" s="1" t="n">
        <v>36980</v>
      </c>
      <c r="C142" s="11" t="n">
        <f aca="false">[40]STOR951!$D$13</f>
        <v>210</v>
      </c>
      <c r="D142" s="11" t="n">
        <f aca="false">[40]STOR951!$D$17</f>
        <v>253</v>
      </c>
      <c r="E142" s="11" t="n">
        <f aca="false">[40]STOR951!$D$21</f>
        <v>164</v>
      </c>
      <c r="F142" s="11" t="n">
        <f aca="false">[40]STOR951!$D$25</f>
        <v>627</v>
      </c>
      <c r="G142" s="0" t="n">
        <v>718</v>
      </c>
      <c r="H142" s="12" t="n">
        <f aca="false">G142-F142</f>
        <v>91</v>
      </c>
      <c r="I142" s="2" t="n">
        <f aca="false">[40]STOR951!$G$13</f>
        <v>0.220356768100735</v>
      </c>
      <c r="J142" s="2" t="n">
        <f aca="false">[40]STOR951!$G$17</f>
        <v>0.137874659400545</v>
      </c>
      <c r="K142" s="2" t="n">
        <f aca="false">[40]STOR951!$G$21</f>
        <v>0.324110671936759</v>
      </c>
      <c r="L142" s="2" t="n">
        <f aca="false">[40]STOR951!$G$25</f>
        <v>0.190346083788707</v>
      </c>
      <c r="N142" s="11" t="n">
        <f aca="false">[40]STOR951!$E$13</f>
        <v>-13</v>
      </c>
      <c r="O142" s="11" t="n">
        <f aca="false">[40]STOR951!$E$17</f>
        <v>-44</v>
      </c>
      <c r="P142" s="11" t="n">
        <f aca="false">[40]STOR951!$E$21</f>
        <v>8</v>
      </c>
      <c r="Q142" s="11" t="n">
        <f aca="false">[40]STOR951!$E$25</f>
        <v>-49</v>
      </c>
      <c r="R142" s="13" t="n">
        <v>-0.5</v>
      </c>
    </row>
    <row r="143" customFormat="false" ht="13.5" hidden="false" customHeight="true" outlineLevel="0" collapsed="false">
      <c r="A143" s="1" t="n">
        <v>36616</v>
      </c>
      <c r="C143" s="11" t="n">
        <f aca="false">[41]STOR951!$D$13</f>
        <v>334</v>
      </c>
      <c r="D143" s="11" t="n">
        <f aca="false">[41]STOR951!$D$17</f>
        <v>441</v>
      </c>
      <c r="E143" s="11" t="n">
        <f aca="false">[41]STOR951!$D$21</f>
        <v>256</v>
      </c>
      <c r="F143" s="11" t="n">
        <f aca="false">[41]STOR951!$D$25</f>
        <v>1031</v>
      </c>
      <c r="G143" s="0" t="n">
        <v>1150</v>
      </c>
      <c r="H143" s="12" t="n">
        <f aca="false">G143-F143</f>
        <v>119</v>
      </c>
      <c r="I143" s="2" t="n">
        <f aca="false">[41]STOR951!$G$13</f>
        <v>0.350472193074502</v>
      </c>
      <c r="J143" s="2" t="n">
        <f aca="false">[41]STOR951!$G$17</f>
        <v>0.240326975476839</v>
      </c>
      <c r="K143" s="2" t="n">
        <f aca="false">[41]STOR951!$G$21</f>
        <v>0.505928853754941</v>
      </c>
      <c r="L143" s="2" t="n">
        <f aca="false">[41]STOR951!$G$25</f>
        <v>0.312993321190043</v>
      </c>
      <c r="N143" s="11" t="n">
        <f aca="false">[41]STOR951!$E$13</f>
        <v>-7</v>
      </c>
      <c r="O143" s="11" t="n">
        <f aca="false">[41]STOR951!$E$17</f>
        <v>-3</v>
      </c>
      <c r="P143" s="11" t="n">
        <f aca="false">[41]STOR951!$E$21</f>
        <v>5</v>
      </c>
      <c r="Q143" s="11" t="n">
        <f aca="false">[41]STOR951!$E$25</f>
        <v>-5</v>
      </c>
      <c r="R143" s="13"/>
    </row>
    <row r="144" customFormat="false" ht="14.25" hidden="false" customHeight="true" outlineLevel="0" collapsed="false">
      <c r="A144" s="1" t="n">
        <v>36252</v>
      </c>
      <c r="C144" s="11" t="n">
        <f aca="false">[42]STOR951!$D$13</f>
        <v>528</v>
      </c>
      <c r="D144" s="11" t="n">
        <f aca="false">[42]STOR951!$D$17</f>
        <v>558</v>
      </c>
      <c r="E144" s="11" t="n">
        <f aca="false">[42]STOR951!$D$21</f>
        <v>251</v>
      </c>
      <c r="F144" s="11" t="n">
        <f aca="false">[42]STOR951!$D$25</f>
        <v>1337</v>
      </c>
      <c r="G144" s="0" t="n">
        <v>1430</v>
      </c>
      <c r="H144" s="12" t="n">
        <f aca="false">G144-F144</f>
        <v>93</v>
      </c>
      <c r="I144" s="2" t="n">
        <f aca="false">[42]STOR951!$G$13</f>
        <v>0.581497797356828</v>
      </c>
      <c r="J144" s="2" t="n">
        <f aca="false">[42]STOR951!$G$17</f>
        <v>0.311731843575419</v>
      </c>
      <c r="K144" s="2" t="n">
        <f aca="false">[42]STOR951!$G$21</f>
        <v>0.520746887966805</v>
      </c>
      <c r="L144" s="2" t="n">
        <f aca="false">[42]STOR951!$G$25</f>
        <v>0.41703056768559</v>
      </c>
      <c r="N144" s="11" t="n">
        <f aca="false">[42]STOR951!$E$13</f>
        <v>7</v>
      </c>
      <c r="O144" s="11" t="n">
        <f aca="false">[42]STOR951!$E$17</f>
        <v>2</v>
      </c>
      <c r="P144" s="11" t="n">
        <f aca="false">[42]STOR951!$E$21</f>
        <v>-7</v>
      </c>
      <c r="Q144" s="11" t="n">
        <f aca="false">[42]STOR951!$E$25</f>
        <v>2</v>
      </c>
      <c r="R144" s="13" t="n">
        <v>-35.2</v>
      </c>
    </row>
    <row r="145" customFormat="false" ht="13.5" hidden="false" customHeight="true" outlineLevel="0" collapsed="false">
      <c r="A145" s="1" t="n">
        <v>35888</v>
      </c>
      <c r="C145" s="11" t="n">
        <v>367</v>
      </c>
      <c r="D145" s="11" t="n">
        <v>526</v>
      </c>
      <c r="E145" s="11" t="n">
        <v>166</v>
      </c>
      <c r="F145" s="11" t="n">
        <v>1059</v>
      </c>
      <c r="I145" s="2" t="n">
        <v>0.404185022026432</v>
      </c>
      <c r="J145" s="2" t="n">
        <v>0.293854748603352</v>
      </c>
      <c r="K145" s="2" t="n">
        <v>0.344398340248963</v>
      </c>
      <c r="L145" s="2" t="n">
        <v>0.330318153462258</v>
      </c>
      <c r="N145" s="11" t="n">
        <v>28</v>
      </c>
      <c r="O145" s="11" t="n">
        <v>36</v>
      </c>
      <c r="P145" s="11" t="n">
        <v>-11</v>
      </c>
      <c r="Q145" s="11" t="n">
        <v>53</v>
      </c>
      <c r="R145" s="13" t="n">
        <v>-7</v>
      </c>
    </row>
    <row r="146" customFormat="false" ht="13.5" hidden="false" customHeight="true" outlineLevel="0" collapsed="false">
      <c r="A146" s="1" t="n">
        <v>35524</v>
      </c>
      <c r="C146" s="11" t="n">
        <v>303</v>
      </c>
      <c r="D146" s="11" t="n">
        <v>379</v>
      </c>
      <c r="E146" s="11" t="n">
        <v>170</v>
      </c>
      <c r="F146" s="11" t="n">
        <v>852</v>
      </c>
      <c r="I146" s="2" t="n">
        <v>0.33854748603352</v>
      </c>
      <c r="J146" s="2" t="n">
        <v>0.207785087719298</v>
      </c>
      <c r="K146" s="2" t="n">
        <v>0.355648535564854</v>
      </c>
      <c r="L146" s="2" t="n">
        <v>0.265751715533375</v>
      </c>
      <c r="N146" s="11" t="n">
        <v>18</v>
      </c>
      <c r="O146" s="11" t="n">
        <v>1</v>
      </c>
      <c r="P146" s="11" t="n">
        <v>2</v>
      </c>
      <c r="Q146" s="11" t="n">
        <v>21</v>
      </c>
      <c r="R146" s="13" t="n">
        <v>19.97</v>
      </c>
    </row>
    <row r="147" customFormat="false" ht="12.75" hidden="false" customHeight="false" outlineLevel="0" collapsed="false">
      <c r="A147" s="1" t="n">
        <v>35160</v>
      </c>
      <c r="C147" s="0" t="n">
        <v>166</v>
      </c>
      <c r="D147" s="0" t="n">
        <v>174</v>
      </c>
      <c r="E147" s="0" t="n">
        <v>219</v>
      </c>
      <c r="F147" s="0" t="n">
        <v>559</v>
      </c>
      <c r="I147" s="2" t="n">
        <v>0.182819383259912</v>
      </c>
      <c r="J147" s="2" t="n">
        <v>0.0972067039106145</v>
      </c>
      <c r="K147" s="2" t="n">
        <v>0.454356846473029</v>
      </c>
      <c r="L147" s="2" t="n">
        <v>0.175786163522013</v>
      </c>
      <c r="N147" s="0" t="n">
        <v>-6</v>
      </c>
      <c r="O147" s="0" t="n">
        <v>-8</v>
      </c>
      <c r="P147" s="0" t="n">
        <v>-1</v>
      </c>
      <c r="Q147" s="0" t="n">
        <v>-15</v>
      </c>
      <c r="R147" s="13" t="n">
        <v>-8</v>
      </c>
    </row>
    <row r="148" customFormat="false" ht="12.75" hidden="false" customHeight="false" outlineLevel="0" collapsed="false">
      <c r="A148" s="1" t="n">
        <v>34796</v>
      </c>
      <c r="C148" s="0" t="n">
        <v>382</v>
      </c>
      <c r="D148" s="0" t="n">
        <v>489</v>
      </c>
      <c r="E148" s="0" t="n">
        <v>263</v>
      </c>
      <c r="F148" s="0" t="n">
        <v>1134</v>
      </c>
      <c r="I148" s="2" t="n">
        <v>0.420704845814978</v>
      </c>
      <c r="J148" s="2" t="n">
        <v>0.273184357541899</v>
      </c>
      <c r="K148" s="2" t="n">
        <v>0.545643153526971</v>
      </c>
      <c r="L148" s="2" t="n">
        <v>0.356603773584906</v>
      </c>
      <c r="N148" s="0" t="n">
        <v>-2</v>
      </c>
      <c r="O148" s="0" t="n">
        <v>-33</v>
      </c>
      <c r="P148" s="0" t="n">
        <v>5</v>
      </c>
      <c r="Q148" s="0" t="n">
        <v>-30</v>
      </c>
      <c r="R148" s="13" t="n">
        <v>-9</v>
      </c>
    </row>
    <row r="149" customFormat="false" ht="12.75" hidden="false" customHeight="false" outlineLevel="0" collapsed="false">
      <c r="A149" s="1" t="n">
        <v>34432</v>
      </c>
      <c r="C149" s="0" t="n">
        <v>286</v>
      </c>
      <c r="D149" s="0" t="n">
        <v>352</v>
      </c>
      <c r="E149" s="0" t="n">
        <v>227</v>
      </c>
      <c r="F149" s="0" t="n">
        <v>865</v>
      </c>
      <c r="I149" s="2" t="n">
        <v>0.314977973568282</v>
      </c>
      <c r="J149" s="2" t="n">
        <v>0.196648044692737</v>
      </c>
      <c r="K149" s="2" t="n">
        <v>0.470954356846473</v>
      </c>
      <c r="L149" s="2" t="n">
        <v>0.272012578616352</v>
      </c>
      <c r="N149" s="0" t="n">
        <v>10</v>
      </c>
      <c r="O149" s="0" t="n">
        <v>13</v>
      </c>
      <c r="P149" s="0" t="n">
        <v>-2</v>
      </c>
      <c r="Q149" s="0" t="n">
        <v>21</v>
      </c>
      <c r="R149" s="13" t="n">
        <v>-52</v>
      </c>
    </row>
    <row r="150" customFormat="false" ht="12.75" hidden="false" customHeight="false" outlineLevel="0" collapsed="false">
      <c r="F150" s="11"/>
      <c r="R150" s="13"/>
    </row>
    <row r="151" customFormat="false" ht="12.75" hidden="false" customHeight="false" outlineLevel="0" collapsed="false">
      <c r="R151" s="13"/>
    </row>
    <row r="152" customFormat="false" ht="12.75" hidden="false" customHeight="false" outlineLevel="0" collapsed="false">
      <c r="A152" s="1" t="n">
        <v>36987</v>
      </c>
      <c r="C152" s="11" t="n">
        <f aca="false">[43]STOR951!$D$13</f>
        <v>218</v>
      </c>
      <c r="D152" s="11" t="n">
        <f aca="false">[43]STOR951!$D$17</f>
        <v>252</v>
      </c>
      <c r="E152" s="11" t="n">
        <f aca="false">[43]STOR951!$D$21</f>
        <v>171</v>
      </c>
      <c r="F152" s="11" t="n">
        <f aca="false">[43]STOR951!$D$25</f>
        <v>641</v>
      </c>
      <c r="I152" s="2" t="n">
        <f aca="false">[43]STOR951!$G$13</f>
        <v>0.228751311647429</v>
      </c>
      <c r="J152" s="2" t="n">
        <f aca="false">[43]STOR951!$G$17</f>
        <v>0.13732970027248</v>
      </c>
      <c r="K152" s="2" t="n">
        <f aca="false">[43]STOR951!$G$21</f>
        <v>0.337944664031621</v>
      </c>
      <c r="L152" s="2" t="n">
        <f aca="false">[43]STOR951!$G$25</f>
        <v>0.194596235579842</v>
      </c>
      <c r="N152" s="11" t="n">
        <f aca="false">[43]STOR951!$E$13</f>
        <v>8</v>
      </c>
      <c r="O152" s="11" t="n">
        <f aca="false">[43]STOR951!$E$17</f>
        <v>-1</v>
      </c>
      <c r="P152" s="11" t="n">
        <f aca="false">[43]STOR951!$E$21</f>
        <v>7</v>
      </c>
      <c r="Q152" s="11" t="n">
        <f aca="false">[43]STOR951!$E$25</f>
        <v>14</v>
      </c>
      <c r="R152" s="13" t="n">
        <v>5.6</v>
      </c>
    </row>
    <row r="153" customFormat="false" ht="12.75" hidden="false" customHeight="false" outlineLevel="0" collapsed="false">
      <c r="A153" s="1" t="n">
        <v>36623</v>
      </c>
      <c r="C153" s="11" t="n">
        <f aca="false">[44]STOR951!$D$13</f>
        <v>330</v>
      </c>
      <c r="D153" s="11" t="n">
        <f aca="false">[44]STOR951!$D$17</f>
        <v>442</v>
      </c>
      <c r="E153" s="11" t="n">
        <f aca="false">[44]STOR951!$D$21</f>
        <v>261</v>
      </c>
      <c r="F153" s="11" t="n">
        <f aca="false">[44]STOR951!$D$25</f>
        <v>1033</v>
      </c>
      <c r="I153" s="2" t="n">
        <f aca="false">[44]STOR951!$G$13</f>
        <v>0.346274921301154</v>
      </c>
      <c r="J153" s="2" t="n">
        <f aca="false">[44]STOR951!$G$17</f>
        <v>0.240871934604905</v>
      </c>
      <c r="K153" s="2" t="n">
        <f aca="false">[44]STOR951!$G$21</f>
        <v>0.515810276679842</v>
      </c>
      <c r="L153" s="2" t="n">
        <f aca="false">[44]STOR951!$G$25</f>
        <v>0.313600485731633</v>
      </c>
      <c r="N153" s="11" t="n">
        <f aca="false">[44]STOR951!$E$13</f>
        <v>-4</v>
      </c>
      <c r="O153" s="11" t="n">
        <f aca="false">[44]STOR951!$E$17</f>
        <v>1</v>
      </c>
      <c r="P153" s="11" t="n">
        <f aca="false">[44]STOR951!$E$21</f>
        <v>5</v>
      </c>
      <c r="Q153" s="11" t="n">
        <f aca="false">[44]STOR951!$E$25</f>
        <v>2</v>
      </c>
      <c r="R153" s="13"/>
    </row>
    <row r="154" customFormat="false" ht="12.75" hidden="false" customHeight="false" outlineLevel="0" collapsed="false">
      <c r="A154" s="1" t="n">
        <v>36259</v>
      </c>
      <c r="C154" s="11" t="n">
        <f aca="false">[45]STOR951!$D$13</f>
        <v>539</v>
      </c>
      <c r="D154" s="11" t="n">
        <f aca="false">[45]STOR951!$D$17</f>
        <v>592</v>
      </c>
      <c r="E154" s="11" t="n">
        <f aca="false">[45]STOR951!$D$21</f>
        <v>236</v>
      </c>
      <c r="F154" s="11" t="n">
        <f aca="false">[45]STOR951!$D$25</f>
        <v>1367</v>
      </c>
      <c r="I154" s="2" t="n">
        <f aca="false">[45]STOR951!$G$13</f>
        <v>0.593612334801762</v>
      </c>
      <c r="J154" s="2" t="n">
        <f aca="false">[45]STOR951!$G$17</f>
        <v>0.33072625698324</v>
      </c>
      <c r="K154" s="2" t="n">
        <f aca="false">[45]STOR951!$G$21</f>
        <v>0.489626556016598</v>
      </c>
      <c r="L154" s="2" t="n">
        <f aca="false">[45]STOR951!$G$25</f>
        <v>0.426388022457892</v>
      </c>
      <c r="N154" s="11" t="n">
        <f aca="false">[45]STOR951!$E$13</f>
        <v>11</v>
      </c>
      <c r="O154" s="11" t="n">
        <f aca="false">[45]STOR951!$E$17</f>
        <v>34</v>
      </c>
      <c r="P154" s="11" t="n">
        <f aca="false">[45]STOR951!$E$21</f>
        <v>-15</v>
      </c>
      <c r="Q154" s="11" t="n">
        <f aca="false">[45]STOR951!$E$25</f>
        <v>30</v>
      </c>
      <c r="R154" s="13" t="n">
        <v>6.6</v>
      </c>
    </row>
    <row r="155" customFormat="false" ht="12.75" hidden="false" customHeight="false" outlineLevel="0" collapsed="false">
      <c r="A155" s="1" t="n">
        <v>35895</v>
      </c>
      <c r="C155" s="11" t="n">
        <v>383</v>
      </c>
      <c r="D155" s="11" t="n">
        <v>535</v>
      </c>
      <c r="E155" s="11" t="n">
        <v>163</v>
      </c>
      <c r="F155" s="11" t="n">
        <v>1081</v>
      </c>
      <c r="I155" s="2" t="n">
        <v>0.421806167400881</v>
      </c>
      <c r="J155" s="2" t="n">
        <v>0.298882681564246</v>
      </c>
      <c r="K155" s="2" t="n">
        <v>0.338174273858921</v>
      </c>
      <c r="L155" s="2" t="n">
        <v>0.337180286961946</v>
      </c>
      <c r="N155" s="11" t="n">
        <v>16</v>
      </c>
      <c r="O155" s="11" t="n">
        <v>9</v>
      </c>
      <c r="P155" s="11" t="n">
        <v>-3</v>
      </c>
      <c r="Q155" s="11" t="n">
        <v>22</v>
      </c>
      <c r="R155" s="13" t="n">
        <v>43</v>
      </c>
    </row>
    <row r="156" customFormat="false" ht="12.75" hidden="false" customHeight="false" outlineLevel="0" collapsed="false">
      <c r="A156" s="1" t="n">
        <v>35531</v>
      </c>
      <c r="C156" s="11" t="n">
        <v>310</v>
      </c>
      <c r="D156" s="11" t="n">
        <v>356</v>
      </c>
      <c r="E156" s="11" t="n">
        <v>170</v>
      </c>
      <c r="F156" s="11" t="n">
        <v>836</v>
      </c>
      <c r="I156" s="2" t="n">
        <v>0.346368715083799</v>
      </c>
      <c r="J156" s="2" t="n">
        <v>0.195175438596491</v>
      </c>
      <c r="K156" s="2" t="n">
        <v>0.355648535564854</v>
      </c>
      <c r="L156" s="2" t="n">
        <v>0.260761072988147</v>
      </c>
      <c r="N156" s="11" t="n">
        <v>7</v>
      </c>
      <c r="O156" s="11" t="n">
        <v>-23</v>
      </c>
      <c r="P156" s="11" t="n">
        <v>0</v>
      </c>
      <c r="Q156" s="11" t="n">
        <v>-16</v>
      </c>
      <c r="R156" s="13" t="n">
        <v>16.4</v>
      </c>
    </row>
    <row r="157" customFormat="false" ht="12.75" hidden="false" customHeight="false" outlineLevel="0" collapsed="false">
      <c r="A157" s="1" t="n">
        <v>35167</v>
      </c>
      <c r="C157" s="0" t="n">
        <v>161</v>
      </c>
      <c r="D157" s="0" t="n">
        <v>160</v>
      </c>
      <c r="E157" s="0" t="n">
        <v>225</v>
      </c>
      <c r="F157" s="0" t="n">
        <v>546</v>
      </c>
      <c r="I157" s="2" t="n">
        <v>0.177312775330396</v>
      </c>
      <c r="J157" s="2" t="n">
        <v>0.0893854748603352</v>
      </c>
      <c r="K157" s="2" t="n">
        <v>0.466804979253112</v>
      </c>
      <c r="L157" s="2" t="n">
        <v>0.171698113207547</v>
      </c>
      <c r="N157" s="0" t="n">
        <v>-5</v>
      </c>
      <c r="O157" s="0" t="n">
        <v>-14</v>
      </c>
      <c r="P157" s="0" t="n">
        <v>6</v>
      </c>
      <c r="Q157" s="0" t="n">
        <v>-13</v>
      </c>
      <c r="R157" s="13" t="n">
        <v>22</v>
      </c>
    </row>
    <row r="158" customFormat="false" ht="12.75" hidden="false" customHeight="false" outlineLevel="0" collapsed="false">
      <c r="A158" s="1" t="n">
        <v>34803</v>
      </c>
      <c r="C158" s="0" t="n">
        <v>389</v>
      </c>
      <c r="D158" s="0" t="n">
        <v>480</v>
      </c>
      <c r="E158" s="0" t="n">
        <v>261</v>
      </c>
      <c r="F158" s="0" t="n">
        <v>1130</v>
      </c>
      <c r="I158" s="2" t="n">
        <v>0.4284140969163</v>
      </c>
      <c r="J158" s="2" t="n">
        <v>0.268156424581006</v>
      </c>
      <c r="K158" s="2" t="n">
        <v>0.54149377593361</v>
      </c>
      <c r="L158" s="2" t="n">
        <v>0.355345911949686</v>
      </c>
      <c r="N158" s="0" t="n">
        <v>7</v>
      </c>
      <c r="O158" s="0" t="n">
        <v>-9</v>
      </c>
      <c r="P158" s="0" t="n">
        <v>-2</v>
      </c>
      <c r="Q158" s="0" t="n">
        <v>-4</v>
      </c>
      <c r="R158" s="13" t="n">
        <v>14</v>
      </c>
    </row>
    <row r="159" customFormat="false" ht="12.75" hidden="false" customHeight="false" outlineLevel="0" collapsed="false">
      <c r="A159" s="1" t="n">
        <v>34439</v>
      </c>
      <c r="C159" s="0" t="n">
        <v>305</v>
      </c>
      <c r="D159" s="0" t="n">
        <v>373</v>
      </c>
      <c r="E159" s="0" t="n">
        <v>226</v>
      </c>
      <c r="F159" s="0" t="n">
        <v>904</v>
      </c>
      <c r="I159" s="2" t="n">
        <v>0.335903083700441</v>
      </c>
      <c r="J159" s="2" t="n">
        <v>0.208379888268156</v>
      </c>
      <c r="K159" s="2" t="n">
        <v>0.468879668049793</v>
      </c>
      <c r="L159" s="2" t="n">
        <v>0.284276729559748</v>
      </c>
      <c r="N159" s="0" t="n">
        <v>19</v>
      </c>
      <c r="O159" s="0" t="n">
        <v>21</v>
      </c>
      <c r="P159" s="0" t="n">
        <v>-1</v>
      </c>
      <c r="Q159" s="0" t="n">
        <v>39</v>
      </c>
      <c r="R159" s="13" t="n">
        <v>90</v>
      </c>
    </row>
    <row r="160" customFormat="false" ht="12.75" hidden="false" customHeight="false" outlineLevel="0" collapsed="false">
      <c r="F160" s="11"/>
      <c r="R160" s="13"/>
    </row>
    <row r="161" customFormat="false" ht="12.75" hidden="false" customHeight="false" outlineLevel="0" collapsed="false">
      <c r="R161" s="13"/>
    </row>
    <row r="162" customFormat="false" ht="12.75" hidden="false" customHeight="false" outlineLevel="0" collapsed="false">
      <c r="A162" s="1" t="n">
        <v>36994</v>
      </c>
      <c r="C162" s="11" t="n">
        <f aca="false">[46]STOR951!$D$13</f>
        <v>238</v>
      </c>
      <c r="D162" s="11" t="n">
        <f aca="false">[46]STOR951!$D$17</f>
        <v>295</v>
      </c>
      <c r="E162" s="11" t="n">
        <f aca="false">[46]STOR951!$D$21</f>
        <v>172</v>
      </c>
      <c r="F162" s="11" t="n">
        <f aca="false">[46]STOR951!$D$25</f>
        <v>705</v>
      </c>
      <c r="I162" s="2" t="n">
        <f aca="false">[46]STOR951!$G$13</f>
        <v>0.249737670514166</v>
      </c>
      <c r="J162" s="2" t="n">
        <f aca="false">[46]STOR951!$G$17</f>
        <v>0.160762942779292</v>
      </c>
      <c r="K162" s="2" t="n">
        <f aca="false">[46]STOR951!$G$21</f>
        <v>0.339920948616601</v>
      </c>
      <c r="L162" s="2" t="n">
        <f aca="false">[46]STOR951!$G$25</f>
        <v>0.214025500910747</v>
      </c>
      <c r="N162" s="11" t="n">
        <f aca="false">[46]STOR951!$E$13</f>
        <v>20</v>
      </c>
      <c r="O162" s="11" t="n">
        <f aca="false">[46]STOR951!$E$17</f>
        <v>43</v>
      </c>
      <c r="P162" s="11" t="n">
        <f aca="false">[46]STOR951!$E$21</f>
        <v>1</v>
      </c>
      <c r="Q162" s="11" t="n">
        <f aca="false">[46]STOR951!$E$25</f>
        <v>64</v>
      </c>
      <c r="R162" s="13" t="n">
        <v>2.8</v>
      </c>
    </row>
    <row r="163" customFormat="false" ht="12.75" hidden="false" customHeight="false" outlineLevel="0" collapsed="false">
      <c r="A163" s="1" t="n">
        <v>36630</v>
      </c>
      <c r="C163" s="11" t="n">
        <f aca="false">[47]STOR951!$D$13</f>
        <v>322</v>
      </c>
      <c r="D163" s="11" t="n">
        <f aca="false">[47]STOR951!$D$17</f>
        <v>417</v>
      </c>
      <c r="E163" s="11" t="n">
        <f aca="false">[47]STOR951!$D$21</f>
        <v>269</v>
      </c>
      <c r="F163" s="11" t="n">
        <f aca="false">[47]STOR951!$D$25</f>
        <v>1008</v>
      </c>
      <c r="I163" s="2" t="n">
        <f aca="false">[47]STOR951!$G$13</f>
        <v>0.33788037775446</v>
      </c>
      <c r="J163" s="2" t="n">
        <f aca="false">[47]STOR951!$G$17</f>
        <v>0.22724795640327</v>
      </c>
      <c r="K163" s="2" t="n">
        <f aca="false">[47]STOR951!$G$21</f>
        <v>0.531620553359684</v>
      </c>
      <c r="L163" s="2" t="n">
        <f aca="false">[47]STOR951!$G$25</f>
        <v>0.306010928961749</v>
      </c>
      <c r="N163" s="11" t="n">
        <f aca="false">[47]STOR951!$E$13</f>
        <v>-8</v>
      </c>
      <c r="O163" s="11" t="n">
        <f aca="false">[47]STOR951!$E$17</f>
        <v>-25</v>
      </c>
      <c r="P163" s="11" t="n">
        <f aca="false">[47]STOR951!$E$21</f>
        <v>8</v>
      </c>
      <c r="Q163" s="11" t="n">
        <f aca="false">[47]STOR951!$E$25</f>
        <v>-25</v>
      </c>
      <c r="R163" s="13"/>
    </row>
    <row r="164" customFormat="false" ht="12.75" hidden="false" customHeight="false" outlineLevel="0" collapsed="false">
      <c r="A164" s="1" t="n">
        <v>36266</v>
      </c>
      <c r="C164" s="11" t="n">
        <f aca="false">[48]STOR951!$D$13</f>
        <v>542</v>
      </c>
      <c r="D164" s="11" t="n">
        <f aca="false">[48]STOR951!$D$17</f>
        <v>597</v>
      </c>
      <c r="E164" s="11" t="n">
        <f aca="false">[48]STOR951!$D$21</f>
        <v>230</v>
      </c>
      <c r="F164" s="11" t="n">
        <f aca="false">[48]STOR951!$D$25</f>
        <v>1369</v>
      </c>
      <c r="I164" s="2" t="n">
        <f aca="false">[48]STOR951!$G$13</f>
        <v>0.596916299559471</v>
      </c>
      <c r="J164" s="2" t="n">
        <f aca="false">[48]STOR951!$G$17</f>
        <v>0.333519553072626</v>
      </c>
      <c r="K164" s="2" t="n">
        <f aca="false">[48]STOR951!$G$21</f>
        <v>0.477178423236515</v>
      </c>
      <c r="L164" s="2" t="n">
        <f aca="false">[48]STOR951!$G$25</f>
        <v>0.427011852776045</v>
      </c>
      <c r="N164" s="11" t="n">
        <f aca="false">[48]STOR951!$E$13</f>
        <v>3</v>
      </c>
      <c r="O164" s="11" t="n">
        <f aca="false">[48]STOR951!$E$17</f>
        <v>5</v>
      </c>
      <c r="P164" s="11" t="n">
        <f aca="false">[48]STOR951!$E$21</f>
        <v>-6</v>
      </c>
      <c r="Q164" s="11" t="n">
        <f aca="false">[48]STOR951!$E$25</f>
        <v>2</v>
      </c>
      <c r="R164" s="13" t="n">
        <v>15.4</v>
      </c>
    </row>
    <row r="165" customFormat="false" ht="12.75" hidden="false" customHeight="false" outlineLevel="0" collapsed="false">
      <c r="A165" s="1" t="n">
        <v>35902</v>
      </c>
      <c r="C165" s="11" t="n">
        <v>410</v>
      </c>
      <c r="D165" s="11" t="n">
        <v>568</v>
      </c>
      <c r="E165" s="11" t="n">
        <v>157</v>
      </c>
      <c r="F165" s="11" t="n">
        <v>1135</v>
      </c>
      <c r="I165" s="2" t="n">
        <v>0.451541850220264</v>
      </c>
      <c r="J165" s="2" t="n">
        <v>0.31731843575419</v>
      </c>
      <c r="K165" s="2" t="n">
        <v>0.325726141078838</v>
      </c>
      <c r="L165" s="2" t="n">
        <v>0.35402370555209</v>
      </c>
      <c r="N165" s="11" t="n">
        <v>27</v>
      </c>
      <c r="O165" s="11" t="n">
        <v>33</v>
      </c>
      <c r="P165" s="11" t="n">
        <v>-6</v>
      </c>
      <c r="Q165" s="11" t="n">
        <v>54</v>
      </c>
      <c r="R165" s="13" t="n">
        <v>14.2</v>
      </c>
    </row>
    <row r="166" customFormat="false" ht="12.75" hidden="false" customHeight="false" outlineLevel="0" collapsed="false">
      <c r="A166" s="1" t="n">
        <v>35538</v>
      </c>
      <c r="C166" s="11" t="n">
        <v>303</v>
      </c>
      <c r="D166" s="11" t="n">
        <v>354</v>
      </c>
      <c r="E166" s="11" t="n">
        <v>172</v>
      </c>
      <c r="F166" s="11" t="n">
        <v>829</v>
      </c>
      <c r="I166" s="2" t="n">
        <v>0.33854748603352</v>
      </c>
      <c r="J166" s="2" t="n">
        <v>0.194078947368421</v>
      </c>
      <c r="K166" s="2" t="n">
        <v>0.359832635983264</v>
      </c>
      <c r="L166" s="2" t="n">
        <v>0.25857766687461</v>
      </c>
      <c r="N166" s="11" t="n">
        <v>-7</v>
      </c>
      <c r="O166" s="11" t="n">
        <v>-2</v>
      </c>
      <c r="P166" s="11" t="n">
        <v>2</v>
      </c>
      <c r="Q166" s="11" t="n">
        <v>-7</v>
      </c>
      <c r="R166" s="13" t="n">
        <v>8.5</v>
      </c>
    </row>
    <row r="167" customFormat="false" ht="13.5" hidden="false" customHeight="true" outlineLevel="0" collapsed="false">
      <c r="A167" s="1" t="n">
        <v>35174</v>
      </c>
      <c r="C167" s="0" t="n">
        <v>168</v>
      </c>
      <c r="D167" s="0" t="n">
        <v>179</v>
      </c>
      <c r="E167" s="0" t="n">
        <v>226</v>
      </c>
      <c r="F167" s="0" t="n">
        <v>573</v>
      </c>
      <c r="I167" s="2" t="n">
        <v>0.185022026431718</v>
      </c>
      <c r="J167" s="2" t="n">
        <v>0.1</v>
      </c>
      <c r="K167" s="2" t="n">
        <v>0.468879668049793</v>
      </c>
      <c r="L167" s="2" t="n">
        <v>0.180188679245283</v>
      </c>
      <c r="N167" s="0" t="n">
        <v>7</v>
      </c>
      <c r="O167" s="0" t="n">
        <v>19</v>
      </c>
      <c r="P167" s="0" t="n">
        <v>1</v>
      </c>
      <c r="Q167" s="0" t="n">
        <v>27</v>
      </c>
      <c r="R167" s="13" t="n">
        <v>14</v>
      </c>
    </row>
    <row r="168" customFormat="false" ht="13.5" hidden="false" customHeight="true" outlineLevel="0" collapsed="false">
      <c r="A168" s="1" t="n">
        <v>34810</v>
      </c>
      <c r="C168" s="0" t="n">
        <v>409</v>
      </c>
      <c r="D168" s="0" t="n">
        <v>496</v>
      </c>
      <c r="E168" s="0" t="n">
        <v>255</v>
      </c>
      <c r="F168" s="0" t="n">
        <v>1160</v>
      </c>
      <c r="I168" s="2" t="n">
        <v>0.450440528634361</v>
      </c>
      <c r="J168" s="2" t="n">
        <v>0.277094972067039</v>
      </c>
      <c r="K168" s="2" t="n">
        <v>0.529045643153527</v>
      </c>
      <c r="L168" s="2" t="n">
        <v>0.364779874213836</v>
      </c>
      <c r="N168" s="0" t="n">
        <v>20</v>
      </c>
      <c r="O168" s="0" t="n">
        <v>16</v>
      </c>
      <c r="P168" s="0" t="n">
        <v>-6</v>
      </c>
      <c r="Q168" s="0" t="n">
        <v>30</v>
      </c>
      <c r="R168" s="13" t="n">
        <v>13</v>
      </c>
    </row>
    <row r="169" customFormat="false" ht="13.5" hidden="false" customHeight="true" outlineLevel="0" collapsed="false">
      <c r="A169" s="1" t="n">
        <v>34446</v>
      </c>
      <c r="C169" s="0" t="n">
        <v>335</v>
      </c>
      <c r="D169" s="0" t="n">
        <v>416</v>
      </c>
      <c r="E169" s="0" t="n">
        <v>232</v>
      </c>
      <c r="F169" s="0" t="n">
        <v>983</v>
      </c>
      <c r="I169" s="2" t="n">
        <v>0.368942731277533</v>
      </c>
      <c r="J169" s="2" t="n">
        <v>0.232402234636872</v>
      </c>
      <c r="K169" s="2" t="n">
        <v>0.481327800829876</v>
      </c>
      <c r="L169" s="2" t="n">
        <v>0.309119496855346</v>
      </c>
      <c r="N169" s="0" t="n">
        <v>30</v>
      </c>
      <c r="O169" s="0" t="n">
        <v>43</v>
      </c>
      <c r="P169" s="0" t="n">
        <v>6</v>
      </c>
      <c r="Q169" s="0" t="n">
        <v>79</v>
      </c>
      <c r="R169" s="13" t="n">
        <v>11</v>
      </c>
    </row>
    <row r="170" customFormat="false" ht="13.5" hidden="false" customHeight="true" outlineLevel="0" collapsed="false">
      <c r="F170" s="11"/>
      <c r="R170" s="13"/>
    </row>
    <row r="171" customFormat="false" ht="13.5" hidden="false" customHeight="true" outlineLevel="0" collapsed="false">
      <c r="R171" s="13"/>
    </row>
    <row r="172" customFormat="false" ht="13.5" hidden="false" customHeight="true" outlineLevel="0" collapsed="false">
      <c r="A172" s="1" t="n">
        <v>37001</v>
      </c>
      <c r="C172" s="11" t="n">
        <f aca="false">[49]STOR951!$D$13</f>
        <v>252</v>
      </c>
      <c r="D172" s="11" t="n">
        <f aca="false">[49]STOR951!$D$17</f>
        <v>315</v>
      </c>
      <c r="E172" s="11" t="n">
        <f aca="false">[49]STOR951!$D$21</f>
        <v>181</v>
      </c>
      <c r="F172" s="11" t="n">
        <f aca="false">[49]STOR951!$D$25</f>
        <v>748</v>
      </c>
      <c r="I172" s="2" t="n">
        <f aca="false">[49]STOR951!$G$13</f>
        <v>0.264428121720881</v>
      </c>
      <c r="J172" s="2" t="n">
        <f aca="false">[49]STOR951!$G$17</f>
        <v>0.171662125340599</v>
      </c>
      <c r="K172" s="2" t="n">
        <f aca="false">[49]STOR951!$G$21</f>
        <v>0.357707509881423</v>
      </c>
      <c r="L172" s="2" t="n">
        <f aca="false">[49]STOR951!$G$25</f>
        <v>0.227079538554948</v>
      </c>
      <c r="N172" s="11" t="n">
        <f aca="false">[49]STOR951!$E$13</f>
        <v>14</v>
      </c>
      <c r="O172" s="11" t="n">
        <f aca="false">[49]STOR951!$E$17</f>
        <v>20</v>
      </c>
      <c r="P172" s="11" t="n">
        <f aca="false">[49]STOR951!$E$21</f>
        <v>9</v>
      </c>
      <c r="Q172" s="11" t="n">
        <f aca="false">[49]STOR951!$E$25</f>
        <v>43</v>
      </c>
      <c r="R172" s="13" t="n">
        <v>5.5</v>
      </c>
    </row>
    <row r="173" customFormat="false" ht="13.5" hidden="false" customHeight="true" outlineLevel="0" collapsed="false">
      <c r="A173" s="1" t="n">
        <v>36637</v>
      </c>
      <c r="C173" s="11" t="n">
        <f aca="false">[50]STOR951!$D$13</f>
        <v>325</v>
      </c>
      <c r="D173" s="11" t="n">
        <f aca="false">[50]STOR951!$D$17</f>
        <v>425</v>
      </c>
      <c r="E173" s="11" t="n">
        <f aca="false">[50]STOR951!$D$21</f>
        <v>277</v>
      </c>
      <c r="F173" s="11" t="n">
        <f aca="false">[50]STOR951!$D$25</f>
        <v>1027</v>
      </c>
      <c r="I173" s="2" t="n">
        <f aca="false">[50]STOR951!$G$13</f>
        <v>0.34102833158447</v>
      </c>
      <c r="J173" s="2" t="n">
        <f aca="false">[50]STOR951!$G$17</f>
        <v>0.231607629427793</v>
      </c>
      <c r="K173" s="2" t="n">
        <f aca="false">[50]STOR951!$G$21</f>
        <v>0.547430830039526</v>
      </c>
      <c r="L173" s="2" t="n">
        <f aca="false">[50]STOR951!$G$25</f>
        <v>0.311778992106861</v>
      </c>
      <c r="N173" s="11" t="n">
        <f aca="false">[50]STOR951!$E$13</f>
        <v>3</v>
      </c>
      <c r="O173" s="11" t="n">
        <f aca="false">[50]STOR951!$E$17</f>
        <v>8</v>
      </c>
      <c r="P173" s="11" t="n">
        <f aca="false">[50]STOR951!$E$21</f>
        <v>8</v>
      </c>
      <c r="Q173" s="11" t="n">
        <f aca="false">[50]STOR951!$E$25</f>
        <v>19</v>
      </c>
      <c r="R173" s="13"/>
    </row>
    <row r="174" customFormat="false" ht="13.5" hidden="false" customHeight="true" outlineLevel="0" collapsed="false">
      <c r="A174" s="1" t="n">
        <v>36273</v>
      </c>
      <c r="C174" s="11" t="n">
        <f aca="false">[51]STOR951!$D$13</f>
        <v>538</v>
      </c>
      <c r="D174" s="11" t="n">
        <f aca="false">[51]STOR951!$D$17</f>
        <v>600</v>
      </c>
      <c r="E174" s="11" t="n">
        <f aca="false">[51]STOR951!$D$21</f>
        <v>236</v>
      </c>
      <c r="F174" s="11" t="n">
        <f aca="false">[51]STOR951!$D$25</f>
        <v>1374</v>
      </c>
      <c r="I174" s="2" t="n">
        <f aca="false">[51]STOR951!$G$13</f>
        <v>0.592511013215859</v>
      </c>
      <c r="J174" s="2" t="n">
        <f aca="false">[51]STOR951!$G$17</f>
        <v>0.335195530726257</v>
      </c>
      <c r="K174" s="2" t="n">
        <f aca="false">[51]STOR951!$G$21</f>
        <v>0.489626556016598</v>
      </c>
      <c r="L174" s="2" t="n">
        <f aca="false">[51]STOR951!$G$25</f>
        <v>0.428571428571429</v>
      </c>
      <c r="N174" s="11" t="n">
        <f aca="false">[51]STOR951!$E$13</f>
        <v>-4</v>
      </c>
      <c r="O174" s="11" t="n">
        <f aca="false">[51]STOR951!$E$17</f>
        <v>3</v>
      </c>
      <c r="P174" s="11" t="n">
        <f aca="false">[51]STOR951!$E$21</f>
        <v>6</v>
      </c>
      <c r="Q174" s="11" t="n">
        <f aca="false">[51]STOR951!$E$25</f>
        <v>5</v>
      </c>
      <c r="R174" s="13" t="n">
        <v>21.7</v>
      </c>
    </row>
    <row r="175" customFormat="false" ht="13.5" hidden="false" customHeight="true" outlineLevel="0" collapsed="false">
      <c r="A175" s="1" t="n">
        <v>35909</v>
      </c>
      <c r="C175" s="11" t="n">
        <v>429</v>
      </c>
      <c r="D175" s="11" t="n">
        <v>601</v>
      </c>
      <c r="E175" s="11" t="n">
        <v>169</v>
      </c>
      <c r="F175" s="11" t="n">
        <v>1199</v>
      </c>
      <c r="I175" s="2" t="n">
        <v>0.472466960352423</v>
      </c>
      <c r="J175" s="2" t="n">
        <v>0.335754189944134</v>
      </c>
      <c r="K175" s="2" t="n">
        <v>0.350622406639004</v>
      </c>
      <c r="L175" s="2" t="n">
        <v>0.373986275733001</v>
      </c>
      <c r="N175" s="11" t="n">
        <v>19</v>
      </c>
      <c r="O175" s="11" t="n">
        <v>33</v>
      </c>
      <c r="P175" s="11" t="n">
        <v>12</v>
      </c>
      <c r="Q175" s="11" t="n">
        <v>64</v>
      </c>
      <c r="R175" s="13" t="n">
        <v>31.9</v>
      </c>
    </row>
    <row r="176" customFormat="false" ht="13.5" hidden="false" customHeight="true" outlineLevel="0" collapsed="false">
      <c r="A176" s="1" t="n">
        <v>35545</v>
      </c>
      <c r="C176" s="11" t="n">
        <v>311</v>
      </c>
      <c r="D176" s="11" t="n">
        <v>364</v>
      </c>
      <c r="E176" s="11" t="n">
        <v>179</v>
      </c>
      <c r="F176" s="11" t="n">
        <v>854</v>
      </c>
      <c r="I176" s="2" t="n">
        <v>0.347486033519553</v>
      </c>
      <c r="J176" s="2" t="n">
        <v>0.199561403508772</v>
      </c>
      <c r="K176" s="2" t="n">
        <v>0.374476987447699</v>
      </c>
      <c r="L176" s="2" t="n">
        <v>0.266375545851528</v>
      </c>
      <c r="N176" s="11" t="n">
        <v>8</v>
      </c>
      <c r="O176" s="11" t="n">
        <v>10</v>
      </c>
      <c r="P176" s="11" t="n">
        <v>7</v>
      </c>
      <c r="Q176" s="11" t="n">
        <v>25</v>
      </c>
      <c r="R176" s="13" t="n">
        <v>4.1</v>
      </c>
    </row>
    <row r="177" customFormat="false" ht="13.5" hidden="false" customHeight="true" outlineLevel="0" collapsed="false">
      <c r="A177" s="1" t="n">
        <v>35181</v>
      </c>
      <c r="C177" s="0" t="n">
        <v>183</v>
      </c>
      <c r="D177" s="0" t="n">
        <v>227</v>
      </c>
      <c r="E177" s="0" t="n">
        <v>231</v>
      </c>
      <c r="F177" s="0" t="n">
        <v>641</v>
      </c>
      <c r="I177" s="2" t="n">
        <v>0.201541850220264</v>
      </c>
      <c r="J177" s="2" t="n">
        <v>0.126815642458101</v>
      </c>
      <c r="K177" s="2" t="n">
        <v>0.479253112033195</v>
      </c>
      <c r="L177" s="2" t="n">
        <v>0.201572327044025</v>
      </c>
      <c r="N177" s="0" t="n">
        <v>15</v>
      </c>
      <c r="O177" s="0" t="n">
        <v>48</v>
      </c>
      <c r="P177" s="0" t="n">
        <v>5</v>
      </c>
      <c r="Q177" s="0" t="n">
        <v>68</v>
      </c>
      <c r="R177" s="13" t="n">
        <v>10</v>
      </c>
    </row>
    <row r="178" customFormat="false" ht="13.5" hidden="false" customHeight="true" outlineLevel="0" collapsed="false">
      <c r="A178" s="1" t="n">
        <v>34817</v>
      </c>
      <c r="C178" s="0" t="n">
        <v>415</v>
      </c>
      <c r="D178" s="0" t="n">
        <v>517</v>
      </c>
      <c r="E178" s="0" t="n">
        <v>258</v>
      </c>
      <c r="F178" s="0" t="n">
        <v>1190</v>
      </c>
      <c r="G178" s="0" t="n">
        <v>1379</v>
      </c>
      <c r="H178" s="12" t="n">
        <f aca="false">G178-F178</f>
        <v>189</v>
      </c>
      <c r="I178" s="2" t="n">
        <v>0.45704845814978</v>
      </c>
      <c r="J178" s="2" t="n">
        <v>0.288826815642458</v>
      </c>
      <c r="K178" s="2" t="n">
        <v>0.535269709543569</v>
      </c>
      <c r="L178" s="2" t="n">
        <v>0.374213836477987</v>
      </c>
      <c r="N178" s="0" t="n">
        <v>6</v>
      </c>
      <c r="O178" s="0" t="n">
        <v>21</v>
      </c>
      <c r="P178" s="0" t="n">
        <v>3</v>
      </c>
      <c r="Q178" s="0" t="n">
        <v>30</v>
      </c>
      <c r="R178" s="13" t="n">
        <v>27</v>
      </c>
    </row>
    <row r="179" customFormat="false" ht="13.5" hidden="false" customHeight="true" outlineLevel="0" collapsed="false">
      <c r="A179" s="1" t="n">
        <v>34453</v>
      </c>
      <c r="C179" s="0" t="n">
        <v>359</v>
      </c>
      <c r="D179" s="0" t="n">
        <v>464</v>
      </c>
      <c r="E179" s="0" t="n">
        <v>235</v>
      </c>
      <c r="F179" s="0" t="n">
        <v>1058</v>
      </c>
      <c r="G179" s="0" t="n">
        <v>1172</v>
      </c>
      <c r="H179" s="12" t="n">
        <f aca="false">G179-F179</f>
        <v>114</v>
      </c>
      <c r="I179" s="2" t="n">
        <v>0.395374449339207</v>
      </c>
      <c r="J179" s="2" t="n">
        <v>0.259217877094972</v>
      </c>
      <c r="K179" s="2" t="n">
        <v>0.487551867219917</v>
      </c>
      <c r="L179" s="2" t="n">
        <v>0.332704402515723</v>
      </c>
      <c r="N179" s="0" t="n">
        <v>24</v>
      </c>
      <c r="O179" s="0" t="n">
        <v>48</v>
      </c>
      <c r="P179" s="0" t="n">
        <v>3</v>
      </c>
      <c r="Q179" s="0" t="n">
        <v>75</v>
      </c>
      <c r="R179" s="13" t="n">
        <v>31</v>
      </c>
    </row>
    <row r="180" customFormat="false" ht="13.5" hidden="false" customHeight="true" outlineLevel="0" collapsed="false">
      <c r="H180" s="12"/>
      <c r="R180" s="13"/>
    </row>
    <row r="181" customFormat="false" ht="13.5" hidden="false" customHeight="true" outlineLevel="0" collapsed="false">
      <c r="H181" s="12"/>
      <c r="R181" s="13"/>
    </row>
    <row r="182" customFormat="false" ht="13.5" hidden="false" customHeight="true" outlineLevel="0" collapsed="false">
      <c r="A182" s="1" t="n">
        <v>37008</v>
      </c>
      <c r="C182" s="11" t="n">
        <f aca="false">[52]STOR951!$D$13</f>
        <v>286</v>
      </c>
      <c r="D182" s="11" t="n">
        <f aca="false">[52]STOR951!$D$17</f>
        <v>372</v>
      </c>
      <c r="E182" s="11" t="n">
        <f aca="false">[52]STOR951!$D$21</f>
        <v>192</v>
      </c>
      <c r="F182" s="11" t="n">
        <f aca="false">[52]STOR951!$D$25</f>
        <v>850</v>
      </c>
      <c r="I182" s="2" t="n">
        <f aca="false">[52]STOR951!$G$13</f>
        <v>0.300104931794334</v>
      </c>
      <c r="J182" s="2" t="n">
        <f aca="false">[52]STOR951!$G$17</f>
        <v>0.202724795640327</v>
      </c>
      <c r="K182" s="2" t="n">
        <f aca="false">[52]STOR951!$G$21</f>
        <v>0.379446640316206</v>
      </c>
      <c r="L182" s="2" t="n">
        <f aca="false">[52]STOR951!$G$25</f>
        <v>0.258044930176078</v>
      </c>
      <c r="N182" s="11" t="n">
        <f aca="false">[52]STOR951!$E$13</f>
        <v>34</v>
      </c>
      <c r="O182" s="11" t="n">
        <f aca="false">[52]STOR951!$E$17</f>
        <v>57</v>
      </c>
      <c r="P182" s="11" t="n">
        <f aca="false">[52]STOR951!$E$21</f>
        <v>11</v>
      </c>
      <c r="Q182" s="11" t="n">
        <f aca="false">[52]STOR951!$E$25</f>
        <v>102</v>
      </c>
      <c r="R182" s="13" t="n">
        <v>13.1</v>
      </c>
    </row>
    <row r="183" customFormat="false" ht="13.5" hidden="false" customHeight="true" outlineLevel="0" collapsed="false">
      <c r="A183" s="1" t="n">
        <v>36644</v>
      </c>
      <c r="C183" s="11" t="n">
        <f aca="false">[53]STOR951!$D$13</f>
        <v>328</v>
      </c>
      <c r="D183" s="11" t="n">
        <f aca="false">[53]STOR951!$D$17</f>
        <v>445</v>
      </c>
      <c r="E183" s="11" t="n">
        <f aca="false">[53]STOR951!$D$21</f>
        <v>286</v>
      </c>
      <c r="F183" s="11" t="n">
        <f aca="false">[53]STOR951!$D$25</f>
        <v>1059</v>
      </c>
      <c r="G183" s="0" t="n">
        <v>1184</v>
      </c>
      <c r="H183" s="12" t="n">
        <f aca="false">G183-F183</f>
        <v>125</v>
      </c>
      <c r="I183" s="2" t="n">
        <f aca="false">[53]STOR951!$G$13</f>
        <v>0.344176285414481</v>
      </c>
      <c r="J183" s="2" t="n">
        <f aca="false">[53]STOR951!$G$17</f>
        <v>0.242506811989101</v>
      </c>
      <c r="K183" s="2" t="n">
        <f aca="false">[53]STOR951!$G$21</f>
        <v>0.565217391304348</v>
      </c>
      <c r="L183" s="2" t="n">
        <f aca="false">[53]STOR951!$G$25</f>
        <v>0.321493624772313</v>
      </c>
      <c r="N183" s="11" t="n">
        <f aca="false">[53]STOR951!$E$13</f>
        <v>3</v>
      </c>
      <c r="O183" s="11" t="n">
        <f aca="false">[53]STOR951!$E$17</f>
        <v>20</v>
      </c>
      <c r="P183" s="11" t="n">
        <f aca="false">[53]STOR951!$E$21</f>
        <v>9</v>
      </c>
      <c r="Q183" s="11" t="n">
        <f aca="false">[53]STOR951!$E$25</f>
        <v>32</v>
      </c>
      <c r="R183" s="13"/>
    </row>
    <row r="184" customFormat="false" ht="13.5" hidden="false" customHeight="true" outlineLevel="0" collapsed="false">
      <c r="A184" s="1" t="n">
        <v>36280</v>
      </c>
      <c r="C184" s="11" t="n">
        <f aca="false">[54]STOR951!$D$13</f>
        <v>543</v>
      </c>
      <c r="D184" s="11" t="n">
        <f aca="false">[54]STOR951!$D$17</f>
        <v>623</v>
      </c>
      <c r="E184" s="11" t="n">
        <f aca="false">[54]STOR951!$D$21</f>
        <v>242</v>
      </c>
      <c r="F184" s="11" t="n">
        <f aca="false">[54]STOR951!$D$25</f>
        <v>1408</v>
      </c>
      <c r="G184" s="0" t="n">
        <v>1514</v>
      </c>
      <c r="H184" s="12" t="n">
        <f aca="false">G184-F184</f>
        <v>106</v>
      </c>
      <c r="I184" s="2" t="n">
        <f aca="false">[54]STOR951!$G$13</f>
        <v>0.598017621145375</v>
      </c>
      <c r="J184" s="2" t="n">
        <f aca="false">[54]STOR951!$G$17</f>
        <v>0.34804469273743</v>
      </c>
      <c r="K184" s="2" t="n">
        <f aca="false">[54]STOR951!$G$21</f>
        <v>0.502074688796681</v>
      </c>
      <c r="L184" s="2" t="n">
        <f aca="false">[54]STOR951!$G$25</f>
        <v>0.439176543980037</v>
      </c>
      <c r="N184" s="11" t="n">
        <f aca="false">[54]STOR951!$E$13</f>
        <v>5</v>
      </c>
      <c r="O184" s="11" t="n">
        <f aca="false">[54]STOR951!$E$17</f>
        <v>23</v>
      </c>
      <c r="P184" s="11" t="n">
        <f aca="false">[54]STOR951!$E$21</f>
        <v>6</v>
      </c>
      <c r="Q184" s="11" t="n">
        <f aca="false">[54]STOR951!$E$25</f>
        <v>34</v>
      </c>
      <c r="R184" s="13" t="n">
        <v>19.5</v>
      </c>
    </row>
    <row r="185" customFormat="false" ht="13.5" hidden="false" customHeight="true" outlineLevel="0" collapsed="false">
      <c r="A185" s="1" t="n">
        <v>35916</v>
      </c>
      <c r="C185" s="11" t="n">
        <v>460</v>
      </c>
      <c r="D185" s="11" t="n">
        <v>635</v>
      </c>
      <c r="E185" s="11" t="n">
        <v>182</v>
      </c>
      <c r="F185" s="11" t="n">
        <v>1277</v>
      </c>
      <c r="G185" s="0" t="n">
        <v>1386</v>
      </c>
      <c r="H185" s="12" t="n">
        <f aca="false">G185-F185</f>
        <v>109</v>
      </c>
      <c r="I185" s="2" t="n">
        <v>0.506607929515419</v>
      </c>
      <c r="J185" s="2" t="n">
        <v>0.354748603351955</v>
      </c>
      <c r="K185" s="2" t="n">
        <v>0.377593360995851</v>
      </c>
      <c r="L185" s="2" t="n">
        <v>0.398315658140986</v>
      </c>
      <c r="N185" s="11" t="n">
        <v>31</v>
      </c>
      <c r="O185" s="11" t="n">
        <v>34</v>
      </c>
      <c r="P185" s="11" t="n">
        <v>13</v>
      </c>
      <c r="Q185" s="11" t="n">
        <v>78</v>
      </c>
      <c r="R185" s="13" t="n">
        <v>40.1</v>
      </c>
    </row>
    <row r="186" customFormat="false" ht="13.5" hidden="false" customHeight="true" outlineLevel="0" collapsed="false">
      <c r="A186" s="1" t="n">
        <v>35552</v>
      </c>
      <c r="C186" s="11" t="n">
        <v>320</v>
      </c>
      <c r="D186" s="11" t="n">
        <v>392</v>
      </c>
      <c r="E186" s="11" t="n">
        <v>188</v>
      </c>
      <c r="F186" s="11" t="n">
        <v>900</v>
      </c>
      <c r="G186" s="0" t="n">
        <v>1051</v>
      </c>
      <c r="H186" s="12" t="n">
        <f aca="false">G186-F186</f>
        <v>151</v>
      </c>
      <c r="I186" s="2" t="n">
        <v>0.357541899441341</v>
      </c>
      <c r="J186" s="2" t="n">
        <v>0.214912280701754</v>
      </c>
      <c r="K186" s="2" t="n">
        <v>0.393305439330544</v>
      </c>
      <c r="L186" s="2" t="n">
        <v>0.280723643169058</v>
      </c>
      <c r="N186" s="11" t="n">
        <v>9</v>
      </c>
      <c r="O186" s="11" t="n">
        <v>28</v>
      </c>
      <c r="P186" s="11" t="n">
        <v>9</v>
      </c>
      <c r="Q186" s="11" t="n">
        <v>46</v>
      </c>
      <c r="R186" s="13" t="n">
        <v>30.3</v>
      </c>
    </row>
    <row r="187" customFormat="false" ht="13.5" hidden="false" customHeight="true" outlineLevel="0" collapsed="false">
      <c r="A187" s="1" t="n">
        <v>35188</v>
      </c>
      <c r="C187" s="0" t="n">
        <v>198</v>
      </c>
      <c r="D187" s="0" t="n">
        <v>262</v>
      </c>
      <c r="E187" s="0" t="n">
        <v>234</v>
      </c>
      <c r="F187" s="0" t="n">
        <v>694</v>
      </c>
      <c r="G187" s="0" t="n">
        <v>851</v>
      </c>
      <c r="H187" s="12" t="n">
        <f aca="false">G187-F187</f>
        <v>157</v>
      </c>
      <c r="I187" s="2" t="n">
        <v>0.221</v>
      </c>
      <c r="J187" s="2" t="n">
        <v>0.144</v>
      </c>
      <c r="K187" s="2" t="n">
        <v>0.49</v>
      </c>
      <c r="L187" s="2" t="n">
        <v>0.216</v>
      </c>
      <c r="N187" s="0" t="n">
        <v>15</v>
      </c>
      <c r="O187" s="0" t="n">
        <v>35</v>
      </c>
      <c r="P187" s="0" t="n">
        <v>3</v>
      </c>
      <c r="Q187" s="0" t="n">
        <v>53</v>
      </c>
      <c r="R187" s="13" t="n">
        <v>27</v>
      </c>
    </row>
    <row r="188" customFormat="false" ht="13.5" hidden="false" customHeight="true" outlineLevel="0" collapsed="false">
      <c r="A188" s="1" t="n">
        <v>34824</v>
      </c>
      <c r="C188" s="0" t="n">
        <v>432</v>
      </c>
      <c r="D188" s="0" t="n">
        <v>545</v>
      </c>
      <c r="E188" s="0" t="n">
        <v>262</v>
      </c>
      <c r="F188" s="0" t="n">
        <v>1239</v>
      </c>
      <c r="I188" s="2" t="n">
        <v>0.475770925110132</v>
      </c>
      <c r="J188" s="2" t="n">
        <v>0.304469273743017</v>
      </c>
      <c r="K188" s="2" t="n">
        <v>0.54356846473029</v>
      </c>
      <c r="L188" s="2" t="n">
        <v>0.389622641509434</v>
      </c>
      <c r="N188" s="0" t="n">
        <v>17</v>
      </c>
      <c r="O188" s="0" t="n">
        <v>28</v>
      </c>
      <c r="P188" s="0" t="n">
        <v>4</v>
      </c>
      <c r="Q188" s="0" t="n">
        <v>49</v>
      </c>
      <c r="R188" s="13" t="n">
        <v>22</v>
      </c>
    </row>
    <row r="189" customFormat="false" ht="13.5" hidden="false" customHeight="true" outlineLevel="0" collapsed="false">
      <c r="A189" s="1" t="n">
        <v>34460</v>
      </c>
      <c r="C189" s="0" t="n">
        <v>387</v>
      </c>
      <c r="D189" s="0" t="n">
        <v>507</v>
      </c>
      <c r="E189" s="0" t="n">
        <v>246</v>
      </c>
      <c r="F189" s="0" t="n">
        <v>1140</v>
      </c>
      <c r="I189" s="2" t="n">
        <v>0.426211453744493</v>
      </c>
      <c r="J189" s="2" t="n">
        <v>0.283240223463687</v>
      </c>
      <c r="K189" s="2" t="n">
        <v>0.510373443983403</v>
      </c>
      <c r="L189" s="2" t="n">
        <v>0.358490566037736</v>
      </c>
      <c r="N189" s="0" t="n">
        <v>28</v>
      </c>
      <c r="O189" s="0" t="n">
        <v>43</v>
      </c>
      <c r="P189" s="0" t="n">
        <v>11</v>
      </c>
      <c r="Q189" s="0" t="n">
        <v>82</v>
      </c>
      <c r="R189" s="13" t="n">
        <v>36</v>
      </c>
    </row>
    <row r="190" customFormat="false" ht="13.5" hidden="false" customHeight="true" outlineLevel="0" collapsed="false">
      <c r="R190" s="13"/>
    </row>
    <row r="191" customFormat="false" ht="13.5" hidden="false" customHeight="true" outlineLevel="0" collapsed="false">
      <c r="R191" s="13"/>
    </row>
    <row r="192" customFormat="false" ht="13.5" hidden="false" customHeight="true" outlineLevel="0" collapsed="false">
      <c r="A192" s="1" t="n">
        <v>36651</v>
      </c>
      <c r="C192" s="11" t="n">
        <f aca="false">[55]STOR951!$D$13</f>
        <v>345</v>
      </c>
      <c r="D192" s="11" t="n">
        <f aca="false">[55]STOR951!$D$17</f>
        <v>479</v>
      </c>
      <c r="E192" s="11" t="n">
        <f aca="false">[55]STOR951!$D$21</f>
        <v>293</v>
      </c>
      <c r="F192" s="11" t="n">
        <f aca="false">[55]STOR951!$D$25</f>
        <v>1117</v>
      </c>
      <c r="I192" s="2" t="n">
        <f aca="false">[55]STOR951!$G$13</f>
        <v>0.362014690451207</v>
      </c>
      <c r="J192" s="2" t="n">
        <f aca="false">[55]STOR951!$G$17</f>
        <v>0.261035422343324</v>
      </c>
      <c r="K192" s="2" t="n">
        <f aca="false">[55]STOR951!$G$21</f>
        <v>0.57905138339921</v>
      </c>
      <c r="L192" s="2" t="n">
        <f aca="false">[55]STOR951!$G$25</f>
        <v>0.339101396478446</v>
      </c>
      <c r="N192" s="11" t="n">
        <f aca="false">[55]STOR951!$E$13</f>
        <v>17</v>
      </c>
      <c r="O192" s="11" t="n">
        <f aca="false">[55]STOR951!$E$17</f>
        <v>34</v>
      </c>
      <c r="P192" s="11" t="n">
        <f aca="false">[55]STOR951!$E$21</f>
        <v>7</v>
      </c>
      <c r="Q192" s="11" t="n">
        <f aca="false">[55]STOR951!$E$25</f>
        <v>58</v>
      </c>
      <c r="R192" s="13"/>
    </row>
    <row r="193" customFormat="false" ht="13.5" hidden="false" customHeight="true" outlineLevel="0" collapsed="false">
      <c r="A193" s="1" t="n">
        <v>36287</v>
      </c>
      <c r="C193" s="11" t="n">
        <f aca="false">[56]STOR951!$D$13</f>
        <v>565</v>
      </c>
      <c r="D193" s="11" t="n">
        <f aca="false">[56]STOR951!$D$17</f>
        <v>671</v>
      </c>
      <c r="E193" s="11" t="n">
        <f aca="false">[56]STOR951!$D$21</f>
        <v>244</v>
      </c>
      <c r="F193" s="11" t="n">
        <f aca="false">[56]STOR951!$D$25</f>
        <v>1480</v>
      </c>
      <c r="I193" s="2" t="n">
        <f aca="false">[56]STOR951!$G$13</f>
        <v>0.622246696035242</v>
      </c>
      <c r="J193" s="2" t="n">
        <f aca="false">[56]STOR951!$G$17</f>
        <v>0.374860335195531</v>
      </c>
      <c r="K193" s="2" t="n">
        <f aca="false">[56]STOR951!$G$21</f>
        <v>0.506224066390042</v>
      </c>
      <c r="L193" s="2" t="n">
        <f aca="false">[56]STOR951!$G$25</f>
        <v>0.461634435433562</v>
      </c>
      <c r="N193" s="11" t="n">
        <f aca="false">[56]STOR951!$E$13</f>
        <v>22</v>
      </c>
      <c r="O193" s="11" t="n">
        <f aca="false">[56]STOR951!$E$17</f>
        <v>48</v>
      </c>
      <c r="P193" s="11" t="n">
        <f aca="false">[56]STOR951!$E$21</f>
        <v>2</v>
      </c>
      <c r="Q193" s="11" t="n">
        <f aca="false">[56]STOR951!$E$25</f>
        <v>72</v>
      </c>
      <c r="R193" s="13" t="n">
        <v>79.3</v>
      </c>
    </row>
    <row r="194" customFormat="false" ht="13.5" hidden="false" customHeight="true" outlineLevel="0" collapsed="false">
      <c r="A194" s="1" t="n">
        <v>35923</v>
      </c>
      <c r="C194" s="11" t="n">
        <v>490</v>
      </c>
      <c r="D194" s="11" t="n">
        <v>688</v>
      </c>
      <c r="E194" s="11" t="n">
        <v>199</v>
      </c>
      <c r="F194" s="11" t="n">
        <v>1377</v>
      </c>
      <c r="I194" s="2" t="n">
        <v>0.539647577092511</v>
      </c>
      <c r="J194" s="2" t="n">
        <v>0.384357541899441</v>
      </c>
      <c r="K194" s="2" t="n">
        <v>0.412863070539419</v>
      </c>
      <c r="L194" s="2" t="n">
        <v>0.429507174048659</v>
      </c>
      <c r="N194" s="11" t="n">
        <v>30</v>
      </c>
      <c r="O194" s="11" t="n">
        <v>53</v>
      </c>
      <c r="P194" s="11" t="n">
        <v>17</v>
      </c>
      <c r="Q194" s="11" t="n">
        <v>100</v>
      </c>
      <c r="R194" s="13" t="n">
        <v>50.8</v>
      </c>
    </row>
    <row r="195" customFormat="false" ht="13.5" hidden="false" customHeight="true" outlineLevel="0" collapsed="false">
      <c r="A195" s="1" t="n">
        <v>35559</v>
      </c>
      <c r="C195" s="11" t="n">
        <v>339</v>
      </c>
      <c r="D195" s="11" t="n">
        <v>432</v>
      </c>
      <c r="E195" s="11" t="n">
        <v>199</v>
      </c>
      <c r="F195" s="11" t="n">
        <v>970</v>
      </c>
      <c r="I195" s="2" t="n">
        <v>0.37877094972067</v>
      </c>
      <c r="J195" s="2" t="n">
        <v>0.236842105263158</v>
      </c>
      <c r="K195" s="2" t="n">
        <v>0.416317991631799</v>
      </c>
      <c r="L195" s="2" t="n">
        <v>0.302557704304429</v>
      </c>
      <c r="N195" s="11" t="n">
        <v>19</v>
      </c>
      <c r="O195" s="11" t="n">
        <v>40</v>
      </c>
      <c r="P195" s="11" t="n">
        <v>11</v>
      </c>
      <c r="Q195" s="11" t="n">
        <v>70</v>
      </c>
      <c r="R195" s="13" t="n">
        <v>65.8</v>
      </c>
    </row>
    <row r="196" customFormat="false" ht="13.5" hidden="false" customHeight="true" outlineLevel="0" collapsed="false">
      <c r="A196" s="1" t="n">
        <v>35195</v>
      </c>
      <c r="C196" s="0" t="n">
        <v>202</v>
      </c>
      <c r="D196" s="0" t="n">
        <v>311</v>
      </c>
      <c r="E196" s="0" t="n">
        <v>241</v>
      </c>
      <c r="F196" s="0" t="n">
        <v>754</v>
      </c>
      <c r="I196" s="2" t="n">
        <v>0.226</v>
      </c>
      <c r="J196" s="2" t="n">
        <v>0.171</v>
      </c>
      <c r="K196" s="2" t="n">
        <v>0.504</v>
      </c>
      <c r="L196" s="2" t="n">
        <v>0.235</v>
      </c>
      <c r="N196" s="0" t="n">
        <v>4</v>
      </c>
      <c r="O196" s="0" t="n">
        <v>49</v>
      </c>
      <c r="P196" s="0" t="n">
        <v>7</v>
      </c>
      <c r="Q196" s="0" t="n">
        <v>60</v>
      </c>
      <c r="R196" s="13" t="n">
        <v>55</v>
      </c>
    </row>
    <row r="197" customFormat="false" ht="13.5" hidden="false" customHeight="true" outlineLevel="0" collapsed="false">
      <c r="A197" s="1" t="n">
        <v>34831</v>
      </c>
      <c r="C197" s="0" t="n">
        <v>447</v>
      </c>
      <c r="D197" s="0" t="n">
        <v>553</v>
      </c>
      <c r="E197" s="0" t="n">
        <v>269</v>
      </c>
      <c r="F197" s="0" t="n">
        <v>1269</v>
      </c>
      <c r="I197" s="2" t="n">
        <v>0.492290748898678</v>
      </c>
      <c r="J197" s="2" t="n">
        <v>0.308938547486034</v>
      </c>
      <c r="K197" s="2" t="n">
        <v>0.558091286307054</v>
      </c>
      <c r="L197" s="2" t="n">
        <v>0.399056603773585</v>
      </c>
      <c r="N197" s="0" t="n">
        <v>15</v>
      </c>
      <c r="O197" s="0" t="n">
        <v>8</v>
      </c>
      <c r="P197" s="0" t="n">
        <v>7</v>
      </c>
      <c r="Q197" s="0" t="n">
        <v>30</v>
      </c>
      <c r="R197" s="13" t="n">
        <v>38</v>
      </c>
    </row>
    <row r="198" customFormat="false" ht="13.5" hidden="false" customHeight="true" outlineLevel="0" collapsed="false">
      <c r="A198" s="1" t="n">
        <v>34467</v>
      </c>
      <c r="C198" s="0" t="n">
        <v>415</v>
      </c>
      <c r="D198" s="0" t="n">
        <v>561</v>
      </c>
      <c r="E198" s="0" t="n">
        <v>259</v>
      </c>
      <c r="F198" s="0" t="n">
        <v>1235</v>
      </c>
      <c r="I198" s="2" t="n">
        <v>0.45704845814978</v>
      </c>
      <c r="J198" s="2" t="n">
        <v>0.31340782122905</v>
      </c>
      <c r="K198" s="2" t="n">
        <v>0.537344398340249</v>
      </c>
      <c r="L198" s="2" t="n">
        <v>0.388364779874214</v>
      </c>
      <c r="N198" s="0" t="n">
        <v>28</v>
      </c>
      <c r="O198" s="0" t="n">
        <v>54</v>
      </c>
      <c r="P198" s="0" t="n">
        <v>13</v>
      </c>
      <c r="Q198" s="0" t="n">
        <v>95</v>
      </c>
      <c r="R198" s="13" t="n">
        <v>83</v>
      </c>
    </row>
    <row r="199" customFormat="false" ht="13.5" hidden="false" customHeight="true" outlineLevel="0" collapsed="false">
      <c r="R199" s="13"/>
    </row>
    <row r="200" customFormat="false" ht="13.5" hidden="false" customHeight="true" outlineLevel="0" collapsed="false">
      <c r="R200" s="13"/>
    </row>
    <row r="201" customFormat="false" ht="13.5" hidden="false" customHeight="true" outlineLevel="0" collapsed="false">
      <c r="A201" s="1" t="n">
        <v>36658</v>
      </c>
      <c r="C201" s="11" t="n">
        <f aca="false">[57]STOR951!$D$13</f>
        <v>346</v>
      </c>
      <c r="D201" s="11" t="n">
        <f aca="false">[57]STOR951!$D$17</f>
        <v>519</v>
      </c>
      <c r="E201" s="11" t="n">
        <f aca="false">[57]STOR951!$D$21</f>
        <v>298</v>
      </c>
      <c r="F201" s="11" t="n">
        <f aca="false">[57]STOR951!$D$25</f>
        <v>1163</v>
      </c>
      <c r="I201" s="2" t="n">
        <f aca="false">[57]STOR951!$G$13</f>
        <v>0.363064008394544</v>
      </c>
      <c r="J201" s="2" t="n">
        <f aca="false">[57]STOR951!$G$17</f>
        <v>0.28283378746594</v>
      </c>
      <c r="K201" s="2" t="n">
        <f aca="false">[57]STOR951!$G$21</f>
        <v>0.588932806324111</v>
      </c>
      <c r="L201" s="2" t="n">
        <f aca="false">[57]STOR951!$G$25</f>
        <v>0.353066180935033</v>
      </c>
      <c r="N201" s="11" t="n">
        <f aca="false">[57]STOR951!$E$13</f>
        <v>1</v>
      </c>
      <c r="O201" s="11" t="n">
        <f aca="false">[57]STOR951!$E$17</f>
        <v>40</v>
      </c>
      <c r="P201" s="11" t="n">
        <f aca="false">[57]STOR951!$E$21</f>
        <v>5</v>
      </c>
      <c r="Q201" s="11" t="n">
        <f aca="false">[57]STOR951!$E$25</f>
        <v>46</v>
      </c>
      <c r="R201" s="13"/>
    </row>
    <row r="202" customFormat="false" ht="13.5" hidden="false" customHeight="true" outlineLevel="0" collapsed="false">
      <c r="A202" s="1" t="n">
        <v>36294</v>
      </c>
      <c r="C202" s="11" t="n">
        <f aca="false">[58]STOR951!$D$13</f>
        <v>588</v>
      </c>
      <c r="D202" s="11" t="n">
        <f aca="false">[58]STOR951!$D$17</f>
        <v>716</v>
      </c>
      <c r="E202" s="11" t="n">
        <f aca="false">[58]STOR951!$D$21</f>
        <v>255</v>
      </c>
      <c r="F202" s="11" t="n">
        <f aca="false">[58]STOR951!$D$25</f>
        <v>1559</v>
      </c>
      <c r="I202" s="2" t="n">
        <f aca="false">[58]STOR951!$G$13</f>
        <v>0.647577092511013</v>
      </c>
      <c r="J202" s="2" t="n">
        <f aca="false">[58]STOR951!$G$17</f>
        <v>0.4</v>
      </c>
      <c r="K202" s="2" t="n">
        <f aca="false">[58]STOR951!$G$21</f>
        <v>0.529045643153527</v>
      </c>
      <c r="L202" s="2" t="n">
        <f aca="false">[58]STOR951!$G$25</f>
        <v>0.486275733000624</v>
      </c>
      <c r="N202" s="11" t="n">
        <f aca="false">[58]STOR951!$E$13</f>
        <v>23</v>
      </c>
      <c r="O202" s="11" t="n">
        <f aca="false">[58]STOR951!$E$17</f>
        <v>45</v>
      </c>
      <c r="P202" s="11" t="n">
        <f aca="false">[58]STOR951!$E$21</f>
        <v>11</v>
      </c>
      <c r="Q202" s="11" t="n">
        <f aca="false">[58]STOR951!$E$25</f>
        <v>79</v>
      </c>
      <c r="R202" s="13" t="n">
        <v>74.4</v>
      </c>
    </row>
    <row r="203" customFormat="false" ht="13.5" hidden="false" customHeight="true" outlineLevel="0" collapsed="false">
      <c r="A203" s="1" t="n">
        <v>35930</v>
      </c>
      <c r="C203" s="11" t="n">
        <v>513</v>
      </c>
      <c r="D203" s="11" t="n">
        <v>744</v>
      </c>
      <c r="E203" s="11" t="n">
        <v>212</v>
      </c>
      <c r="F203" s="11" t="n">
        <v>1469</v>
      </c>
      <c r="I203" s="2" t="n">
        <v>0.564977973568282</v>
      </c>
      <c r="J203" s="2" t="n">
        <v>0.415642458100559</v>
      </c>
      <c r="K203" s="2" t="n">
        <v>0.439834024896266</v>
      </c>
      <c r="L203" s="2" t="n">
        <v>0.458203368683718</v>
      </c>
      <c r="N203" s="11" t="n">
        <v>23</v>
      </c>
      <c r="O203" s="11" t="n">
        <v>56</v>
      </c>
      <c r="P203" s="11" t="n">
        <v>13</v>
      </c>
      <c r="Q203" s="11" t="n">
        <v>92</v>
      </c>
      <c r="R203" s="13" t="n">
        <v>35.3</v>
      </c>
    </row>
    <row r="204" customFormat="false" ht="13.5" hidden="false" customHeight="true" outlineLevel="0" collapsed="false">
      <c r="A204" s="1" t="n">
        <v>35566</v>
      </c>
      <c r="C204" s="11" t="n">
        <v>355</v>
      </c>
      <c r="D204" s="11" t="n">
        <v>468</v>
      </c>
      <c r="E204" s="11" t="n">
        <v>209</v>
      </c>
      <c r="F204" s="11" t="n">
        <v>1032</v>
      </c>
      <c r="I204" s="2" t="n">
        <v>0.396648044692737</v>
      </c>
      <c r="J204" s="2" t="n">
        <v>0.256578947368421</v>
      </c>
      <c r="K204" s="2" t="n">
        <v>0.437238493723849</v>
      </c>
      <c r="L204" s="2" t="n">
        <v>0.321896444167187</v>
      </c>
      <c r="N204" s="11" t="n">
        <v>16</v>
      </c>
      <c r="O204" s="11" t="n">
        <v>36</v>
      </c>
      <c r="P204" s="11" t="n">
        <v>10</v>
      </c>
      <c r="Q204" s="11" t="n">
        <v>62</v>
      </c>
      <c r="R204" s="13" t="n">
        <v>54.8</v>
      </c>
    </row>
    <row r="205" customFormat="false" ht="13.5" hidden="false" customHeight="true" outlineLevel="0" collapsed="false">
      <c r="A205" s="1" t="n">
        <v>35202</v>
      </c>
      <c r="C205" s="0" t="n">
        <v>214</v>
      </c>
      <c r="D205" s="0" t="n">
        <v>349</v>
      </c>
      <c r="E205" s="0" t="n">
        <v>250</v>
      </c>
      <c r="F205" s="0" t="n">
        <v>813</v>
      </c>
      <c r="I205" s="2" t="n">
        <v>0.239</v>
      </c>
      <c r="J205" s="2" t="n">
        <v>0.191</v>
      </c>
      <c r="K205" s="2" t="n">
        <v>0.523</v>
      </c>
      <c r="L205" s="2" t="n">
        <v>0.254</v>
      </c>
      <c r="N205" s="0" t="n">
        <v>12</v>
      </c>
      <c r="O205" s="0" t="n">
        <v>38</v>
      </c>
      <c r="P205" s="0" t="n">
        <v>9</v>
      </c>
      <c r="Q205" s="0" t="n">
        <v>59</v>
      </c>
      <c r="R205" s="13" t="n">
        <v>57</v>
      </c>
    </row>
    <row r="206" customFormat="false" ht="13.5" hidden="false" customHeight="true" outlineLevel="0" collapsed="false">
      <c r="A206" s="1" t="n">
        <v>34838</v>
      </c>
      <c r="C206" s="0" t="n">
        <v>465</v>
      </c>
      <c r="D206" s="0" t="n">
        <v>639</v>
      </c>
      <c r="E206" s="0" t="n">
        <v>279</v>
      </c>
      <c r="F206" s="0" t="n">
        <v>1383</v>
      </c>
      <c r="I206" s="2" t="n">
        <v>0.512114537444934</v>
      </c>
      <c r="J206" s="2" t="n">
        <v>0.356983240223464</v>
      </c>
      <c r="K206" s="2" t="n">
        <v>0.578838174273859</v>
      </c>
      <c r="L206" s="2" t="n">
        <v>0.434905660377359</v>
      </c>
      <c r="N206" s="0" t="n">
        <v>18</v>
      </c>
      <c r="O206" s="0" t="n">
        <v>86</v>
      </c>
      <c r="P206" s="0" t="n">
        <v>10</v>
      </c>
      <c r="Q206" s="0" t="n">
        <v>114</v>
      </c>
      <c r="R206" s="13" t="n">
        <v>57</v>
      </c>
    </row>
    <row r="207" customFormat="false" ht="13.5" hidden="false" customHeight="true" outlineLevel="0" collapsed="false">
      <c r="A207" s="1" t="n">
        <v>34474</v>
      </c>
      <c r="C207" s="0" t="n">
        <v>451</v>
      </c>
      <c r="D207" s="0" t="n">
        <v>607</v>
      </c>
      <c r="E207" s="0" t="n">
        <v>266</v>
      </c>
      <c r="F207" s="0" t="n">
        <v>1324</v>
      </c>
      <c r="I207" s="2" t="n">
        <v>0.496696035242291</v>
      </c>
      <c r="J207" s="2" t="n">
        <v>0.339106145251397</v>
      </c>
      <c r="K207" s="2" t="n">
        <v>0.551867219917013</v>
      </c>
      <c r="L207" s="2" t="n">
        <v>0.416352201257862</v>
      </c>
      <c r="N207" s="0" t="n">
        <v>36</v>
      </c>
      <c r="O207" s="0" t="n">
        <v>46</v>
      </c>
      <c r="P207" s="0" t="n">
        <v>7</v>
      </c>
      <c r="Q207" s="0" t="n">
        <v>89</v>
      </c>
      <c r="R207" s="13" t="n">
        <v>89</v>
      </c>
    </row>
    <row r="208" customFormat="false" ht="13.5" hidden="false" customHeight="true" outlineLevel="0" collapsed="false">
      <c r="R208" s="13"/>
    </row>
    <row r="209" customFormat="false" ht="13.5" hidden="false" customHeight="true" outlineLevel="0" collapsed="false">
      <c r="R209" s="13"/>
    </row>
    <row r="210" customFormat="false" ht="13.5" hidden="false" customHeight="true" outlineLevel="0" collapsed="false">
      <c r="A210" s="1" t="n">
        <v>36665</v>
      </c>
      <c r="C210" s="11" t="n">
        <f aca="false">[59]STOR951!$D$13</f>
        <v>353</v>
      </c>
      <c r="D210" s="11" t="n">
        <f aca="false">[59]STOR951!$D$17</f>
        <v>561</v>
      </c>
      <c r="E210" s="11" t="n">
        <f aca="false">[59]STOR951!$D$21</f>
        <v>304</v>
      </c>
      <c r="F210" s="11" t="n">
        <f aca="false">[59]STOR951!$D$25</f>
        <v>1218</v>
      </c>
      <c r="I210" s="2" t="n">
        <f aca="false">[59]STOR951!$G$13</f>
        <v>0.370409233997901</v>
      </c>
      <c r="J210" s="2" t="n">
        <f aca="false">[59]STOR951!$G$17</f>
        <v>0.305722070844687</v>
      </c>
      <c r="K210" s="2" t="n">
        <f aca="false">[59]STOR951!$G$21</f>
        <v>0.600790513833992</v>
      </c>
      <c r="L210" s="2" t="n">
        <f aca="false">[59]STOR951!$G$25</f>
        <v>0.36976320582878</v>
      </c>
      <c r="N210" s="11" t="n">
        <f aca="false">[59]STOR951!$E$13</f>
        <v>7</v>
      </c>
      <c r="O210" s="11" t="n">
        <f aca="false">[59]STOR951!$E$17</f>
        <v>42</v>
      </c>
      <c r="P210" s="11" t="n">
        <f aca="false">[59]STOR951!$E$21</f>
        <v>6</v>
      </c>
      <c r="Q210" s="11" t="n">
        <f aca="false">[59]STOR951!$E$25</f>
        <v>55</v>
      </c>
      <c r="R210" s="13"/>
    </row>
    <row r="211" customFormat="false" ht="13.5" hidden="false" customHeight="true" outlineLevel="0" collapsed="false">
      <c r="A211" s="1" t="n">
        <v>36301</v>
      </c>
      <c r="C211" s="11" t="n">
        <f aca="false">[60]STOR951!$D$13</f>
        <v>599</v>
      </c>
      <c r="D211" s="11" t="n">
        <f aca="false">[60]STOR951!$D$17</f>
        <v>771</v>
      </c>
      <c r="E211" s="11" t="n">
        <f aca="false">[60]STOR951!$D$21</f>
        <v>262</v>
      </c>
      <c r="F211" s="11" t="n">
        <f aca="false">[60]STOR951!$D$25</f>
        <v>1632</v>
      </c>
      <c r="I211" s="2" t="n">
        <f aca="false">[60]STOR951!$G$13</f>
        <v>0.659691629955947</v>
      </c>
      <c r="J211" s="2" t="n">
        <f aca="false">[60]STOR951!$G$17</f>
        <v>0.43072625698324</v>
      </c>
      <c r="K211" s="2" t="n">
        <f aca="false">[60]STOR951!$G$21</f>
        <v>0.54356846473029</v>
      </c>
      <c r="L211" s="2" t="n">
        <f aca="false">[60]STOR951!$G$25</f>
        <v>0.509045539613225</v>
      </c>
      <c r="N211" s="11" t="n">
        <f aca="false">[60]STOR951!$E$13</f>
        <v>11</v>
      </c>
      <c r="O211" s="11" t="n">
        <f aca="false">[60]STOR951!$E$17</f>
        <v>55</v>
      </c>
      <c r="P211" s="11" t="n">
        <f aca="false">[60]STOR951!$E$21</f>
        <v>7</v>
      </c>
      <c r="Q211" s="11" t="n">
        <f aca="false">[60]STOR951!$E$25</f>
        <v>73</v>
      </c>
      <c r="R211" s="13" t="n">
        <v>58.7</v>
      </c>
    </row>
    <row r="212" customFormat="false" ht="13.5" hidden="false" customHeight="true" outlineLevel="0" collapsed="false">
      <c r="A212" s="1" t="n">
        <v>35937</v>
      </c>
      <c r="C212" s="11" t="n">
        <v>537</v>
      </c>
      <c r="D212" s="11" t="n">
        <v>798</v>
      </c>
      <c r="E212" s="11" t="n">
        <v>226</v>
      </c>
      <c r="F212" s="11" t="n">
        <v>1561</v>
      </c>
      <c r="I212" s="2" t="n">
        <v>0.591409691629956</v>
      </c>
      <c r="J212" s="2" t="n">
        <v>0.445810055865922</v>
      </c>
      <c r="K212" s="2" t="n">
        <v>0.468879668049793</v>
      </c>
      <c r="L212" s="2" t="n">
        <v>0.486899563318777</v>
      </c>
      <c r="N212" s="11" t="n">
        <v>24</v>
      </c>
      <c r="O212" s="11" t="n">
        <v>54</v>
      </c>
      <c r="P212" s="11" t="n">
        <v>14</v>
      </c>
      <c r="Q212" s="11" t="n">
        <v>92</v>
      </c>
      <c r="R212" s="13" t="n">
        <v>80.3</v>
      </c>
    </row>
    <row r="213" customFormat="false" ht="13.5" hidden="false" customHeight="true" outlineLevel="0" collapsed="false">
      <c r="A213" s="1" t="n">
        <v>35573</v>
      </c>
      <c r="C213" s="11" t="n">
        <v>373</v>
      </c>
      <c r="D213" s="11" t="n">
        <v>515</v>
      </c>
      <c r="E213" s="11" t="n">
        <v>220</v>
      </c>
      <c r="F213" s="11" t="n">
        <v>1108</v>
      </c>
      <c r="I213" s="2" t="n">
        <v>0.416759776536313</v>
      </c>
      <c r="J213" s="2" t="n">
        <v>0.28234649122807</v>
      </c>
      <c r="K213" s="2" t="n">
        <v>0.460251046025105</v>
      </c>
      <c r="L213" s="2" t="n">
        <v>0.345601996257018</v>
      </c>
      <c r="N213" s="11" t="n">
        <v>18</v>
      </c>
      <c r="O213" s="11" t="n">
        <v>47</v>
      </c>
      <c r="P213" s="11" t="n">
        <v>11</v>
      </c>
      <c r="Q213" s="11" t="n">
        <v>76</v>
      </c>
      <c r="R213" s="13" t="n">
        <v>69.4</v>
      </c>
    </row>
    <row r="214" customFormat="false" ht="13.5" hidden="false" customHeight="true" outlineLevel="0" collapsed="false">
      <c r="A214" s="1" t="n">
        <v>35209</v>
      </c>
      <c r="C214" s="0" t="n">
        <v>227</v>
      </c>
      <c r="D214" s="0" t="n">
        <v>408</v>
      </c>
      <c r="E214" s="0" t="n">
        <v>261</v>
      </c>
      <c r="F214" s="0" t="n">
        <v>896</v>
      </c>
      <c r="I214" s="2" t="n">
        <v>0.254</v>
      </c>
      <c r="J214" s="2" t="n">
        <v>0.224</v>
      </c>
      <c r="K214" s="2" t="n">
        <v>0.546</v>
      </c>
      <c r="L214" s="2" t="n">
        <v>0.279</v>
      </c>
      <c r="N214" s="0" t="n">
        <v>13</v>
      </c>
      <c r="O214" s="0" t="n">
        <v>59</v>
      </c>
      <c r="P214" s="0" t="n">
        <v>11</v>
      </c>
      <c r="Q214" s="0" t="n">
        <v>83</v>
      </c>
      <c r="R214" s="13" t="n">
        <v>58</v>
      </c>
    </row>
    <row r="215" customFormat="false" ht="13.5" hidden="false" customHeight="true" outlineLevel="0" collapsed="false">
      <c r="A215" s="1" t="n">
        <v>34845</v>
      </c>
      <c r="C215" s="0" t="n">
        <v>498</v>
      </c>
      <c r="D215" s="0" t="n">
        <v>692</v>
      </c>
      <c r="E215" s="0" t="n">
        <v>286</v>
      </c>
      <c r="F215" s="0" t="n">
        <v>1476</v>
      </c>
      <c r="G215" s="0" t="n">
        <v>1668</v>
      </c>
      <c r="H215" s="12" t="n">
        <f aca="false">G215-F215</f>
        <v>192</v>
      </c>
      <c r="I215" s="2" t="n">
        <v>0.548458149779736</v>
      </c>
      <c r="J215" s="2" t="n">
        <v>0.38659217877095</v>
      </c>
      <c r="K215" s="2" t="n">
        <v>0.593360995850622</v>
      </c>
      <c r="L215" s="2" t="n">
        <v>0.464150943396226</v>
      </c>
      <c r="N215" s="0" t="n">
        <v>33</v>
      </c>
      <c r="O215" s="0" t="n">
        <v>53</v>
      </c>
      <c r="P215" s="0" t="n">
        <v>7</v>
      </c>
      <c r="Q215" s="0" t="n">
        <v>93</v>
      </c>
      <c r="R215" s="13" t="n">
        <v>80</v>
      </c>
    </row>
    <row r="216" customFormat="false" ht="13.5" hidden="false" customHeight="true" outlineLevel="0" collapsed="false">
      <c r="A216" s="1" t="n">
        <v>34481</v>
      </c>
      <c r="C216" s="0" t="n">
        <v>470</v>
      </c>
      <c r="D216" s="0" t="n">
        <v>674</v>
      </c>
      <c r="E216" s="0" t="n">
        <v>281</v>
      </c>
      <c r="F216" s="0" t="n">
        <v>1425</v>
      </c>
      <c r="H216" s="12"/>
      <c r="I216" s="2" t="n">
        <v>0.517621145374449</v>
      </c>
      <c r="J216" s="2" t="n">
        <v>0.376536312849162</v>
      </c>
      <c r="K216" s="2" t="n">
        <v>0.58298755186722</v>
      </c>
      <c r="L216" s="2" t="n">
        <v>0.44811320754717</v>
      </c>
      <c r="N216" s="0" t="n">
        <v>19</v>
      </c>
      <c r="O216" s="0" t="n">
        <v>67</v>
      </c>
      <c r="P216" s="0" t="n">
        <v>15</v>
      </c>
      <c r="Q216" s="0" t="n">
        <v>101</v>
      </c>
      <c r="R216" s="13" t="n">
        <v>81</v>
      </c>
    </row>
    <row r="217" customFormat="false" ht="13.5" hidden="false" customHeight="true" outlineLevel="0" collapsed="false">
      <c r="H217" s="12"/>
      <c r="R217" s="13"/>
    </row>
    <row r="218" customFormat="false" ht="13.5" hidden="false" customHeight="true" outlineLevel="0" collapsed="false">
      <c r="H218" s="12"/>
      <c r="R218" s="13"/>
    </row>
    <row r="219" customFormat="false" ht="13.5" hidden="false" customHeight="true" outlineLevel="0" collapsed="false">
      <c r="A219" s="1" t="n">
        <v>36672</v>
      </c>
      <c r="C219" s="11" t="n">
        <f aca="false">[61]STOR951!$D$13</f>
        <v>363</v>
      </c>
      <c r="D219" s="11" t="n">
        <f aca="false">[61]STOR951!$D$17</f>
        <v>601</v>
      </c>
      <c r="E219" s="11" t="n">
        <f aca="false">[61]STOR951!$D$21</f>
        <v>310</v>
      </c>
      <c r="F219" s="11" t="n">
        <f aca="false">[61]STOR951!$D$25</f>
        <v>1274</v>
      </c>
      <c r="I219" s="2" t="n">
        <f aca="false">[61]STOR951!$G$13</f>
        <v>0.38090241343127</v>
      </c>
      <c r="J219" s="2" t="n">
        <f aca="false">[61]STOR951!$G$17</f>
        <v>0.327520435967302</v>
      </c>
      <c r="K219" s="2" t="n">
        <f aca="false">[61]STOR951!$G$21</f>
        <v>0.612648221343874</v>
      </c>
      <c r="L219" s="2" t="n">
        <f aca="false">[61]STOR951!$G$25</f>
        <v>0.386763812993321</v>
      </c>
      <c r="N219" s="11" t="n">
        <f aca="false">[61]STOR951!$E$13</f>
        <v>10</v>
      </c>
      <c r="O219" s="11" t="n">
        <f aca="false">[61]STOR951!$E$17</f>
        <v>40</v>
      </c>
      <c r="P219" s="11" t="n">
        <f aca="false">[61]STOR951!$E$21</f>
        <v>6</v>
      </c>
      <c r="Q219" s="11" t="n">
        <f aca="false">[61]STOR951!$E$25</f>
        <v>56</v>
      </c>
      <c r="R219" s="13"/>
    </row>
    <row r="220" customFormat="false" ht="13.5" hidden="false" customHeight="true" outlineLevel="0" collapsed="false">
      <c r="A220" s="1" t="n">
        <v>36308</v>
      </c>
      <c r="C220" s="11" t="n">
        <f aca="false">[62]STOR951!$D$13</f>
        <v>615</v>
      </c>
      <c r="D220" s="11" t="n">
        <f aca="false">[62]STOR951!$D$17</f>
        <v>814</v>
      </c>
      <c r="E220" s="11" t="n">
        <f aca="false">[62]STOR951!$D$21</f>
        <v>274</v>
      </c>
      <c r="F220" s="11" t="n">
        <f aca="false">[62]STOR951!$D$25</f>
        <v>1703</v>
      </c>
      <c r="G220" s="0" t="n">
        <v>1847</v>
      </c>
      <c r="H220" s="12" t="n">
        <f aca="false">G220-F220</f>
        <v>144</v>
      </c>
      <c r="I220" s="2" t="n">
        <f aca="false">[62]STOR951!$G$13</f>
        <v>0.677312775330397</v>
      </c>
      <c r="J220" s="2" t="n">
        <f aca="false">[62]STOR951!$G$17</f>
        <v>0.454748603351955</v>
      </c>
      <c r="K220" s="2" t="n">
        <f aca="false">[62]STOR951!$G$21</f>
        <v>0.568464730290456</v>
      </c>
      <c r="L220" s="2" t="n">
        <f aca="false">[62]STOR951!$G$25</f>
        <v>0.531191515907673</v>
      </c>
      <c r="N220" s="11" t="n">
        <f aca="false">[62]STOR951!$E$13</f>
        <v>16</v>
      </c>
      <c r="O220" s="11" t="n">
        <f aca="false">[62]STOR951!$E$17</f>
        <v>43</v>
      </c>
      <c r="P220" s="11" t="n">
        <f aca="false">[62]STOR951!$E$21</f>
        <v>12</v>
      </c>
      <c r="Q220" s="11" t="n">
        <f aca="false">[62]STOR951!$E$25</f>
        <v>71</v>
      </c>
      <c r="R220" s="13" t="n">
        <v>52.1</v>
      </c>
    </row>
    <row r="221" customFormat="false" ht="13.5" hidden="false" customHeight="true" outlineLevel="0" collapsed="false">
      <c r="A221" s="1" t="n">
        <v>35944</v>
      </c>
      <c r="C221" s="11" t="n">
        <v>564</v>
      </c>
      <c r="D221" s="11" t="n">
        <v>860</v>
      </c>
      <c r="E221" s="11" t="n">
        <v>243</v>
      </c>
      <c r="F221" s="11" t="n">
        <v>1667</v>
      </c>
      <c r="G221" s="0" t="n">
        <v>1774</v>
      </c>
      <c r="H221" s="12" t="n">
        <f aca="false">G221-F221</f>
        <v>107</v>
      </c>
      <c r="I221" s="2" t="n">
        <v>0.621145374449339</v>
      </c>
      <c r="J221" s="2" t="n">
        <v>0.480446927374302</v>
      </c>
      <c r="K221" s="2" t="n">
        <v>0.504149377593361</v>
      </c>
      <c r="L221" s="2" t="n">
        <v>0.519962570180911</v>
      </c>
      <c r="N221" s="11" t="n">
        <v>27</v>
      </c>
      <c r="O221" s="11" t="n">
        <v>62</v>
      </c>
      <c r="P221" s="11" t="n">
        <v>17</v>
      </c>
      <c r="Q221" s="11" t="n">
        <v>106</v>
      </c>
      <c r="R221" s="13" t="n">
        <v>80.5</v>
      </c>
    </row>
    <row r="222" customFormat="false" ht="13.5" hidden="false" customHeight="true" outlineLevel="0" collapsed="false">
      <c r="A222" s="1" t="n">
        <v>35580</v>
      </c>
      <c r="C222" s="11" t="n">
        <v>395</v>
      </c>
      <c r="D222" s="11" t="n">
        <v>577</v>
      </c>
      <c r="E222" s="11" t="n">
        <v>229</v>
      </c>
      <c r="F222" s="11" t="n">
        <v>1201</v>
      </c>
      <c r="G222" s="0" t="n">
        <v>1362</v>
      </c>
      <c r="H222" s="12" t="n">
        <f aca="false">G222-F222</f>
        <v>161</v>
      </c>
      <c r="I222" s="2" t="n">
        <v>0.441340782122905</v>
      </c>
      <c r="J222" s="2" t="n">
        <v>0.316337719298246</v>
      </c>
      <c r="K222" s="2" t="n">
        <v>0.47907949790795</v>
      </c>
      <c r="L222" s="2" t="n">
        <v>0.374610106051154</v>
      </c>
      <c r="N222" s="11" t="n">
        <v>22</v>
      </c>
      <c r="O222" s="11" t="n">
        <v>62</v>
      </c>
      <c r="P222" s="11" t="n">
        <v>9</v>
      </c>
      <c r="Q222" s="11" t="n">
        <v>93</v>
      </c>
      <c r="R222" s="13" t="n">
        <v>68.9</v>
      </c>
    </row>
    <row r="223" customFormat="false" ht="13.5" hidden="false" customHeight="true" outlineLevel="0" collapsed="false">
      <c r="A223" s="1" t="n">
        <v>35216</v>
      </c>
      <c r="C223" s="0" t="n">
        <v>244</v>
      </c>
      <c r="D223" s="0" t="n">
        <v>470</v>
      </c>
      <c r="E223" s="0" t="n">
        <v>270</v>
      </c>
      <c r="F223" s="0" t="n">
        <v>984</v>
      </c>
      <c r="G223" s="0" t="n">
        <v>1158</v>
      </c>
      <c r="H223" s="12" t="n">
        <f aca="false">G223-F223</f>
        <v>174</v>
      </c>
      <c r="I223" s="2" t="n">
        <v>0.273</v>
      </c>
      <c r="J223" s="2" t="n">
        <v>0.258</v>
      </c>
      <c r="K223" s="2" t="n">
        <v>0.565</v>
      </c>
      <c r="L223" s="2" t="n">
        <v>0.307</v>
      </c>
      <c r="N223" s="0" t="n">
        <v>17</v>
      </c>
      <c r="O223" s="0" t="n">
        <v>62</v>
      </c>
      <c r="P223" s="0" t="n">
        <v>9</v>
      </c>
      <c r="Q223" s="0" t="n">
        <v>88</v>
      </c>
      <c r="R223" s="13" t="n">
        <v>73</v>
      </c>
    </row>
    <row r="224" customFormat="false" ht="13.5" hidden="false" customHeight="true" outlineLevel="0" collapsed="false">
      <c r="A224" s="1" t="n">
        <v>34852</v>
      </c>
      <c r="C224" s="0" t="n">
        <v>538</v>
      </c>
      <c r="D224" s="0" t="n">
        <v>745</v>
      </c>
      <c r="E224" s="0" t="n">
        <v>300</v>
      </c>
      <c r="F224" s="0" t="n">
        <v>1583</v>
      </c>
      <c r="H224" s="12"/>
      <c r="I224" s="2" t="n">
        <v>0.592511013215859</v>
      </c>
      <c r="J224" s="2" t="n">
        <v>0.416201117318436</v>
      </c>
      <c r="K224" s="2" t="n">
        <v>0.622406639004149</v>
      </c>
      <c r="L224" s="2" t="n">
        <v>0.497798742138365</v>
      </c>
      <c r="N224" s="0" t="n">
        <v>40</v>
      </c>
      <c r="O224" s="0" t="n">
        <v>53</v>
      </c>
      <c r="P224" s="0" t="n">
        <v>14</v>
      </c>
      <c r="Q224" s="0" t="n">
        <v>107</v>
      </c>
      <c r="R224" s="13" t="n">
        <v>130</v>
      </c>
    </row>
    <row r="225" customFormat="false" ht="13.5" hidden="false" customHeight="true" outlineLevel="0" collapsed="false">
      <c r="A225" s="1" t="n">
        <v>34488</v>
      </c>
      <c r="C225" s="0" t="n">
        <v>510</v>
      </c>
      <c r="D225" s="0" t="n">
        <v>742</v>
      </c>
      <c r="E225" s="0" t="n">
        <v>293</v>
      </c>
      <c r="F225" s="0" t="n">
        <v>1545</v>
      </c>
      <c r="G225" s="0" t="n">
        <v>1554</v>
      </c>
      <c r="H225" s="12" t="n">
        <f aca="false">G225-F225</f>
        <v>9</v>
      </c>
      <c r="I225" s="2" t="n">
        <v>0.561674008810573</v>
      </c>
      <c r="J225" s="2" t="n">
        <v>0.414525139664805</v>
      </c>
      <c r="K225" s="2" t="n">
        <v>0.607883817427386</v>
      </c>
      <c r="L225" s="2" t="n">
        <v>0.485849056603774</v>
      </c>
      <c r="N225" s="0" t="n">
        <v>40</v>
      </c>
      <c r="O225" s="0" t="n">
        <v>68</v>
      </c>
      <c r="P225" s="0" t="n">
        <v>12</v>
      </c>
      <c r="Q225" s="0" t="n">
        <v>120</v>
      </c>
      <c r="R225" s="13" t="n">
        <v>99</v>
      </c>
    </row>
    <row r="226" customFormat="false" ht="13.5" hidden="false" customHeight="true" outlineLevel="0" collapsed="false">
      <c r="R226" s="13"/>
    </row>
    <row r="227" customFormat="false" ht="13.5" hidden="false" customHeight="true" outlineLevel="0" collapsed="false">
      <c r="R227" s="13"/>
    </row>
    <row r="228" customFormat="false" ht="13.5" hidden="false" customHeight="true" outlineLevel="0" collapsed="false">
      <c r="A228" s="1" t="n">
        <v>36679</v>
      </c>
      <c r="C228" s="11" t="n">
        <f aca="false">[63]STOR951!$D$13</f>
        <v>377</v>
      </c>
      <c r="D228" s="11" t="n">
        <f aca="false">[63]STOR951!$D$17</f>
        <v>653</v>
      </c>
      <c r="E228" s="11" t="n">
        <f aca="false">[63]STOR951!$D$21</f>
        <v>322</v>
      </c>
      <c r="F228" s="11" t="n">
        <f aca="false">[63]STOR951!$D$25</f>
        <v>1352</v>
      </c>
      <c r="G228" s="0" t="n">
        <v>1426</v>
      </c>
      <c r="H228" s="12" t="n">
        <f aca="false">G228-F228</f>
        <v>74</v>
      </c>
      <c r="I228" s="2" t="n">
        <f aca="false">[63]STOR951!$G$13</f>
        <v>0.395592864637985</v>
      </c>
      <c r="J228" s="2" t="n">
        <f aca="false">[63]STOR951!$G$17</f>
        <v>0.355858310626703</v>
      </c>
      <c r="K228" s="2" t="n">
        <f aca="false">[63]STOR951!$G$21</f>
        <v>0.636363636363636</v>
      </c>
      <c r="L228" s="2" t="n">
        <f aca="false">[63]STOR951!$G$25</f>
        <v>0.410443230115361</v>
      </c>
      <c r="N228" s="11" t="n">
        <f aca="false">[63]STOR951!$E$13</f>
        <v>14</v>
      </c>
      <c r="O228" s="11" t="n">
        <f aca="false">[63]STOR951!$E$17</f>
        <v>52</v>
      </c>
      <c r="P228" s="11" t="n">
        <f aca="false">[63]STOR951!$E$21</f>
        <v>12</v>
      </c>
      <c r="Q228" s="11" t="n">
        <f aca="false">[63]STOR951!$E$25</f>
        <v>78</v>
      </c>
      <c r="R228" s="13"/>
    </row>
    <row r="229" customFormat="false" ht="13.5" hidden="false" customHeight="true" outlineLevel="0" collapsed="false">
      <c r="A229" s="1" t="n">
        <v>36315</v>
      </c>
      <c r="C229" s="11" t="n">
        <f aca="false">[64]STOR951!$D$13</f>
        <v>634</v>
      </c>
      <c r="D229" s="11" t="n">
        <f aca="false">[64]STOR951!$D$17</f>
        <v>872</v>
      </c>
      <c r="E229" s="11" t="n">
        <f aca="false">[64]STOR951!$D$21</f>
        <v>288</v>
      </c>
      <c r="F229" s="11" t="n">
        <f aca="false">[64]STOR951!$D$25</f>
        <v>1794</v>
      </c>
      <c r="I229" s="2" t="n">
        <f aca="false">[64]STOR951!$G$13</f>
        <v>0.698237885462555</v>
      </c>
      <c r="J229" s="2" t="n">
        <f aca="false">[64]STOR951!$G$17</f>
        <v>0.487150837988827</v>
      </c>
      <c r="K229" s="2" t="n">
        <f aca="false">[64]STOR951!$G$21</f>
        <v>0.597510373443983</v>
      </c>
      <c r="L229" s="2" t="n">
        <f aca="false">[64]STOR951!$G$25</f>
        <v>0.559575795383656</v>
      </c>
      <c r="N229" s="11" t="n">
        <f aca="false">[64]STOR951!$E$13</f>
        <v>19</v>
      </c>
      <c r="O229" s="11" t="n">
        <f aca="false">[64]STOR951!$E$17</f>
        <v>58</v>
      </c>
      <c r="P229" s="11" t="n">
        <f aca="false">[64]STOR951!$E$21</f>
        <v>14</v>
      </c>
      <c r="Q229" s="11" t="n">
        <f aca="false">[64]STOR951!$E$25</f>
        <v>91</v>
      </c>
      <c r="R229" s="13" t="n">
        <v>73.1</v>
      </c>
    </row>
    <row r="230" customFormat="false" ht="13.5" hidden="false" customHeight="true" outlineLevel="0" collapsed="false">
      <c r="A230" s="1" t="n">
        <v>35951</v>
      </c>
      <c r="C230" s="11" t="n">
        <v>581</v>
      </c>
      <c r="D230" s="11" t="n">
        <v>914</v>
      </c>
      <c r="E230" s="11" t="n">
        <v>258</v>
      </c>
      <c r="F230" s="11" t="n">
        <v>1753</v>
      </c>
      <c r="I230" s="2" t="n">
        <v>0.639867841409692</v>
      </c>
      <c r="J230" s="2" t="n">
        <v>0.510614525139665</v>
      </c>
      <c r="K230" s="2" t="n">
        <v>0.535269709543569</v>
      </c>
      <c r="L230" s="2" t="n">
        <v>0.54678727386151</v>
      </c>
      <c r="N230" s="11" t="n">
        <v>17</v>
      </c>
      <c r="O230" s="11" t="n">
        <v>54</v>
      </c>
      <c r="P230" s="11" t="n">
        <v>15</v>
      </c>
      <c r="Q230" s="11" t="n">
        <v>86</v>
      </c>
      <c r="R230" s="13" t="n">
        <v>92.9</v>
      </c>
    </row>
    <row r="231" customFormat="false" ht="13.5" hidden="false" customHeight="true" outlineLevel="0" collapsed="false">
      <c r="A231" s="1" t="n">
        <v>35587</v>
      </c>
      <c r="C231" s="11" t="n">
        <v>416</v>
      </c>
      <c r="D231" s="11" t="n">
        <v>636</v>
      </c>
      <c r="E231" s="11" t="n">
        <v>240</v>
      </c>
      <c r="F231" s="11" t="n">
        <v>1292</v>
      </c>
      <c r="I231" s="2" t="n">
        <v>0.464804469273743</v>
      </c>
      <c r="J231" s="2" t="n">
        <v>0.348684210526316</v>
      </c>
      <c r="K231" s="2" t="n">
        <v>0.502092050209205</v>
      </c>
      <c r="L231" s="2" t="n">
        <v>0.402994385527137</v>
      </c>
      <c r="N231" s="11" t="n">
        <v>21</v>
      </c>
      <c r="O231" s="11" t="n">
        <v>59</v>
      </c>
      <c r="P231" s="11" t="n">
        <v>11</v>
      </c>
      <c r="Q231" s="11" t="n">
        <v>91</v>
      </c>
      <c r="R231" s="13" t="n">
        <v>90.3</v>
      </c>
    </row>
    <row r="232" customFormat="false" ht="13.5" hidden="false" customHeight="true" outlineLevel="0" collapsed="false">
      <c r="A232" s="1" t="n">
        <v>34857</v>
      </c>
      <c r="C232" s="11" t="n">
        <v>262</v>
      </c>
      <c r="D232" s="11" t="n">
        <v>532</v>
      </c>
      <c r="E232" s="11" t="n">
        <v>278</v>
      </c>
      <c r="F232" s="11" t="n">
        <v>1072</v>
      </c>
      <c r="I232" s="2" t="n">
        <v>0.292737430167598</v>
      </c>
      <c r="J232" s="2" t="n">
        <v>0.291666666666667</v>
      </c>
      <c r="K232" s="2" t="n">
        <v>0.581589958158996</v>
      </c>
      <c r="L232" s="2" t="n">
        <v>0.334373050530256</v>
      </c>
      <c r="N232" s="11" t="n">
        <v>18</v>
      </c>
      <c r="O232" s="11" t="n">
        <v>62</v>
      </c>
      <c r="P232" s="11" t="n">
        <v>8</v>
      </c>
      <c r="Q232" s="11" t="n">
        <v>88</v>
      </c>
      <c r="R232" s="13" t="n">
        <v>66</v>
      </c>
    </row>
    <row r="233" customFormat="false" ht="13.5" hidden="false" customHeight="true" outlineLevel="0" collapsed="false">
      <c r="A233" s="1" t="n">
        <v>34859</v>
      </c>
      <c r="C233" s="0" t="n">
        <v>544</v>
      </c>
      <c r="D233" s="0" t="n">
        <v>805</v>
      </c>
      <c r="E233" s="0" t="n">
        <v>314</v>
      </c>
      <c r="F233" s="0" t="n">
        <v>1663</v>
      </c>
      <c r="I233" s="2" t="n">
        <v>0.599118942731278</v>
      </c>
      <c r="J233" s="2" t="n">
        <v>0.449720670391061</v>
      </c>
      <c r="K233" s="2" t="n">
        <v>0.651452282157676</v>
      </c>
      <c r="L233" s="2" t="n">
        <v>0.522955974842767</v>
      </c>
      <c r="N233" s="0" t="n">
        <v>6</v>
      </c>
      <c r="O233" s="0" t="n">
        <v>60</v>
      </c>
      <c r="P233" s="0" t="n">
        <v>14</v>
      </c>
      <c r="Q233" s="0" t="n">
        <v>80</v>
      </c>
      <c r="R233" s="13" t="n">
        <v>66</v>
      </c>
    </row>
    <row r="234" customFormat="false" ht="13.5" hidden="false" customHeight="true" outlineLevel="0" collapsed="false">
      <c r="A234" s="1" t="n">
        <v>34495</v>
      </c>
      <c r="C234" s="0" t="n">
        <v>522</v>
      </c>
      <c r="D234" s="0" t="n">
        <v>804</v>
      </c>
      <c r="E234" s="0" t="n">
        <v>312</v>
      </c>
      <c r="F234" s="0" t="n">
        <v>1638</v>
      </c>
      <c r="I234" s="2" t="n">
        <v>0.57488986784141</v>
      </c>
      <c r="J234" s="2" t="n">
        <v>0.449162011173184</v>
      </c>
      <c r="K234" s="2" t="n">
        <v>0.647302904564315</v>
      </c>
      <c r="L234" s="2" t="n">
        <v>0.515094339622642</v>
      </c>
      <c r="N234" s="0" t="n">
        <v>12</v>
      </c>
      <c r="O234" s="0" t="n">
        <v>62</v>
      </c>
      <c r="P234" s="0" t="n">
        <v>19</v>
      </c>
      <c r="Q234" s="0" t="n">
        <v>93</v>
      </c>
      <c r="R234" s="13" t="n">
        <v>88</v>
      </c>
    </row>
    <row r="235" customFormat="false" ht="13.5" hidden="false" customHeight="true" outlineLevel="0" collapsed="false">
      <c r="R235" s="13"/>
    </row>
    <row r="236" customFormat="false" ht="13.5" hidden="false" customHeight="true" outlineLevel="0" collapsed="false">
      <c r="R236" s="13"/>
    </row>
    <row r="237" customFormat="false" ht="13.5" hidden="false" customHeight="true" outlineLevel="0" collapsed="false">
      <c r="A237" s="1" t="n">
        <v>36686</v>
      </c>
      <c r="C237" s="11" t="n">
        <f aca="false">[65]STOR951!$D$13</f>
        <v>398</v>
      </c>
      <c r="D237" s="11" t="n">
        <f aca="false">[65]STOR951!$D$17</f>
        <v>706</v>
      </c>
      <c r="E237" s="11" t="n">
        <f aca="false">[65]STOR951!$D$21</f>
        <v>326</v>
      </c>
      <c r="F237" s="11" t="n">
        <f aca="false">[65]STOR951!$D$25</f>
        <v>1430</v>
      </c>
      <c r="I237" s="2" t="n">
        <f aca="false">[65]STOR951!$G$13</f>
        <v>0.417628541448059</v>
      </c>
      <c r="J237" s="2" t="n">
        <f aca="false">[65]STOR951!$G$17</f>
        <v>0.384741144414169</v>
      </c>
      <c r="K237" s="2" t="n">
        <f aca="false">[65]STOR951!$G$21</f>
        <v>0.644268774703557</v>
      </c>
      <c r="L237" s="2" t="n">
        <f aca="false">[65]STOR951!$G$25</f>
        <v>0.434122647237401</v>
      </c>
      <c r="N237" s="11" t="n">
        <f aca="false">[65]STOR951!$E$13</f>
        <v>21</v>
      </c>
      <c r="O237" s="11" t="n">
        <f aca="false">[65]STOR951!$E$17</f>
        <v>53</v>
      </c>
      <c r="P237" s="11" t="n">
        <f aca="false">[65]STOR951!$E$21</f>
        <v>4</v>
      </c>
      <c r="Q237" s="11" t="n">
        <f aca="false">[65]STOR951!$E$25</f>
        <v>78</v>
      </c>
      <c r="R237" s="13"/>
    </row>
    <row r="238" customFormat="false" ht="13.5" hidden="false" customHeight="true" outlineLevel="0" collapsed="false">
      <c r="A238" s="1" t="n">
        <v>36322</v>
      </c>
      <c r="C238" s="11" t="n">
        <f aca="false">[66]STOR951!$D$13</f>
        <v>651</v>
      </c>
      <c r="D238" s="11" t="n">
        <f aca="false">[66]STOR951!$D$17</f>
        <v>906</v>
      </c>
      <c r="E238" s="11" t="n">
        <f aca="false">[66]STOR951!$D$21</f>
        <v>300</v>
      </c>
      <c r="F238" s="11" t="n">
        <f aca="false">[66]STOR951!$D$25</f>
        <v>1857</v>
      </c>
      <c r="I238" s="2" t="n">
        <f aca="false">[66]STOR951!$G$13</f>
        <v>0.716960352422908</v>
      </c>
      <c r="J238" s="2" t="n">
        <f aca="false">[66]STOR951!$G$17</f>
        <v>0.506145251396648</v>
      </c>
      <c r="K238" s="2" t="n">
        <f aca="false">[66]STOR951!$G$21</f>
        <v>0.622406639004149</v>
      </c>
      <c r="L238" s="2" t="n">
        <f aca="false">[66]STOR951!$G$25</f>
        <v>0.57922645040549</v>
      </c>
      <c r="N238" s="11" t="n">
        <f aca="false">[66]STOR951!$E$13</f>
        <v>17</v>
      </c>
      <c r="O238" s="11" t="n">
        <f aca="false">[66]STOR951!$E$17</f>
        <v>34</v>
      </c>
      <c r="P238" s="11" t="n">
        <f aca="false">[66]STOR951!$E$21</f>
        <v>12</v>
      </c>
      <c r="Q238" s="11" t="n">
        <f aca="false">[66]STOR951!$E$25</f>
        <v>63</v>
      </c>
      <c r="R238" s="13" t="n">
        <v>79.2</v>
      </c>
    </row>
    <row r="239" customFormat="false" ht="13.5" hidden="false" customHeight="true" outlineLevel="0" collapsed="false">
      <c r="A239" s="1" t="n">
        <v>35958</v>
      </c>
      <c r="C239" s="11" t="n">
        <v>607</v>
      </c>
      <c r="D239" s="11" t="n">
        <v>973</v>
      </c>
      <c r="E239" s="11" t="n">
        <v>277</v>
      </c>
      <c r="F239" s="11" t="n">
        <v>1857</v>
      </c>
      <c r="I239" s="2" t="n">
        <v>0.668502202643172</v>
      </c>
      <c r="J239" s="2" t="n">
        <v>0.543575418994413</v>
      </c>
      <c r="K239" s="2" t="n">
        <v>0.574688796680498</v>
      </c>
      <c r="L239" s="2" t="n">
        <v>0.57922645040549</v>
      </c>
      <c r="N239" s="11" t="n">
        <v>26</v>
      </c>
      <c r="O239" s="11" t="n">
        <v>59</v>
      </c>
      <c r="P239" s="11" t="n">
        <v>19</v>
      </c>
      <c r="Q239" s="11" t="n">
        <v>104</v>
      </c>
      <c r="R239" s="13" t="n">
        <v>67</v>
      </c>
    </row>
    <row r="240" customFormat="false" ht="13.5" hidden="false" customHeight="true" outlineLevel="0" collapsed="false">
      <c r="A240" s="1" t="n">
        <v>35594</v>
      </c>
      <c r="C240" s="11" t="n">
        <v>435</v>
      </c>
      <c r="D240" s="11" t="n">
        <v>699</v>
      </c>
      <c r="E240" s="11" t="n">
        <v>252</v>
      </c>
      <c r="F240" s="11" t="n">
        <v>1386</v>
      </c>
      <c r="I240" s="2" t="n">
        <v>0.486033519553073</v>
      </c>
      <c r="J240" s="2" t="n">
        <v>0.383223684210526</v>
      </c>
      <c r="K240" s="2" t="n">
        <v>0.527196652719665</v>
      </c>
      <c r="L240" s="2" t="n">
        <v>0.432314410480349</v>
      </c>
      <c r="N240" s="0" t="n">
        <v>19</v>
      </c>
      <c r="O240" s="0" t="n">
        <v>63</v>
      </c>
      <c r="P240" s="0" t="n">
        <v>12</v>
      </c>
      <c r="Q240" s="0" t="n">
        <v>94</v>
      </c>
      <c r="R240" s="0" t="n">
        <v>77.9</v>
      </c>
    </row>
    <row r="241" customFormat="false" ht="13.5" hidden="false" customHeight="true" outlineLevel="0" collapsed="false">
      <c r="A241" s="1" t="n">
        <v>35230</v>
      </c>
      <c r="C241" s="11" t="n">
        <v>281</v>
      </c>
      <c r="D241" s="11" t="n">
        <v>598</v>
      </c>
      <c r="E241" s="11" t="n">
        <v>280</v>
      </c>
      <c r="F241" s="11" t="n">
        <v>1159</v>
      </c>
      <c r="I241" s="2" t="n">
        <v>0.313966480446927</v>
      </c>
      <c r="J241" s="2" t="n">
        <v>0.327850877192982</v>
      </c>
      <c r="K241" s="2" t="n">
        <v>0.585774058577406</v>
      </c>
      <c r="L241" s="2" t="n">
        <v>0.361509669369931</v>
      </c>
      <c r="N241" s="11" t="n">
        <v>19</v>
      </c>
      <c r="O241" s="11" t="n">
        <v>66</v>
      </c>
      <c r="P241" s="11" t="n">
        <v>2</v>
      </c>
      <c r="Q241" s="11" t="n">
        <v>87</v>
      </c>
      <c r="R241" s="13" t="n">
        <v>72</v>
      </c>
    </row>
    <row r="242" customFormat="false" ht="13.5" hidden="false" customHeight="true" outlineLevel="0" collapsed="false">
      <c r="A242" s="1" t="n">
        <v>34866</v>
      </c>
      <c r="C242" s="0" t="n">
        <v>572</v>
      </c>
      <c r="D242" s="0" t="n">
        <v>862</v>
      </c>
      <c r="E242" s="0" t="n">
        <v>324</v>
      </c>
      <c r="F242" s="0" t="n">
        <v>1758</v>
      </c>
      <c r="I242" s="2" t="n">
        <v>0.629955947136564</v>
      </c>
      <c r="J242" s="2" t="n">
        <v>0.481564245810056</v>
      </c>
      <c r="K242" s="2" t="n">
        <v>0.672199170124481</v>
      </c>
      <c r="L242" s="2" t="n">
        <v>0.552830188679245</v>
      </c>
      <c r="N242" s="0" t="n">
        <v>28</v>
      </c>
      <c r="O242" s="0" t="n">
        <v>57</v>
      </c>
      <c r="P242" s="0" t="n">
        <v>10</v>
      </c>
      <c r="Q242" s="0" t="n">
        <v>95</v>
      </c>
      <c r="R242" s="13" t="n">
        <v>79</v>
      </c>
    </row>
    <row r="243" customFormat="false" ht="13.5" hidden="false" customHeight="true" outlineLevel="0" collapsed="false">
      <c r="A243" s="1" t="n">
        <v>34502</v>
      </c>
      <c r="C243" s="0" t="n">
        <v>551</v>
      </c>
      <c r="D243" s="0" t="n">
        <v>862</v>
      </c>
      <c r="E243" s="0" t="n">
        <v>312</v>
      </c>
      <c r="F243" s="0" t="n">
        <v>1725</v>
      </c>
      <c r="I243" s="2" t="n">
        <v>0.606828193832599</v>
      </c>
      <c r="J243" s="2" t="n">
        <v>0.481564245810056</v>
      </c>
      <c r="K243" s="2" t="n">
        <v>0.647302904564315</v>
      </c>
      <c r="L243" s="2" t="n">
        <v>0.542452830188679</v>
      </c>
      <c r="N243" s="0" t="n">
        <v>29</v>
      </c>
      <c r="O243" s="0" t="n">
        <v>58</v>
      </c>
      <c r="P243" s="0" t="n">
        <v>0</v>
      </c>
      <c r="Q243" s="0" t="n">
        <v>87</v>
      </c>
      <c r="R243" s="13" t="n">
        <v>90</v>
      </c>
    </row>
    <row r="244" customFormat="false" ht="13.5" hidden="false" customHeight="true" outlineLevel="0" collapsed="false">
      <c r="R244" s="13"/>
    </row>
    <row r="245" customFormat="false" ht="13.5" hidden="false" customHeight="true" outlineLevel="0" collapsed="false">
      <c r="R245" s="13"/>
    </row>
    <row r="246" customFormat="false" ht="13.5" hidden="false" customHeight="true" outlineLevel="0" collapsed="false">
      <c r="A246" s="1" t="n">
        <v>36693</v>
      </c>
      <c r="C246" s="11" t="n">
        <f aca="false">[67]STOR951!$D$13</f>
        <v>409</v>
      </c>
      <c r="D246" s="11" t="n">
        <f aca="false">[67]STOR951!$D$17</f>
        <v>754</v>
      </c>
      <c r="E246" s="11" t="n">
        <f aca="false">[67]STOR951!$D$21</f>
        <v>331</v>
      </c>
      <c r="F246" s="11" t="n">
        <f aca="false">[67]STOR951!$D$25</f>
        <v>1494</v>
      </c>
      <c r="I246" s="2" t="n">
        <f aca="false">[67]STOR951!$G$13</f>
        <v>0.429171038824764</v>
      </c>
      <c r="J246" s="2" t="n">
        <f aca="false">[67]STOR951!$G$17</f>
        <v>0.410899182561308</v>
      </c>
      <c r="K246" s="2" t="n">
        <f aca="false">[67]STOR951!$G$21</f>
        <v>0.654150197628459</v>
      </c>
      <c r="L246" s="2" t="n">
        <f aca="false">[67]STOR951!$G$25</f>
        <v>0.453551912568306</v>
      </c>
      <c r="N246" s="11" t="n">
        <f aca="false">[67]STOR951!$E$13</f>
        <v>11</v>
      </c>
      <c r="O246" s="11" t="n">
        <f aca="false">[67]STOR951!$E$17</f>
        <v>48</v>
      </c>
      <c r="P246" s="11" t="n">
        <f aca="false">[67]STOR951!$E$21</f>
        <v>5</v>
      </c>
      <c r="Q246" s="11" t="n">
        <f aca="false">[67]STOR951!$E$25</f>
        <v>64</v>
      </c>
      <c r="R246" s="13"/>
    </row>
    <row r="247" customFormat="false" ht="13.5" hidden="false" customHeight="true" outlineLevel="0" collapsed="false">
      <c r="A247" s="1" t="n">
        <v>36329</v>
      </c>
      <c r="C247" s="11" t="n">
        <f aca="false">[68]STOR951!$D$13</f>
        <v>675</v>
      </c>
      <c r="D247" s="11" t="n">
        <f aca="false">[68]STOR951!$D$17</f>
        <v>956</v>
      </c>
      <c r="E247" s="11" t="n">
        <f aca="false">[68]STOR951!$D$21</f>
        <v>311</v>
      </c>
      <c r="F247" s="11" t="n">
        <f aca="false">[68]STOR951!$D$25</f>
        <v>1942</v>
      </c>
      <c r="I247" s="2" t="n">
        <f aca="false">[68]STOR951!$G$13</f>
        <v>0.71127502634352</v>
      </c>
      <c r="J247" s="2" t="n">
        <f aca="false">[68]STOR951!$G$17</f>
        <v>0.528468767274738</v>
      </c>
      <c r="K247" s="2" t="n">
        <f aca="false">[68]STOR951!$G$21</f>
        <v>0.63469387755102</v>
      </c>
      <c r="L247" s="2" t="n">
        <f aca="false">[68]STOR951!$G$25</f>
        <v>0.605739238927012</v>
      </c>
      <c r="N247" s="11" t="n">
        <f aca="false">[68]STOR951!$E$13</f>
        <v>24</v>
      </c>
      <c r="O247" s="11" t="n">
        <f aca="false">[68]STOR951!$E$17</f>
        <v>50</v>
      </c>
      <c r="P247" s="11" t="n">
        <f aca="false">[68]STOR951!$E$21</f>
        <v>11</v>
      </c>
      <c r="Q247" s="11" t="n">
        <f aca="false">[68]STOR951!$E$25</f>
        <v>85</v>
      </c>
      <c r="R247" s="13" t="n">
        <v>86.5</v>
      </c>
    </row>
    <row r="248" customFormat="false" ht="13.5" hidden="false" customHeight="true" outlineLevel="0" collapsed="false">
      <c r="A248" s="1" t="n">
        <v>35965</v>
      </c>
      <c r="C248" s="11" t="n">
        <v>623</v>
      </c>
      <c r="D248" s="11" t="n">
        <v>1028</v>
      </c>
      <c r="E248" s="11" t="n">
        <v>288</v>
      </c>
      <c r="F248" s="11" t="n">
        <v>1939</v>
      </c>
      <c r="I248" s="2" t="n">
        <v>0.686123348017621</v>
      </c>
      <c r="J248" s="2" t="n">
        <v>0.574301675977654</v>
      </c>
      <c r="K248" s="2" t="n">
        <v>0.597510373443983</v>
      </c>
      <c r="L248" s="2" t="n">
        <v>0.604803493449782</v>
      </c>
      <c r="N248" s="11" t="n">
        <v>16</v>
      </c>
      <c r="O248" s="11" t="n">
        <v>55</v>
      </c>
      <c r="P248" s="11" t="n">
        <v>11</v>
      </c>
      <c r="Q248" s="11" t="n">
        <v>82</v>
      </c>
      <c r="R248" s="13" t="n">
        <v>69.4</v>
      </c>
    </row>
    <row r="249" customFormat="false" ht="13.5" hidden="false" customHeight="true" outlineLevel="0" collapsed="false">
      <c r="A249" s="1" t="n">
        <v>35601</v>
      </c>
      <c r="C249" s="11" t="n">
        <v>457</v>
      </c>
      <c r="D249" s="11" t="n">
        <v>764</v>
      </c>
      <c r="E249" s="11" t="n">
        <v>262</v>
      </c>
      <c r="F249" s="11" t="n">
        <v>1483</v>
      </c>
      <c r="I249" s="2" t="n">
        <v>0.510614525139665</v>
      </c>
      <c r="J249" s="2" t="n">
        <v>0.418859649122807</v>
      </c>
      <c r="K249" s="2" t="n">
        <v>0.548117154811716</v>
      </c>
      <c r="L249" s="2" t="n">
        <v>0.462570180910792</v>
      </c>
      <c r="N249" s="11" t="n">
        <v>22</v>
      </c>
      <c r="O249" s="11" t="n">
        <v>65</v>
      </c>
      <c r="P249" s="11" t="n">
        <v>10</v>
      </c>
      <c r="Q249" s="11" t="n">
        <v>97</v>
      </c>
      <c r="R249" s="13" t="n">
        <v>70</v>
      </c>
    </row>
    <row r="250" customFormat="false" ht="13.5" hidden="false" customHeight="true" outlineLevel="0" collapsed="false">
      <c r="A250" s="1" t="n">
        <v>35237</v>
      </c>
      <c r="C250" s="11" t="n">
        <v>296</v>
      </c>
      <c r="D250" s="11" t="n">
        <v>664</v>
      </c>
      <c r="E250" s="11" t="n">
        <v>290</v>
      </c>
      <c r="F250" s="11" t="n">
        <v>1250</v>
      </c>
      <c r="I250" s="2" t="n">
        <v>0.33072625698324</v>
      </c>
      <c r="J250" s="2" t="n">
        <v>0.364035087719298</v>
      </c>
      <c r="K250" s="2" t="n">
        <v>0.606694560669456</v>
      </c>
      <c r="L250" s="2" t="n">
        <v>0.389893948845914</v>
      </c>
      <c r="N250" s="11" t="n">
        <v>15</v>
      </c>
      <c r="O250" s="11" t="n">
        <v>66</v>
      </c>
      <c r="P250" s="11" t="n">
        <v>10</v>
      </c>
      <c r="Q250" s="11" t="n">
        <v>91</v>
      </c>
      <c r="R250" s="13" t="n">
        <v>89</v>
      </c>
    </row>
    <row r="251" customFormat="false" ht="13.5" hidden="false" customHeight="true" outlineLevel="0" collapsed="false">
      <c r="A251" s="1" t="n">
        <v>34873</v>
      </c>
      <c r="C251" s="0" t="n">
        <v>602</v>
      </c>
      <c r="D251" s="0" t="n">
        <v>917</v>
      </c>
      <c r="E251" s="0" t="n">
        <v>334</v>
      </c>
      <c r="F251" s="0" t="n">
        <v>1853</v>
      </c>
      <c r="I251" s="2" t="n">
        <v>0.662995594713656</v>
      </c>
      <c r="J251" s="2" t="n">
        <v>0.512290502793296</v>
      </c>
      <c r="K251" s="2" t="n">
        <v>0.692946058091286</v>
      </c>
      <c r="L251" s="2" t="n">
        <v>0.582704402515723</v>
      </c>
      <c r="N251" s="0" t="n">
        <v>30</v>
      </c>
      <c r="O251" s="0" t="n">
        <v>55</v>
      </c>
      <c r="P251" s="0" t="n">
        <v>10</v>
      </c>
      <c r="Q251" s="0" t="n">
        <v>95</v>
      </c>
      <c r="R251" s="13" t="n">
        <v>86</v>
      </c>
    </row>
    <row r="252" customFormat="false" ht="13.5" hidden="false" customHeight="true" outlineLevel="0" collapsed="false">
      <c r="A252" s="1" t="n">
        <v>34509</v>
      </c>
      <c r="C252" s="0" t="n">
        <v>562</v>
      </c>
      <c r="D252" s="0" t="n">
        <v>925</v>
      </c>
      <c r="E252" s="0" t="n">
        <v>321</v>
      </c>
      <c r="F252" s="0" t="n">
        <v>1808</v>
      </c>
      <c r="I252" s="2" t="n">
        <v>0.618942731277533</v>
      </c>
      <c r="J252" s="2" t="n">
        <v>0.516759776536313</v>
      </c>
      <c r="K252" s="2" t="n">
        <v>0.66597510373444</v>
      </c>
      <c r="L252" s="2" t="n">
        <v>0.568553459119497</v>
      </c>
      <c r="N252" s="0" t="n">
        <v>11</v>
      </c>
      <c r="O252" s="0" t="n">
        <v>63</v>
      </c>
      <c r="P252" s="0" t="n">
        <v>9</v>
      </c>
      <c r="Q252" s="0" t="n">
        <v>83</v>
      </c>
      <c r="R252" s="13" t="n">
        <v>90</v>
      </c>
    </row>
    <row r="253" customFormat="false" ht="13.5" hidden="false" customHeight="true" outlineLevel="0" collapsed="false">
      <c r="R253" s="13"/>
    </row>
    <row r="254" customFormat="false" ht="13.5" hidden="false" customHeight="true" outlineLevel="0" collapsed="false">
      <c r="R254" s="13"/>
    </row>
    <row r="255" customFormat="false" ht="13.5" hidden="false" customHeight="true" outlineLevel="0" collapsed="false">
      <c r="A255" s="1" t="n">
        <v>36700</v>
      </c>
      <c r="C255" s="11" t="n">
        <f aca="false">[69]STOR951!$D$13</f>
        <v>421</v>
      </c>
      <c r="D255" s="11" t="n">
        <f aca="false">[69]STOR951!$D$17</f>
        <v>806</v>
      </c>
      <c r="E255" s="11" t="n">
        <f aca="false">[69]STOR951!$D$21</f>
        <v>340</v>
      </c>
      <c r="F255" s="11" t="n">
        <f aca="false">[69]STOR951!$D$25</f>
        <v>1567</v>
      </c>
      <c r="I255" s="2" t="n">
        <f aca="false">[69]STOR951!$G$13</f>
        <v>0.441762854144806</v>
      </c>
      <c r="J255" s="2" t="n">
        <f aca="false">[69]STOR951!$G$17</f>
        <v>0.439237057220708</v>
      </c>
      <c r="K255" s="2" t="n">
        <f aca="false">[69]STOR951!$G$21</f>
        <v>0.671936758893281</v>
      </c>
      <c r="L255" s="2" t="n">
        <f aca="false">[69]STOR951!$G$25</f>
        <v>0.475713418336369</v>
      </c>
      <c r="N255" s="11" t="n">
        <f aca="false">[69]STOR951!$E$13</f>
        <v>12</v>
      </c>
      <c r="O255" s="11" t="n">
        <f aca="false">[69]STOR951!$E$17</f>
        <v>52</v>
      </c>
      <c r="P255" s="11" t="n">
        <f aca="false">[69]STOR951!$E$21</f>
        <v>9</v>
      </c>
      <c r="Q255" s="11" t="n">
        <f aca="false">[69]STOR951!$E$25</f>
        <v>73</v>
      </c>
      <c r="R255" s="13"/>
    </row>
    <row r="256" customFormat="false" ht="13.5" hidden="false" customHeight="true" outlineLevel="0" collapsed="false">
      <c r="A256" s="1" t="n">
        <v>36336</v>
      </c>
      <c r="C256" s="11" t="n">
        <f aca="false">[70]STOR951!$D$13</f>
        <v>700</v>
      </c>
      <c r="D256" s="11" t="n">
        <f aca="false">[70]STOR951!$D$17</f>
        <v>1011</v>
      </c>
      <c r="E256" s="11" t="n">
        <f aca="false">[70]STOR951!$D$21</f>
        <v>322</v>
      </c>
      <c r="F256" s="11" t="n">
        <f aca="false">[70]STOR951!$D$25</f>
        <v>2033</v>
      </c>
      <c r="I256" s="2" t="n">
        <f aca="false">[70]STOR951!$G$13</f>
        <v>0.737618545837724</v>
      </c>
      <c r="J256" s="2" t="n">
        <f aca="false">[70]STOR951!$G$17</f>
        <v>0.558872305140962</v>
      </c>
      <c r="K256" s="2" t="n">
        <f aca="false">[70]STOR951!$G$21</f>
        <v>0.657142857142857</v>
      </c>
      <c r="L256" s="2" t="n">
        <f aca="false">[70]STOR951!$G$25</f>
        <v>0.634123518402994</v>
      </c>
      <c r="N256" s="11" t="n">
        <f aca="false">[70]STOR951!$E$13</f>
        <v>25</v>
      </c>
      <c r="O256" s="11" t="n">
        <f aca="false">[70]STOR951!$E$17</f>
        <v>55</v>
      </c>
      <c r="P256" s="11" t="n">
        <f aca="false">[70]STOR951!$E$21</f>
        <v>11</v>
      </c>
      <c r="Q256" s="11" t="n">
        <f aca="false">[70]STOR951!$E$25</f>
        <v>91</v>
      </c>
      <c r="R256" s="13" t="n">
        <v>81.9</v>
      </c>
    </row>
    <row r="257" customFormat="false" ht="13.5" hidden="false" customHeight="true" outlineLevel="0" collapsed="false">
      <c r="A257" s="1" t="n">
        <v>35972</v>
      </c>
      <c r="C257" s="11" t="n">
        <v>637</v>
      </c>
      <c r="D257" s="11" t="n">
        <v>1074</v>
      </c>
      <c r="E257" s="11" t="n">
        <v>300</v>
      </c>
      <c r="F257" s="11" t="n">
        <v>2011</v>
      </c>
      <c r="I257" s="2" t="n">
        <v>0.701541850220264</v>
      </c>
      <c r="J257" s="2" t="n">
        <v>0.6</v>
      </c>
      <c r="K257" s="2" t="n">
        <v>0.622406639004149</v>
      </c>
      <c r="L257" s="2" t="n">
        <v>0.627261384903306</v>
      </c>
      <c r="N257" s="11" t="n">
        <v>14</v>
      </c>
      <c r="O257" s="11" t="n">
        <v>46</v>
      </c>
      <c r="P257" s="11" t="n">
        <v>12</v>
      </c>
      <c r="Q257" s="11" t="n">
        <v>72</v>
      </c>
      <c r="R257" s="13" t="n">
        <v>59</v>
      </c>
    </row>
    <row r="258" customFormat="false" ht="13.5" hidden="false" customHeight="true" outlineLevel="0" collapsed="false">
      <c r="A258" s="1" t="n">
        <v>35608</v>
      </c>
      <c r="C258" s="11" t="n">
        <v>466</v>
      </c>
      <c r="D258" s="11" t="n">
        <v>820</v>
      </c>
      <c r="E258" s="11" t="n">
        <v>273</v>
      </c>
      <c r="F258" s="11" t="n">
        <v>1559</v>
      </c>
      <c r="G258" s="0" t="n">
        <v>1730</v>
      </c>
      <c r="H258" s="12" t="n">
        <f aca="false">G258-F258</f>
        <v>171</v>
      </c>
      <c r="I258" s="2" t="n">
        <v>0.520670391061453</v>
      </c>
      <c r="J258" s="2" t="n">
        <v>0.449561403508772</v>
      </c>
      <c r="K258" s="2" t="n">
        <v>0.571129707112971</v>
      </c>
      <c r="L258" s="2" t="n">
        <v>0.486275733000624</v>
      </c>
      <c r="N258" s="11" t="n">
        <v>9</v>
      </c>
      <c r="O258" s="11" t="n">
        <v>56</v>
      </c>
      <c r="P258" s="11" t="n">
        <v>11</v>
      </c>
      <c r="Q258" s="11" t="n">
        <v>76</v>
      </c>
      <c r="R258" s="13" t="n">
        <v>89.2</v>
      </c>
    </row>
    <row r="259" customFormat="false" ht="13.5" hidden="false" customHeight="true" outlineLevel="0" collapsed="false">
      <c r="A259" s="1" t="n">
        <v>35244</v>
      </c>
      <c r="C259" s="11" t="n">
        <v>307</v>
      </c>
      <c r="D259" s="11" t="n">
        <v>736</v>
      </c>
      <c r="E259" s="11" t="n">
        <v>300</v>
      </c>
      <c r="F259" s="11" t="n">
        <v>1343</v>
      </c>
      <c r="G259" s="0" t="n">
        <v>1525</v>
      </c>
      <c r="H259" s="12" t="n">
        <f aca="false">G259-F259</f>
        <v>182</v>
      </c>
      <c r="I259" s="2" t="n">
        <v>0.343016759776536</v>
      </c>
      <c r="J259" s="2" t="n">
        <v>0.403508771929825</v>
      </c>
      <c r="K259" s="2" t="n">
        <v>0.627615062761506</v>
      </c>
      <c r="L259" s="2" t="n">
        <v>0.41890205864005</v>
      </c>
      <c r="N259" s="11" t="n">
        <v>11</v>
      </c>
      <c r="O259" s="11" t="n">
        <v>72</v>
      </c>
      <c r="P259" s="11" t="n">
        <v>10</v>
      </c>
      <c r="Q259" s="11" t="n">
        <v>93</v>
      </c>
      <c r="R259" s="13" t="n">
        <v>79</v>
      </c>
    </row>
    <row r="260" customFormat="false" ht="13.5" hidden="false" customHeight="true" outlineLevel="0" collapsed="false">
      <c r="A260" s="1" t="n">
        <v>34880</v>
      </c>
      <c r="C260" s="0" t="n">
        <v>613</v>
      </c>
      <c r="D260" s="0" t="n">
        <v>976</v>
      </c>
      <c r="E260" s="0" t="n">
        <v>337</v>
      </c>
      <c r="F260" s="0" t="n">
        <v>1926</v>
      </c>
      <c r="G260" s="0" t="n">
        <v>2014</v>
      </c>
      <c r="H260" s="12" t="n">
        <f aca="false">G260-F260</f>
        <v>88</v>
      </c>
      <c r="I260" s="2" t="n">
        <v>0.67511013215859</v>
      </c>
      <c r="J260" s="2" t="n">
        <v>0.545251396648045</v>
      </c>
      <c r="K260" s="2" t="n">
        <v>0.699170124481328</v>
      </c>
      <c r="L260" s="2" t="n">
        <v>0.605660377358491</v>
      </c>
      <c r="N260" s="0" t="n">
        <v>11</v>
      </c>
      <c r="O260" s="0" t="n">
        <v>59</v>
      </c>
      <c r="P260" s="0" t="n">
        <v>3</v>
      </c>
      <c r="Q260" s="0" t="n">
        <v>73</v>
      </c>
      <c r="R260" s="13" t="n">
        <v>67</v>
      </c>
    </row>
    <row r="261" customFormat="false" ht="13.5" hidden="false" customHeight="true" outlineLevel="0" collapsed="false">
      <c r="A261" s="1" t="n">
        <v>34516</v>
      </c>
      <c r="C261" s="0" t="n">
        <v>577</v>
      </c>
      <c r="D261" s="0" t="n">
        <v>1009</v>
      </c>
      <c r="E261" s="0" t="n">
        <v>326</v>
      </c>
      <c r="F261" s="0" t="n">
        <v>1912</v>
      </c>
      <c r="G261" s="0" t="n">
        <v>1896</v>
      </c>
      <c r="H261" s="12" t="n">
        <f aca="false">G261-F261</f>
        <v>-16</v>
      </c>
      <c r="I261" s="2" t="n">
        <v>0.635462555066079</v>
      </c>
      <c r="J261" s="2" t="n">
        <v>0.563687150837989</v>
      </c>
      <c r="K261" s="2" t="n">
        <v>0.676348547717842</v>
      </c>
      <c r="L261" s="2" t="n">
        <v>0.60125786163522</v>
      </c>
      <c r="N261" s="0" t="n">
        <v>15</v>
      </c>
      <c r="O261" s="0" t="n">
        <v>84</v>
      </c>
      <c r="P261" s="0" t="n">
        <v>5</v>
      </c>
      <c r="Q261" s="0" t="n">
        <v>104</v>
      </c>
      <c r="R261" s="13" t="n">
        <v>82</v>
      </c>
    </row>
    <row r="262" customFormat="false" ht="13.5" hidden="false" customHeight="true" outlineLevel="0" collapsed="false">
      <c r="H262" s="12"/>
      <c r="R262" s="13"/>
    </row>
    <row r="263" customFormat="false" ht="13.5" hidden="false" customHeight="true" outlineLevel="0" collapsed="false">
      <c r="H263" s="12"/>
      <c r="R263" s="13"/>
    </row>
    <row r="264" customFormat="false" ht="13.5" hidden="false" customHeight="true" outlineLevel="0" collapsed="false">
      <c r="A264" s="1" t="n">
        <v>36707</v>
      </c>
      <c r="C264" s="11" t="n">
        <f aca="false">[71]STOR951!$D$13</f>
        <v>432</v>
      </c>
      <c r="D264" s="11" t="n">
        <f aca="false">[71]STOR951!$D$17</f>
        <v>856</v>
      </c>
      <c r="E264" s="11" t="n">
        <f aca="false">[71]STOR951!$D$21</f>
        <v>348</v>
      </c>
      <c r="F264" s="11" t="n">
        <f aca="false">[71]STOR951!$D$25</f>
        <v>1636</v>
      </c>
      <c r="G264" s="0" t="n">
        <v>1706</v>
      </c>
      <c r="H264" s="12" t="n">
        <f aca="false">G264-F264</f>
        <v>70</v>
      </c>
      <c r="I264" s="2" t="n">
        <f aca="false">[71]STOR951!$G$13</f>
        <v>0.453305351521511</v>
      </c>
      <c r="J264" s="2" t="n">
        <f aca="false">[71]STOR951!$G$17</f>
        <v>0.466485013623978</v>
      </c>
      <c r="K264" s="2" t="n">
        <f aca="false">[71]STOR951!$G$21</f>
        <v>0.687747035573123</v>
      </c>
      <c r="L264" s="2" t="n">
        <f aca="false">[71]STOR951!$G$25</f>
        <v>0.496660595021251</v>
      </c>
      <c r="N264" s="11" t="n">
        <f aca="false">[71]STOR951!$E$13</f>
        <v>11</v>
      </c>
      <c r="O264" s="11" t="n">
        <f aca="false">[71]STOR951!$E$17</f>
        <v>50</v>
      </c>
      <c r="P264" s="11" t="n">
        <f aca="false">[71]STOR951!$E$21</f>
        <v>8</v>
      </c>
      <c r="Q264" s="11" t="n">
        <f aca="false">[71]STOR951!$E$25</f>
        <v>69</v>
      </c>
      <c r="R264" s="13"/>
    </row>
    <row r="265" customFormat="false" ht="13.5" hidden="false" customHeight="true" outlineLevel="0" collapsed="false">
      <c r="A265" s="1" t="n">
        <v>36343</v>
      </c>
      <c r="C265" s="11" t="n">
        <f aca="false">[72]STOR951!$D$13</f>
        <v>712</v>
      </c>
      <c r="D265" s="11" t="n">
        <f aca="false">[72]STOR951!$D$17</f>
        <v>1057</v>
      </c>
      <c r="E265" s="11" t="n">
        <f aca="false">[72]STOR951!$D$21</f>
        <v>333</v>
      </c>
      <c r="F265" s="11" t="n">
        <f aca="false">[72]STOR951!$D$25</f>
        <v>2102</v>
      </c>
      <c r="G265" s="0" t="n">
        <v>2157</v>
      </c>
      <c r="H265" s="12" t="n">
        <f aca="false">G265-F265</f>
        <v>55</v>
      </c>
      <c r="I265" s="2" t="n">
        <f aca="false">[72]STOR951!$G$13</f>
        <v>0.750263435194942</v>
      </c>
      <c r="J265" s="2" t="n">
        <f aca="false">[72]STOR951!$G$17</f>
        <v>0.584300718629077</v>
      </c>
      <c r="K265" s="2" t="n">
        <f aca="false">[72]STOR951!$G$21</f>
        <v>0.679591836734694</v>
      </c>
      <c r="L265" s="2" t="n">
        <f aca="false">[72]STOR951!$G$25</f>
        <v>0.655645664379289</v>
      </c>
      <c r="N265" s="11" t="n">
        <f aca="false">[72]STOR951!$E$13</f>
        <v>12</v>
      </c>
      <c r="O265" s="11" t="n">
        <f aca="false">[72]STOR951!$E$17</f>
        <v>46</v>
      </c>
      <c r="P265" s="11" t="n">
        <f aca="false">[72]STOR951!$E$21</f>
        <v>11</v>
      </c>
      <c r="Q265" s="11" t="n">
        <f aca="false">[72]STOR951!$E$25</f>
        <v>69</v>
      </c>
      <c r="R265" s="13" t="n">
        <v>88.4</v>
      </c>
    </row>
    <row r="266" customFormat="false" ht="13.5" hidden="false" customHeight="true" outlineLevel="0" collapsed="false">
      <c r="A266" s="1" t="n">
        <v>35979</v>
      </c>
      <c r="C266" s="11" t="n">
        <v>651</v>
      </c>
      <c r="D266" s="11" t="n">
        <v>1124</v>
      </c>
      <c r="E266" s="11" t="n">
        <v>310</v>
      </c>
      <c r="F266" s="11" t="n">
        <v>2085</v>
      </c>
      <c r="G266" s="0" t="n">
        <v>2114</v>
      </c>
      <c r="H266" s="12" t="n">
        <f aca="false">G266-F266</f>
        <v>29</v>
      </c>
      <c r="I266" s="2" t="n">
        <v>0.716960352422908</v>
      </c>
      <c r="J266" s="2" t="n">
        <v>0.627932960893855</v>
      </c>
      <c r="K266" s="2" t="n">
        <v>0.643153526970954</v>
      </c>
      <c r="L266" s="2" t="n">
        <v>0.650343106674984</v>
      </c>
      <c r="N266" s="11" t="n">
        <v>14</v>
      </c>
      <c r="O266" s="11" t="n">
        <v>50</v>
      </c>
      <c r="P266" s="11" t="n">
        <v>10</v>
      </c>
      <c r="Q266" s="11" t="n">
        <v>74</v>
      </c>
      <c r="R266" s="13" t="n">
        <v>49.6</v>
      </c>
    </row>
    <row r="267" customFormat="false" ht="13.5" hidden="false" customHeight="true" outlineLevel="0" collapsed="false">
      <c r="A267" s="1" t="n">
        <v>35615</v>
      </c>
      <c r="C267" s="11" t="n">
        <v>487</v>
      </c>
      <c r="D267" s="11" t="n">
        <v>884</v>
      </c>
      <c r="E267" s="11" t="n">
        <v>284</v>
      </c>
      <c r="F267" s="11" t="n">
        <v>1655</v>
      </c>
      <c r="I267" s="2" t="n">
        <v>0.544134078212291</v>
      </c>
      <c r="J267" s="2" t="n">
        <v>0.484649122807018</v>
      </c>
      <c r="K267" s="2" t="n">
        <v>0.594142259414226</v>
      </c>
      <c r="L267" s="2" t="n">
        <v>0.51621958827199</v>
      </c>
      <c r="N267" s="11" t="n">
        <v>21</v>
      </c>
      <c r="O267" s="11" t="n">
        <v>64</v>
      </c>
      <c r="P267" s="11" t="n">
        <v>11</v>
      </c>
      <c r="Q267" s="11" t="n">
        <v>96</v>
      </c>
      <c r="R267" s="13" t="n">
        <v>73.9</v>
      </c>
    </row>
    <row r="268" customFormat="false" ht="13.5" hidden="false" customHeight="true" outlineLevel="0" collapsed="false">
      <c r="A268" s="1" t="n">
        <v>35251</v>
      </c>
      <c r="C268" s="11" t="n">
        <v>322</v>
      </c>
      <c r="D268" s="11" t="n">
        <v>806</v>
      </c>
      <c r="E268" s="11" t="n">
        <v>305</v>
      </c>
      <c r="F268" s="11" t="n">
        <v>1433</v>
      </c>
      <c r="I268" s="2" t="n">
        <v>0.359776536312849</v>
      </c>
      <c r="J268" s="2" t="n">
        <v>0.441885964912281</v>
      </c>
      <c r="K268" s="2" t="n">
        <v>0.638075313807531</v>
      </c>
      <c r="L268" s="2" t="n">
        <v>0.446974422956956</v>
      </c>
      <c r="N268" s="11" t="n">
        <v>15</v>
      </c>
      <c r="O268" s="11" t="n">
        <v>70</v>
      </c>
      <c r="P268" s="11" t="n">
        <v>5</v>
      </c>
      <c r="Q268" s="11" t="n">
        <v>90</v>
      </c>
      <c r="R268" s="13" t="n">
        <v>67</v>
      </c>
    </row>
    <row r="269" customFormat="false" ht="13.5" hidden="false" customHeight="true" outlineLevel="0" collapsed="false">
      <c r="A269" s="1" t="n">
        <v>34887</v>
      </c>
      <c r="C269" s="0" t="n">
        <v>644</v>
      </c>
      <c r="D269" s="0" t="n">
        <v>1041</v>
      </c>
      <c r="E269" s="0" t="n">
        <v>356</v>
      </c>
      <c r="F269" s="0" t="n">
        <v>2041</v>
      </c>
      <c r="I269" s="2" t="n">
        <v>0.709251101321586</v>
      </c>
      <c r="J269" s="2" t="n">
        <v>0.581564245810056</v>
      </c>
      <c r="K269" s="2" t="n">
        <v>0.738589211618257</v>
      </c>
      <c r="L269" s="2" t="n">
        <v>0.641823899371069</v>
      </c>
      <c r="N269" s="0" t="n">
        <v>31</v>
      </c>
      <c r="O269" s="0" t="n">
        <v>65</v>
      </c>
      <c r="P269" s="0" t="n">
        <v>19</v>
      </c>
      <c r="Q269" s="0" t="n">
        <v>115</v>
      </c>
      <c r="R269" s="13" t="n">
        <v>97</v>
      </c>
    </row>
    <row r="270" customFormat="false" ht="13.5" hidden="false" customHeight="true" outlineLevel="0" collapsed="false">
      <c r="A270" s="1" t="n">
        <v>34523</v>
      </c>
      <c r="C270" s="0" t="n">
        <v>615</v>
      </c>
      <c r="D270" s="0" t="n">
        <v>1055</v>
      </c>
      <c r="E270" s="0" t="n">
        <v>337</v>
      </c>
      <c r="F270" s="0" t="n">
        <v>2007</v>
      </c>
      <c r="I270" s="2" t="n">
        <v>0.677312775330397</v>
      </c>
      <c r="J270" s="2" t="n">
        <v>0.589385474860335</v>
      </c>
      <c r="K270" s="2" t="n">
        <v>0.699170124481328</v>
      </c>
      <c r="L270" s="2" t="n">
        <v>0.631132075471698</v>
      </c>
      <c r="N270" s="0" t="n">
        <v>38</v>
      </c>
      <c r="O270" s="0" t="n">
        <v>46</v>
      </c>
      <c r="P270" s="0" t="n">
        <v>11</v>
      </c>
      <c r="Q270" s="0" t="n">
        <v>95</v>
      </c>
      <c r="R270" s="13" t="n">
        <v>80</v>
      </c>
    </row>
    <row r="271" customFormat="false" ht="13.5" hidden="false" customHeight="true" outlineLevel="0" collapsed="false">
      <c r="R271" s="13"/>
    </row>
    <row r="272" customFormat="false" ht="13.5" hidden="false" customHeight="true" outlineLevel="0" collapsed="false">
      <c r="R272" s="13"/>
    </row>
    <row r="273" customFormat="false" ht="13.5" hidden="false" customHeight="true" outlineLevel="0" collapsed="false">
      <c r="A273" s="1" t="n">
        <v>36714</v>
      </c>
      <c r="C273" s="11" t="n">
        <f aca="false">[73]STOR951!$D$13</f>
        <v>458</v>
      </c>
      <c r="D273" s="11" t="n">
        <f aca="false">[73]STOR951!$D$17</f>
        <v>919</v>
      </c>
      <c r="E273" s="11" t="n">
        <f aca="false">[73]STOR951!$D$21</f>
        <v>356</v>
      </c>
      <c r="F273" s="11" t="n">
        <f aca="false">[73]STOR951!$D$25</f>
        <v>1733</v>
      </c>
      <c r="I273" s="2" t="n">
        <f aca="false">[73]STOR951!$G$13</f>
        <v>0.480587618048269</v>
      </c>
      <c r="J273" s="2" t="n">
        <f aca="false">[73]STOR951!$G$17</f>
        <v>0.500817438692098</v>
      </c>
      <c r="K273" s="2" t="n">
        <f aca="false">[73]STOR951!$G$21</f>
        <v>0.703557312252965</v>
      </c>
      <c r="L273" s="2" t="n">
        <f aca="false">[73]STOR951!$G$25</f>
        <v>0.526108075288403</v>
      </c>
      <c r="N273" s="11" t="n">
        <f aca="false">[73]STOR951!$E$13</f>
        <v>26</v>
      </c>
      <c r="O273" s="11" t="n">
        <f aca="false">[73]STOR951!$E$17</f>
        <v>63</v>
      </c>
      <c r="P273" s="11" t="n">
        <f aca="false">[73]STOR951!$E$21</f>
        <v>8</v>
      </c>
      <c r="Q273" s="11" t="n">
        <f aca="false">[73]STOR951!$E$25</f>
        <v>97</v>
      </c>
      <c r="R273" s="13"/>
    </row>
    <row r="274" customFormat="false" ht="13.5" hidden="false" customHeight="true" outlineLevel="0" collapsed="false">
      <c r="A274" s="1" t="n">
        <v>36350</v>
      </c>
      <c r="C274" s="11" t="n">
        <f aca="false">[74]STOR951!$D$13</f>
        <v>721</v>
      </c>
      <c r="D274" s="11" t="n">
        <f aca="false">[74]STOR951!$D$17</f>
        <v>1093</v>
      </c>
      <c r="E274" s="11" t="n">
        <f aca="false">[74]STOR951!$D$21</f>
        <v>347</v>
      </c>
      <c r="F274" s="11" t="n">
        <f aca="false">[74]STOR951!$D$25</f>
        <v>2161</v>
      </c>
      <c r="I274" s="2" t="n">
        <f aca="false">[74]STOR951!$G$13</f>
        <v>0.759747102212856</v>
      </c>
      <c r="J274" s="2" t="n">
        <f aca="false">[74]STOR951!$G$17</f>
        <v>0.604201216141515</v>
      </c>
      <c r="K274" s="2" t="n">
        <f aca="false">[74]STOR951!$G$21</f>
        <v>0.708163265306123</v>
      </c>
      <c r="L274" s="2" t="n">
        <f aca="false">[74]STOR951!$G$25</f>
        <v>0.674048658764816</v>
      </c>
      <c r="N274" s="11" t="n">
        <f aca="false">[74]STOR951!$E$13</f>
        <v>9</v>
      </c>
      <c r="O274" s="11" t="n">
        <f aca="false">[74]STOR951!$E$17</f>
        <v>36</v>
      </c>
      <c r="P274" s="11" t="n">
        <f aca="false">[74]STOR951!$E$21</f>
        <v>14</v>
      </c>
      <c r="Q274" s="11" t="n">
        <f aca="false">[74]STOR951!$E$25</f>
        <v>59</v>
      </c>
      <c r="R274" s="13" t="n">
        <v>82</v>
      </c>
    </row>
    <row r="275" customFormat="false" ht="13.5" hidden="false" customHeight="true" outlineLevel="0" collapsed="false">
      <c r="A275" s="1" t="n">
        <v>35986</v>
      </c>
      <c r="C275" s="11" t="n">
        <v>678</v>
      </c>
      <c r="D275" s="11" t="n">
        <v>1179</v>
      </c>
      <c r="E275" s="11" t="n">
        <v>321</v>
      </c>
      <c r="F275" s="11" t="n">
        <v>2178</v>
      </c>
      <c r="I275" s="2" t="n">
        <v>0.746696035242291</v>
      </c>
      <c r="J275" s="2" t="n">
        <v>0.658659217877095</v>
      </c>
      <c r="K275" s="2" t="n">
        <v>0.66597510373444</v>
      </c>
      <c r="L275" s="2" t="n">
        <v>0.67935121646912</v>
      </c>
      <c r="N275" s="11" t="n">
        <v>27</v>
      </c>
      <c r="O275" s="11" t="n">
        <v>55</v>
      </c>
      <c r="P275" s="11" t="n">
        <v>11</v>
      </c>
      <c r="Q275" s="11" t="n">
        <v>93</v>
      </c>
      <c r="R275" s="13" t="n">
        <v>82.9</v>
      </c>
    </row>
    <row r="276" customFormat="false" ht="13.5" hidden="false" customHeight="true" outlineLevel="0" collapsed="false">
      <c r="A276" s="1" t="n">
        <v>35622</v>
      </c>
      <c r="C276" s="11" t="n">
        <v>503</v>
      </c>
      <c r="D276" s="11" t="n">
        <v>949</v>
      </c>
      <c r="E276" s="11" t="n">
        <v>290</v>
      </c>
      <c r="F276" s="11" t="n">
        <v>1742</v>
      </c>
      <c r="I276" s="2" t="n">
        <v>0.562011173184358</v>
      </c>
      <c r="J276" s="2" t="n">
        <v>0.520285087719298</v>
      </c>
      <c r="K276" s="2" t="n">
        <v>0.606694560669456</v>
      </c>
      <c r="L276" s="2" t="n">
        <v>0.543356207111666</v>
      </c>
      <c r="N276" s="11" t="n">
        <v>16</v>
      </c>
      <c r="O276" s="11" t="n">
        <v>65</v>
      </c>
      <c r="P276" s="11" t="n">
        <v>6</v>
      </c>
      <c r="Q276" s="11" t="n">
        <v>87</v>
      </c>
      <c r="R276" s="13" t="n">
        <v>78.1</v>
      </c>
    </row>
    <row r="277" customFormat="false" ht="13.5" hidden="false" customHeight="true" outlineLevel="0" collapsed="false">
      <c r="A277" s="1" t="n">
        <v>35258</v>
      </c>
      <c r="C277" s="11" t="n">
        <v>342</v>
      </c>
      <c r="D277" s="11" t="n">
        <v>873</v>
      </c>
      <c r="E277" s="11" t="n">
        <v>312</v>
      </c>
      <c r="F277" s="11" t="n">
        <v>1527</v>
      </c>
      <c r="I277" s="2" t="n">
        <v>0.382122905027933</v>
      </c>
      <c r="J277" s="2" t="n">
        <v>0.478618421052632</v>
      </c>
      <c r="K277" s="2" t="n">
        <v>0.652719665271967</v>
      </c>
      <c r="L277" s="2" t="n">
        <v>0.476294447910168</v>
      </c>
      <c r="N277" s="11" t="n">
        <v>20</v>
      </c>
      <c r="O277" s="11" t="n">
        <v>67</v>
      </c>
      <c r="P277" s="11" t="n">
        <v>7</v>
      </c>
      <c r="Q277" s="11" t="n">
        <v>94</v>
      </c>
      <c r="R277" s="13" t="n">
        <v>90</v>
      </c>
    </row>
    <row r="278" customFormat="false" ht="13.5" hidden="false" customHeight="true" outlineLevel="0" collapsed="false">
      <c r="A278" s="1" t="n">
        <v>34894</v>
      </c>
      <c r="C278" s="0" t="n">
        <v>658</v>
      </c>
      <c r="D278" s="0" t="n">
        <v>1089</v>
      </c>
      <c r="E278" s="0" t="n">
        <v>365</v>
      </c>
      <c r="F278" s="0" t="n">
        <v>2112</v>
      </c>
      <c r="I278" s="2" t="n">
        <v>0.724669603524229</v>
      </c>
      <c r="J278" s="2" t="n">
        <v>0.608379888268157</v>
      </c>
      <c r="K278" s="2" t="n">
        <v>0.757261410788382</v>
      </c>
      <c r="L278" s="2" t="n">
        <v>0.664150943396226</v>
      </c>
      <c r="N278" s="0" t="n">
        <v>14</v>
      </c>
      <c r="O278" s="0" t="n">
        <v>48</v>
      </c>
      <c r="P278" s="0" t="n">
        <v>9</v>
      </c>
      <c r="Q278" s="0" t="n">
        <v>71</v>
      </c>
      <c r="R278" s="13" t="n">
        <v>82</v>
      </c>
    </row>
    <row r="279" customFormat="false" ht="13.5" hidden="false" customHeight="true" outlineLevel="0" collapsed="false">
      <c r="A279" s="1" t="n">
        <v>34530</v>
      </c>
      <c r="C279" s="0" t="n">
        <v>642</v>
      </c>
      <c r="D279" s="0" t="n">
        <v>1121</v>
      </c>
      <c r="E279" s="0" t="n">
        <v>345</v>
      </c>
      <c r="F279" s="0" t="n">
        <v>2108</v>
      </c>
      <c r="I279" s="2" t="n">
        <v>0.70704845814978</v>
      </c>
      <c r="J279" s="2" t="n">
        <v>0.626256983240224</v>
      </c>
      <c r="K279" s="2" t="n">
        <v>0.715767634854772</v>
      </c>
      <c r="L279" s="2" t="n">
        <v>0.662893081761006</v>
      </c>
      <c r="N279" s="0" t="n">
        <v>27</v>
      </c>
      <c r="O279" s="0" t="n">
        <v>66</v>
      </c>
      <c r="P279" s="0" t="n">
        <v>8</v>
      </c>
      <c r="Q279" s="0" t="n">
        <v>101</v>
      </c>
      <c r="R279" s="13" t="n">
        <v>111</v>
      </c>
    </row>
    <row r="280" customFormat="false" ht="13.5" hidden="false" customHeight="true" outlineLevel="0" collapsed="false">
      <c r="R280" s="13"/>
    </row>
    <row r="281" customFormat="false" ht="13.5" hidden="false" customHeight="true" outlineLevel="0" collapsed="false">
      <c r="R281" s="13"/>
    </row>
    <row r="282" customFormat="false" ht="13.5" hidden="false" customHeight="true" outlineLevel="0" collapsed="false">
      <c r="A282" s="1" t="n">
        <v>36721</v>
      </c>
      <c r="C282" s="11" t="n">
        <f aca="false">[75]STOR951!$D$13</f>
        <v>467</v>
      </c>
      <c r="D282" s="11" t="n">
        <f aca="false">[75]STOR951!$D$17</f>
        <v>971</v>
      </c>
      <c r="E282" s="11" t="n">
        <f aca="false">[75]STOR951!$D$21</f>
        <v>365</v>
      </c>
      <c r="F282" s="11" t="n">
        <f aca="false">[75]STOR951!$D$25</f>
        <v>1803</v>
      </c>
      <c r="I282" s="2" t="n">
        <f aca="false">[75]STOR951!$G$13</f>
        <v>0.4900314795383</v>
      </c>
      <c r="J282" s="2" t="n">
        <f aca="false">[75]STOR951!$G$17</f>
        <v>0.529155313351499</v>
      </c>
      <c r="K282" s="2" t="n">
        <f aca="false">[75]STOR951!$G$21</f>
        <v>0.721343873517787</v>
      </c>
      <c r="L282" s="2" t="n">
        <f aca="false">[75]STOR951!$G$25</f>
        <v>0.54735883424408</v>
      </c>
      <c r="N282" s="11" t="n">
        <f aca="false">[75]STOR951!$E$13</f>
        <v>9</v>
      </c>
      <c r="O282" s="11" t="n">
        <f aca="false">[75]STOR951!$E$17</f>
        <v>52</v>
      </c>
      <c r="P282" s="11" t="n">
        <f aca="false">[75]STOR951!$E$21</f>
        <v>9</v>
      </c>
      <c r="Q282" s="11" t="n">
        <f aca="false">[75]STOR951!$E$25</f>
        <v>70</v>
      </c>
      <c r="R282" s="13"/>
    </row>
    <row r="283" customFormat="false" ht="13.5" hidden="false" customHeight="true" outlineLevel="0" collapsed="false">
      <c r="A283" s="1" t="n">
        <v>36357</v>
      </c>
      <c r="C283" s="11" t="n">
        <f aca="false">[76]STOR951!$D$13</f>
        <v>735</v>
      </c>
      <c r="D283" s="11" t="n">
        <f aca="false">[76]STOR951!$D$17</f>
        <v>1149</v>
      </c>
      <c r="E283" s="11" t="n">
        <f aca="false">[76]STOR951!$D$21</f>
        <v>355</v>
      </c>
      <c r="F283" s="11" t="n">
        <f aca="false">[76]STOR951!$D$25</f>
        <v>2239</v>
      </c>
      <c r="I283" s="2" t="n">
        <f aca="false">[76]STOR951!$G$13</f>
        <v>0.77449947312961</v>
      </c>
      <c r="J283" s="2" t="n">
        <f aca="false">[76]STOR951!$G$17</f>
        <v>0.635157545605307</v>
      </c>
      <c r="K283" s="2" t="n">
        <f aca="false">[76]STOR951!$G$21</f>
        <v>0.724489795918367</v>
      </c>
      <c r="L283" s="2" t="n">
        <f aca="false">[76]STOR951!$G$25</f>
        <v>0.698378041172801</v>
      </c>
      <c r="N283" s="11" t="n">
        <f aca="false">[76]STOR951!$E$13</f>
        <v>14</v>
      </c>
      <c r="O283" s="11" t="n">
        <f aca="false">[76]STOR951!$E$17</f>
        <v>56</v>
      </c>
      <c r="P283" s="11" t="n">
        <f aca="false">[76]STOR951!$E$21</f>
        <v>8</v>
      </c>
      <c r="Q283" s="11" t="n">
        <f aca="false">[76]STOR951!$E$25</f>
        <v>78</v>
      </c>
      <c r="R283" s="13" t="n">
        <v>66.2</v>
      </c>
    </row>
    <row r="284" customFormat="false" ht="13.5" hidden="false" customHeight="true" outlineLevel="0" collapsed="false">
      <c r="A284" s="1" t="n">
        <v>35993</v>
      </c>
      <c r="C284" s="11" t="n">
        <v>700</v>
      </c>
      <c r="D284" s="11" t="n">
        <v>1233</v>
      </c>
      <c r="E284" s="11" t="n">
        <v>324</v>
      </c>
      <c r="F284" s="11" t="n">
        <v>2257</v>
      </c>
      <c r="I284" s="2" t="n">
        <v>0.770925110132159</v>
      </c>
      <c r="J284" s="2" t="n">
        <v>0.688826815642458</v>
      </c>
      <c r="K284" s="2" t="n">
        <v>0.672199170124481</v>
      </c>
      <c r="L284" s="2" t="n">
        <v>0.703992514036182</v>
      </c>
      <c r="N284" s="11" t="n">
        <v>22</v>
      </c>
      <c r="O284" s="11" t="n">
        <v>54</v>
      </c>
      <c r="P284" s="11" t="n">
        <v>3</v>
      </c>
      <c r="Q284" s="11" t="n">
        <v>79</v>
      </c>
      <c r="R284" s="13" t="n">
        <v>85</v>
      </c>
    </row>
    <row r="285" customFormat="false" ht="13.5" hidden="false" customHeight="true" outlineLevel="0" collapsed="false">
      <c r="A285" s="1" t="n">
        <v>35629</v>
      </c>
      <c r="C285" s="11" t="n">
        <v>503</v>
      </c>
      <c r="D285" s="11" t="n">
        <v>997</v>
      </c>
      <c r="E285" s="11" t="n">
        <v>300</v>
      </c>
      <c r="F285" s="11" t="n">
        <v>1800</v>
      </c>
      <c r="I285" s="2" t="n">
        <v>0.562011173184358</v>
      </c>
      <c r="J285" s="2" t="n">
        <v>0.546600877192982</v>
      </c>
      <c r="K285" s="2" t="n">
        <v>0.627615062761506</v>
      </c>
      <c r="L285" s="2" t="n">
        <v>0.561447286338116</v>
      </c>
      <c r="N285" s="11" t="n">
        <v>0</v>
      </c>
      <c r="O285" s="11" t="n">
        <v>48</v>
      </c>
      <c r="P285" s="11" t="n">
        <v>10</v>
      </c>
      <c r="Q285" s="11" t="n">
        <v>58</v>
      </c>
      <c r="R285" s="13" t="n">
        <v>67.4</v>
      </c>
    </row>
    <row r="286" customFormat="false" ht="13.5" hidden="false" customHeight="true" outlineLevel="0" collapsed="false">
      <c r="A286" s="1" t="n">
        <v>35265</v>
      </c>
      <c r="C286" s="11" t="n">
        <v>358</v>
      </c>
      <c r="D286" s="11" t="n">
        <v>941</v>
      </c>
      <c r="E286" s="11" t="n">
        <v>318</v>
      </c>
      <c r="F286" s="11" t="n">
        <v>1617</v>
      </c>
      <c r="I286" s="2" t="n">
        <v>0.4</v>
      </c>
      <c r="J286" s="2" t="n">
        <v>0.515899122807018</v>
      </c>
      <c r="K286" s="2" t="n">
        <v>0.665271966527197</v>
      </c>
      <c r="L286" s="2" t="n">
        <v>0.504366812227074</v>
      </c>
      <c r="N286" s="11" t="n">
        <v>16</v>
      </c>
      <c r="O286" s="11" t="n">
        <v>68</v>
      </c>
      <c r="P286" s="11" t="n">
        <v>6</v>
      </c>
      <c r="Q286" s="11" t="n">
        <v>90</v>
      </c>
      <c r="R286" s="13" t="n">
        <v>85</v>
      </c>
    </row>
    <row r="287" customFormat="false" ht="13.5" hidden="false" customHeight="true" outlineLevel="0" collapsed="false">
      <c r="A287" s="1" t="n">
        <v>34901</v>
      </c>
      <c r="C287" s="0" t="n">
        <v>666</v>
      </c>
      <c r="D287" s="0" t="n">
        <v>1132</v>
      </c>
      <c r="E287" s="0" t="n">
        <v>371</v>
      </c>
      <c r="F287" s="0" t="n">
        <v>2169</v>
      </c>
      <c r="I287" s="2" t="n">
        <v>0.733480176211454</v>
      </c>
      <c r="J287" s="2" t="n">
        <v>0.632402234636872</v>
      </c>
      <c r="K287" s="2" t="n">
        <v>0.769709543568465</v>
      </c>
      <c r="L287" s="2" t="n">
        <v>0.682075471698113</v>
      </c>
      <c r="N287" s="0" t="n">
        <v>8</v>
      </c>
      <c r="O287" s="0" t="n">
        <v>43</v>
      </c>
      <c r="P287" s="0" t="n">
        <v>6</v>
      </c>
      <c r="Q287" s="0" t="n">
        <v>57</v>
      </c>
      <c r="R287" s="13" t="n">
        <v>63</v>
      </c>
    </row>
    <row r="288" customFormat="false" ht="13.5" hidden="false" customHeight="true" outlineLevel="0" collapsed="false">
      <c r="A288" s="1" t="n">
        <v>34537</v>
      </c>
      <c r="C288" s="0" t="n">
        <v>655</v>
      </c>
      <c r="D288" s="0" t="n">
        <v>1177</v>
      </c>
      <c r="E288" s="0" t="n">
        <v>354</v>
      </c>
      <c r="F288" s="0" t="n">
        <v>2186</v>
      </c>
      <c r="I288" s="2" t="n">
        <v>0.72136563876652</v>
      </c>
      <c r="J288" s="2" t="n">
        <v>0.657541899441341</v>
      </c>
      <c r="K288" s="2" t="n">
        <v>0.734439834024896</v>
      </c>
      <c r="L288" s="2" t="n">
        <v>0.687421383647799</v>
      </c>
      <c r="N288" s="0" t="n">
        <v>13</v>
      </c>
      <c r="O288" s="0" t="n">
        <v>56</v>
      </c>
      <c r="P288" s="0" t="n">
        <v>9</v>
      </c>
      <c r="Q288" s="0" t="n">
        <v>78</v>
      </c>
      <c r="R288" s="13" t="n">
        <v>80</v>
      </c>
    </row>
    <row r="289" customFormat="false" ht="13.5" hidden="false" customHeight="true" outlineLevel="0" collapsed="false">
      <c r="R289" s="13"/>
    </row>
    <row r="290" customFormat="false" ht="13.5" hidden="false" customHeight="true" outlineLevel="0" collapsed="false">
      <c r="R290" s="13"/>
    </row>
    <row r="291" customFormat="false" ht="13.5" hidden="false" customHeight="true" outlineLevel="0" collapsed="false">
      <c r="A291" s="1" t="n">
        <v>36728</v>
      </c>
      <c r="C291" s="11" t="n">
        <f aca="false">[77]STOR951!$D$13</f>
        <v>468</v>
      </c>
      <c r="D291" s="11" t="n">
        <f aca="false">[77]STOR951!$D$17</f>
        <v>1019</v>
      </c>
      <c r="E291" s="11" t="n">
        <f aca="false">[77]STOR951!$D$21</f>
        <v>370</v>
      </c>
      <c r="F291" s="11" t="n">
        <f aca="false">[77]STOR951!$D$25</f>
        <v>1857</v>
      </c>
      <c r="I291" s="2" t="n">
        <f aca="false">[77]STOR951!$G$13</f>
        <v>0.491080797481637</v>
      </c>
      <c r="J291" s="2" t="n">
        <f aca="false">[77]STOR951!$G$17</f>
        <v>0.555313351498638</v>
      </c>
      <c r="K291" s="2" t="n">
        <f aca="false">[77]STOR951!$G$21</f>
        <v>0.731225296442688</v>
      </c>
      <c r="L291" s="2" t="n">
        <f aca="false">[77]STOR951!$G$25</f>
        <v>0.563752276867031</v>
      </c>
      <c r="N291" s="11" t="n">
        <f aca="false">[77]STOR951!$E$13</f>
        <v>1</v>
      </c>
      <c r="O291" s="11" t="n">
        <f aca="false">[77]STOR951!$E$17</f>
        <v>48</v>
      </c>
      <c r="P291" s="11" t="n">
        <f aca="false">[77]STOR951!$E$21</f>
        <v>5</v>
      </c>
      <c r="Q291" s="11" t="n">
        <f aca="false">[77]STOR951!$E$25</f>
        <v>54</v>
      </c>
      <c r="R291" s="13"/>
    </row>
    <row r="292" customFormat="false" ht="13.5" hidden="false" customHeight="true" outlineLevel="0" collapsed="false">
      <c r="A292" s="1" t="n">
        <v>36364</v>
      </c>
      <c r="C292" s="11" t="n">
        <f aca="false">[78]STOR951!$D$13</f>
        <v>736</v>
      </c>
      <c r="D292" s="11" t="n">
        <f aca="false">[78]STOR951!$D$17</f>
        <v>1179</v>
      </c>
      <c r="E292" s="11" t="n">
        <f aca="false">[78]STOR951!$D$21</f>
        <v>365</v>
      </c>
      <c r="F292" s="11" t="n">
        <f aca="false">[78]STOR951!$D$25</f>
        <v>2280</v>
      </c>
      <c r="I292" s="2" t="n">
        <f aca="false">[78]STOR951!$G$13</f>
        <v>0.775553213909378</v>
      </c>
      <c r="J292" s="2" t="n">
        <f aca="false">[78]STOR951!$G$17</f>
        <v>0.651741293532338</v>
      </c>
      <c r="K292" s="2" t="n">
        <f aca="false">[78]STOR951!$G$21</f>
        <v>0.744897959183674</v>
      </c>
      <c r="L292" s="2" t="n">
        <f aca="false">[78]STOR951!$G$25</f>
        <v>0.711166562694947</v>
      </c>
      <c r="N292" s="11" t="n">
        <f aca="false">[78]STOR951!$E$13</f>
        <v>1</v>
      </c>
      <c r="O292" s="11" t="n">
        <f aca="false">[78]STOR951!$E$17</f>
        <v>30</v>
      </c>
      <c r="P292" s="11" t="n">
        <f aca="false">[78]STOR951!$E$21</f>
        <v>10</v>
      </c>
      <c r="Q292" s="11" t="n">
        <f aca="false">[78]STOR951!$E$25</f>
        <v>41</v>
      </c>
      <c r="R292" s="13" t="n">
        <v>59.7</v>
      </c>
    </row>
    <row r="293" customFormat="false" ht="13.5" hidden="false" customHeight="true" outlineLevel="0" collapsed="false">
      <c r="A293" s="1" t="n">
        <v>36000</v>
      </c>
      <c r="C293" s="11" t="n">
        <v>711</v>
      </c>
      <c r="D293" s="11" t="n">
        <v>1281</v>
      </c>
      <c r="E293" s="11" t="n">
        <v>331</v>
      </c>
      <c r="F293" s="11" t="n">
        <v>2323</v>
      </c>
      <c r="I293" s="2" t="n">
        <v>0.783039647577093</v>
      </c>
      <c r="J293" s="2" t="n">
        <v>0.715642458100559</v>
      </c>
      <c r="K293" s="2" t="n">
        <v>0.686721991701245</v>
      </c>
      <c r="L293" s="2" t="n">
        <v>0.724578914535246</v>
      </c>
      <c r="N293" s="11" t="n">
        <v>11</v>
      </c>
      <c r="O293" s="11" t="n">
        <v>48</v>
      </c>
      <c r="P293" s="11" t="n">
        <v>7</v>
      </c>
      <c r="Q293" s="11" t="n">
        <v>66</v>
      </c>
      <c r="R293" s="13" t="n">
        <v>71.3</v>
      </c>
    </row>
    <row r="294" customFormat="false" ht="13.5" hidden="false" customHeight="true" outlineLevel="0" collapsed="false">
      <c r="A294" s="1" t="n">
        <v>35636</v>
      </c>
      <c r="C294" s="11" t="n">
        <v>503</v>
      </c>
      <c r="D294" s="11" t="n">
        <v>1053</v>
      </c>
      <c r="E294" s="11" t="n">
        <v>304</v>
      </c>
      <c r="F294" s="11" t="n">
        <v>1860</v>
      </c>
      <c r="I294" s="2" t="n">
        <v>0.562011173184358</v>
      </c>
      <c r="J294" s="2" t="n">
        <v>0.577302631578947</v>
      </c>
      <c r="K294" s="2" t="n">
        <v>0.635983263598326</v>
      </c>
      <c r="L294" s="2" t="n">
        <v>0.58016219588272</v>
      </c>
      <c r="N294" s="11" t="n">
        <v>0</v>
      </c>
      <c r="O294" s="11" t="n">
        <v>56</v>
      </c>
      <c r="P294" s="11" t="n">
        <v>4</v>
      </c>
      <c r="Q294" s="11" t="n">
        <v>60</v>
      </c>
      <c r="R294" s="13" t="n">
        <v>76.2</v>
      </c>
    </row>
    <row r="295" customFormat="false" ht="13.5" hidden="false" customHeight="true" outlineLevel="0" collapsed="false">
      <c r="A295" s="1" t="n">
        <v>35272</v>
      </c>
      <c r="C295" s="11" t="n">
        <v>373</v>
      </c>
      <c r="D295" s="11" t="n">
        <v>1008</v>
      </c>
      <c r="E295" s="11" t="n">
        <v>317</v>
      </c>
      <c r="F295" s="11" t="n">
        <v>1698</v>
      </c>
      <c r="I295" s="2" t="n">
        <v>0.416759776536313</v>
      </c>
      <c r="J295" s="2" t="n">
        <v>0.552631578947369</v>
      </c>
      <c r="K295" s="2" t="n">
        <v>0.663179916317992</v>
      </c>
      <c r="L295" s="2" t="n">
        <v>0.529631940112289</v>
      </c>
      <c r="N295" s="11" t="n">
        <v>15</v>
      </c>
      <c r="O295" s="11" t="n">
        <v>67</v>
      </c>
      <c r="P295" s="11" t="n">
        <v>-1</v>
      </c>
      <c r="Q295" s="11" t="n">
        <v>81</v>
      </c>
      <c r="R295" s="13" t="n">
        <v>66</v>
      </c>
    </row>
    <row r="296" customFormat="false" ht="13.5" hidden="false" customHeight="true" outlineLevel="0" collapsed="false">
      <c r="A296" s="1" t="n">
        <v>34908</v>
      </c>
      <c r="C296" s="0" t="n">
        <v>671</v>
      </c>
      <c r="D296" s="0" t="n">
        <v>1180</v>
      </c>
      <c r="E296" s="0" t="n">
        <v>375</v>
      </c>
      <c r="F296" s="0" t="n">
        <v>2226</v>
      </c>
      <c r="G296" s="0" t="n">
        <v>2301</v>
      </c>
      <c r="H296" s="12" t="n">
        <f aca="false">G296-F296</f>
        <v>75</v>
      </c>
      <c r="I296" s="2" t="n">
        <v>0.738986784140969</v>
      </c>
      <c r="J296" s="2" t="n">
        <v>0.659217877094972</v>
      </c>
      <c r="K296" s="2" t="n">
        <v>0.778008298755187</v>
      </c>
      <c r="L296" s="2" t="n">
        <v>0.7</v>
      </c>
      <c r="N296" s="0" t="n">
        <v>5</v>
      </c>
      <c r="O296" s="0" t="n">
        <v>48</v>
      </c>
      <c r="P296" s="0" t="n">
        <v>4</v>
      </c>
      <c r="Q296" s="0" t="n">
        <v>57</v>
      </c>
      <c r="R296" s="13" t="n">
        <v>64</v>
      </c>
    </row>
    <row r="297" customFormat="false" ht="13.5" hidden="false" customHeight="true" outlineLevel="0" collapsed="false">
      <c r="A297" s="1" t="n">
        <v>34544</v>
      </c>
      <c r="C297" s="0" t="n">
        <v>682</v>
      </c>
      <c r="D297" s="0" t="n">
        <v>1229</v>
      </c>
      <c r="E297" s="0" t="n">
        <v>359</v>
      </c>
      <c r="F297" s="0" t="n">
        <v>2270</v>
      </c>
      <c r="G297" s="0" t="n">
        <v>2273</v>
      </c>
      <c r="H297" s="12" t="n">
        <f aca="false">G297-F297</f>
        <v>3</v>
      </c>
      <c r="I297" s="2" t="n">
        <v>0.751101321585903</v>
      </c>
      <c r="J297" s="2" t="n">
        <v>0.68659217877095</v>
      </c>
      <c r="K297" s="2" t="n">
        <v>0.744813278008299</v>
      </c>
      <c r="L297" s="2" t="n">
        <v>0.713836477987421</v>
      </c>
      <c r="N297" s="0" t="n">
        <v>27</v>
      </c>
      <c r="O297" s="0" t="n">
        <v>52</v>
      </c>
      <c r="P297" s="0" t="n">
        <v>5</v>
      </c>
      <c r="Q297" s="0" t="n">
        <v>84</v>
      </c>
      <c r="R297" s="13" t="n">
        <v>72</v>
      </c>
    </row>
    <row r="298" customFormat="false" ht="13.5" hidden="false" customHeight="true" outlineLevel="0" collapsed="false">
      <c r="H298" s="12"/>
      <c r="R298" s="13"/>
    </row>
    <row r="299" customFormat="false" ht="13.5" hidden="false" customHeight="true" outlineLevel="0" collapsed="false">
      <c r="H299" s="12"/>
      <c r="R299" s="13"/>
    </row>
    <row r="300" customFormat="false" ht="13.5" hidden="false" customHeight="true" outlineLevel="0" collapsed="false">
      <c r="A300" s="1" t="n">
        <v>36735</v>
      </c>
      <c r="C300" s="11" t="n">
        <f aca="false">[79]STOR951!$D$13</f>
        <v>484</v>
      </c>
      <c r="D300" s="11" t="n">
        <f aca="false">[79]STOR951!$D$17</f>
        <v>1068</v>
      </c>
      <c r="E300" s="11" t="n">
        <f aca="false">[79]STOR951!$D$21</f>
        <v>368</v>
      </c>
      <c r="F300" s="11" t="n">
        <f aca="false">[79]STOR951!$D$25</f>
        <v>1920</v>
      </c>
      <c r="G300" s="0" t="n">
        <v>1996</v>
      </c>
      <c r="H300" s="12" t="n">
        <f aca="false">G300-F300</f>
        <v>76</v>
      </c>
      <c r="I300" s="2" t="n">
        <f aca="false">[79]STOR951!$G$13</f>
        <v>0.507869884575026</v>
      </c>
      <c r="J300" s="2" t="n">
        <f aca="false">[79]STOR951!$G$17</f>
        <v>0.582016348773842</v>
      </c>
      <c r="K300" s="2" t="n">
        <f aca="false">[79]STOR951!$G$21</f>
        <v>0.727272727272727</v>
      </c>
      <c r="L300" s="2" t="n">
        <f aca="false">[79]STOR951!$G$25</f>
        <v>0.58287795992714</v>
      </c>
      <c r="N300" s="11" t="n">
        <f aca="false">[79]STOR951!$E$13</f>
        <v>16</v>
      </c>
      <c r="O300" s="11" t="n">
        <f aca="false">[79]STOR951!$E$17</f>
        <v>49</v>
      </c>
      <c r="P300" s="11" t="n">
        <f aca="false">[79]STOR951!$E$21</f>
        <v>-2</v>
      </c>
      <c r="Q300" s="11" t="n">
        <f aca="false">[79]STOR951!$E$25</f>
        <v>63</v>
      </c>
      <c r="R300" s="13" t="n">
        <v>55</v>
      </c>
    </row>
    <row r="301" customFormat="false" ht="13.5" hidden="false" customHeight="true" outlineLevel="0" collapsed="false">
      <c r="A301" s="1" t="n">
        <v>36371</v>
      </c>
      <c r="C301" s="11" t="n">
        <f aca="false">[80]STOR951!$D$13</f>
        <v>725</v>
      </c>
      <c r="D301" s="11" t="n">
        <f aca="false">[80]STOR951!$D$17</f>
        <v>1209</v>
      </c>
      <c r="E301" s="11" t="n">
        <f aca="false">[80]STOR951!$D$21</f>
        <v>372</v>
      </c>
      <c r="F301" s="11" t="n">
        <f aca="false">[80]STOR951!$D$25</f>
        <v>2306</v>
      </c>
      <c r="G301" s="0" t="n">
        <v>2390</v>
      </c>
      <c r="H301" s="12" t="n">
        <f aca="false">G301-F301</f>
        <v>84</v>
      </c>
      <c r="I301" s="2" t="n">
        <f aca="false">[80]STOR951!$G$13</f>
        <v>0.763962065331928</v>
      </c>
      <c r="J301" s="2" t="n">
        <f aca="false">[80]STOR951!$G$17</f>
        <v>0.66832504145937</v>
      </c>
      <c r="K301" s="2" t="n">
        <f aca="false">[80]STOR951!$G$21</f>
        <v>0.759183673469388</v>
      </c>
      <c r="L301" s="2" t="n">
        <f aca="false">[80]STOR951!$G$25</f>
        <v>0.719276356830942</v>
      </c>
      <c r="N301" s="11" t="n">
        <f aca="false">[80]STOR951!$E$13</f>
        <v>-11</v>
      </c>
      <c r="O301" s="11" t="n">
        <f aca="false">[80]STOR951!$E$17</f>
        <v>30</v>
      </c>
      <c r="P301" s="11" t="n">
        <f aca="false">[80]STOR951!$E$21</f>
        <v>7</v>
      </c>
      <c r="Q301" s="11" t="n">
        <f aca="false">[80]STOR951!$E$25</f>
        <v>26</v>
      </c>
      <c r="R301" s="13" t="n">
        <v>68.4</v>
      </c>
    </row>
    <row r="302" customFormat="false" ht="13.5" hidden="false" customHeight="true" outlineLevel="0" collapsed="false">
      <c r="A302" s="1" t="n">
        <v>36007</v>
      </c>
      <c r="C302" s="11" t="n">
        <v>732</v>
      </c>
      <c r="D302" s="11" t="n">
        <v>1324</v>
      </c>
      <c r="E302" s="11" t="n">
        <v>337</v>
      </c>
      <c r="F302" s="11" t="n">
        <v>2393</v>
      </c>
      <c r="G302" s="0" t="n">
        <v>2428</v>
      </c>
      <c r="H302" s="12" t="n">
        <f aca="false">G302-F302</f>
        <v>35</v>
      </c>
      <c r="I302" s="2" t="n">
        <v>0.806167400881057</v>
      </c>
      <c r="J302" s="2" t="n">
        <v>0.739664804469274</v>
      </c>
      <c r="K302" s="2" t="n">
        <v>0.699170124481328</v>
      </c>
      <c r="L302" s="2" t="n">
        <v>0.746412975670618</v>
      </c>
      <c r="N302" s="11" t="n">
        <v>21</v>
      </c>
      <c r="O302" s="11" t="n">
        <v>43</v>
      </c>
      <c r="P302" s="11" t="n">
        <v>6</v>
      </c>
      <c r="Q302" s="11" t="n">
        <v>70</v>
      </c>
      <c r="R302" s="13" t="n">
        <v>75.5</v>
      </c>
    </row>
    <row r="303" customFormat="false" ht="13.5" hidden="false" customHeight="true" outlineLevel="0" collapsed="false">
      <c r="A303" s="1" t="n">
        <v>35643</v>
      </c>
      <c r="C303" s="11" t="n">
        <v>501</v>
      </c>
      <c r="D303" s="11" t="n">
        <v>1103</v>
      </c>
      <c r="E303" s="11" t="n">
        <v>311</v>
      </c>
      <c r="F303" s="11" t="n">
        <v>1915</v>
      </c>
      <c r="G303" s="0" t="n">
        <v>2014</v>
      </c>
      <c r="H303" s="12" t="n">
        <f aca="false">G303-F303</f>
        <v>99</v>
      </c>
      <c r="I303" s="2" t="n">
        <v>0.559776536312849</v>
      </c>
      <c r="J303" s="2" t="n">
        <v>0.604714912280702</v>
      </c>
      <c r="K303" s="2" t="n">
        <v>0.650627615062762</v>
      </c>
      <c r="L303" s="2" t="n">
        <v>0.59731752963194</v>
      </c>
      <c r="N303" s="11" t="n">
        <v>-2</v>
      </c>
      <c r="O303" s="11" t="n">
        <v>50</v>
      </c>
      <c r="P303" s="11" t="n">
        <v>7</v>
      </c>
      <c r="Q303" s="11" t="n">
        <v>55</v>
      </c>
      <c r="R303" s="13" t="n">
        <v>67.9</v>
      </c>
    </row>
    <row r="304" customFormat="false" ht="13.5" hidden="false" customHeight="true" outlineLevel="0" collapsed="false">
      <c r="A304" s="1" t="n">
        <v>35279</v>
      </c>
      <c r="C304" s="15" t="n">
        <v>392</v>
      </c>
      <c r="D304" s="11" t="n">
        <v>1075</v>
      </c>
      <c r="E304" s="11" t="n">
        <v>315</v>
      </c>
      <c r="F304" s="11" t="n">
        <v>1782</v>
      </c>
      <c r="G304" s="0" t="n">
        <v>1893</v>
      </c>
      <c r="H304" s="12" t="n">
        <f aca="false">G304-F304</f>
        <v>111</v>
      </c>
      <c r="I304" s="2" t="n">
        <v>0.437988826815642</v>
      </c>
      <c r="J304" s="2" t="n">
        <v>0.589364035087719</v>
      </c>
      <c r="K304" s="2" t="n">
        <v>0.658995815899582</v>
      </c>
      <c r="L304" s="2" t="n">
        <v>0.555832813474735</v>
      </c>
      <c r="N304" s="11" t="n">
        <v>19</v>
      </c>
      <c r="O304" s="11" t="n">
        <v>67</v>
      </c>
      <c r="P304" s="11" t="n">
        <v>-2</v>
      </c>
      <c r="Q304" s="11" t="n">
        <v>84</v>
      </c>
      <c r="R304" s="13" t="n">
        <v>85</v>
      </c>
    </row>
    <row r="305" customFormat="false" ht="13.5" hidden="false" customHeight="true" outlineLevel="0" collapsed="false">
      <c r="A305" s="1" t="n">
        <v>34915</v>
      </c>
      <c r="C305" s="0" t="n">
        <v>672</v>
      </c>
      <c r="D305" s="0" t="n">
        <v>1216</v>
      </c>
      <c r="E305" s="0" t="n">
        <v>376</v>
      </c>
      <c r="F305" s="0" t="n">
        <v>2264</v>
      </c>
      <c r="I305" s="2" t="n">
        <v>0.740088105726872</v>
      </c>
      <c r="J305" s="2" t="n">
        <v>0.679329608938547</v>
      </c>
      <c r="K305" s="2" t="n">
        <v>0.780082987551867</v>
      </c>
      <c r="L305" s="2" t="n">
        <v>0.711949685534591</v>
      </c>
      <c r="N305" s="0" t="n">
        <v>1</v>
      </c>
      <c r="O305" s="0" t="n">
        <v>36</v>
      </c>
      <c r="P305" s="0" t="n">
        <v>1</v>
      </c>
      <c r="Q305" s="0" t="n">
        <v>38</v>
      </c>
      <c r="R305" s="13" t="n">
        <v>82</v>
      </c>
    </row>
    <row r="306" customFormat="false" ht="13.5" hidden="false" customHeight="true" outlineLevel="0" collapsed="false">
      <c r="A306" s="1" t="n">
        <v>34551</v>
      </c>
      <c r="C306" s="0" t="n">
        <v>714</v>
      </c>
      <c r="D306" s="0" t="n">
        <v>1289</v>
      </c>
      <c r="E306" s="0" t="n">
        <v>364</v>
      </c>
      <c r="F306" s="0" t="n">
        <v>2367</v>
      </c>
      <c r="I306" s="2" t="n">
        <v>0.786343612334802</v>
      </c>
      <c r="J306" s="2" t="n">
        <v>0.720111731843576</v>
      </c>
      <c r="K306" s="2" t="n">
        <v>0.755186721991701</v>
      </c>
      <c r="L306" s="2" t="n">
        <v>0.744339622641509</v>
      </c>
      <c r="N306" s="0" t="n">
        <v>32</v>
      </c>
      <c r="O306" s="0" t="n">
        <v>60</v>
      </c>
      <c r="P306" s="0" t="n">
        <v>5</v>
      </c>
      <c r="Q306" s="0" t="n">
        <v>97</v>
      </c>
      <c r="R306" s="13" t="n">
        <v>78</v>
      </c>
    </row>
    <row r="307" customFormat="false" ht="13.5" hidden="false" customHeight="true" outlineLevel="0" collapsed="false">
      <c r="R307" s="13"/>
    </row>
    <row r="308" customFormat="false" ht="13.5" hidden="false" customHeight="true" outlineLevel="0" collapsed="false">
      <c r="R308" s="13"/>
    </row>
    <row r="309" customFormat="false" ht="13.5" hidden="false" customHeight="true" outlineLevel="0" collapsed="false">
      <c r="A309" s="1" t="n">
        <v>36742</v>
      </c>
      <c r="C309" s="11" t="n">
        <f aca="false">[81]STOR951!$D$13</f>
        <v>501</v>
      </c>
      <c r="D309" s="11" t="n">
        <f aca="false">[81]STOR951!$D$17</f>
        <v>1117</v>
      </c>
      <c r="E309" s="11" t="n">
        <f aca="false">[81]STOR951!$D$21</f>
        <v>367</v>
      </c>
      <c r="F309" s="11" t="n">
        <f aca="false">[81]STOR951!$D$25</f>
        <v>1985</v>
      </c>
      <c r="I309" s="2" t="n">
        <f aca="false">[81]STOR951!$G$13</f>
        <v>0.525708289611752</v>
      </c>
      <c r="J309" s="2" t="n">
        <f aca="false">[81]STOR951!$G$17</f>
        <v>0.608719346049046</v>
      </c>
      <c r="K309" s="2" t="n">
        <f aca="false">[81]STOR951!$G$21</f>
        <v>0.725296442687747</v>
      </c>
      <c r="L309" s="2" t="n">
        <f aca="false">[81]STOR951!$G$25</f>
        <v>0.60261080752884</v>
      </c>
      <c r="N309" s="11" t="n">
        <f aca="false">[81]STOR951!$E$13</f>
        <v>17</v>
      </c>
      <c r="O309" s="11" t="n">
        <f aca="false">[81]STOR951!$E$17</f>
        <v>49</v>
      </c>
      <c r="P309" s="11" t="n">
        <f aca="false">[81]STOR951!$E$21</f>
        <v>-1</v>
      </c>
      <c r="Q309" s="11" t="n">
        <f aca="false">[81]STOR951!$E$25</f>
        <v>65</v>
      </c>
      <c r="R309" s="13" t="n">
        <v>62</v>
      </c>
    </row>
    <row r="310" customFormat="false" ht="13.5" hidden="false" customHeight="true" outlineLevel="0" collapsed="false">
      <c r="A310" s="1" t="n">
        <v>36378</v>
      </c>
      <c r="C310" s="11" t="n">
        <f aca="false">[82]STOR951!$D$13</f>
        <v>724</v>
      </c>
      <c r="D310" s="11" t="n">
        <f aca="false">[82]STOR951!$D$17</f>
        <v>1247</v>
      </c>
      <c r="E310" s="11" t="n">
        <f aca="false">[82]STOR951!$D$21</f>
        <v>380</v>
      </c>
      <c r="F310" s="11" t="n">
        <f aca="false">[82]STOR951!$D$25</f>
        <v>2351</v>
      </c>
      <c r="I310" s="2" t="n">
        <f aca="false">[82]STOR951!$G$13</f>
        <v>0.76290832455216</v>
      </c>
      <c r="J310" s="2" t="n">
        <f aca="false">[82]STOR951!$G$17</f>
        <v>0.689331122166943</v>
      </c>
      <c r="K310" s="2" t="n">
        <f aca="false">[82]STOR951!$G$21</f>
        <v>0.775510204081633</v>
      </c>
      <c r="L310" s="2" t="n">
        <f aca="false">[82]STOR951!$G$25</f>
        <v>0.733312538989395</v>
      </c>
      <c r="N310" s="11" t="n">
        <f aca="false">[82]STOR951!$E$13</f>
        <v>-1</v>
      </c>
      <c r="O310" s="11" t="n">
        <f aca="false">[82]STOR951!$E$17</f>
        <v>38</v>
      </c>
      <c r="P310" s="11" t="n">
        <f aca="false">[82]STOR951!$E$21</f>
        <v>8</v>
      </c>
      <c r="Q310" s="11" t="n">
        <f aca="false">[82]STOR951!$E$25</f>
        <v>45</v>
      </c>
      <c r="R310" s="13" t="n">
        <v>58.9</v>
      </c>
    </row>
    <row r="311" customFormat="false" ht="13.5" hidden="false" customHeight="true" outlineLevel="0" collapsed="false">
      <c r="A311" s="1" t="n">
        <v>36014</v>
      </c>
      <c r="C311" s="11" t="n">
        <v>751</v>
      </c>
      <c r="D311" s="11" t="n">
        <v>1373</v>
      </c>
      <c r="E311" s="11" t="n">
        <v>344</v>
      </c>
      <c r="F311" s="11" t="n">
        <v>2468</v>
      </c>
      <c r="I311" s="2" t="n">
        <v>0.827092511013216</v>
      </c>
      <c r="J311" s="2" t="n">
        <v>0.767039106145251</v>
      </c>
      <c r="K311" s="2" t="n">
        <v>0.713692946058091</v>
      </c>
      <c r="L311" s="2" t="n">
        <v>0.769806612601372</v>
      </c>
      <c r="N311" s="11" t="n">
        <v>19</v>
      </c>
      <c r="O311" s="11" t="n">
        <v>49</v>
      </c>
      <c r="P311" s="11" t="n">
        <v>7</v>
      </c>
      <c r="Q311" s="11" t="n">
        <v>75</v>
      </c>
      <c r="R311" s="13" t="n">
        <v>76.8</v>
      </c>
    </row>
    <row r="312" customFormat="false" ht="13.5" hidden="false" customHeight="true" outlineLevel="0" collapsed="false">
      <c r="A312" s="1" t="n">
        <v>35650</v>
      </c>
      <c r="C312" s="11" t="n">
        <v>515</v>
      </c>
      <c r="D312" s="11" t="n">
        <v>1165</v>
      </c>
      <c r="E312" s="11" t="n">
        <v>313</v>
      </c>
      <c r="F312" s="11" t="n">
        <v>1993</v>
      </c>
      <c r="I312" s="2" t="n">
        <v>0.575418994413408</v>
      </c>
      <c r="J312" s="2" t="n">
        <v>0.638706140350877</v>
      </c>
      <c r="K312" s="2" t="n">
        <v>0.654811715481172</v>
      </c>
      <c r="L312" s="2" t="n">
        <v>0.621646912039925</v>
      </c>
      <c r="N312" s="11" t="n">
        <v>14</v>
      </c>
      <c r="O312" s="11" t="n">
        <v>62</v>
      </c>
      <c r="P312" s="11" t="n">
        <v>2</v>
      </c>
      <c r="Q312" s="11" t="n">
        <v>78</v>
      </c>
      <c r="R312" s="13" t="n">
        <v>75.2</v>
      </c>
    </row>
    <row r="313" customFormat="false" ht="13.5" hidden="false" customHeight="true" outlineLevel="0" collapsed="false">
      <c r="A313" s="1" t="n">
        <v>35286</v>
      </c>
      <c r="C313" s="11" t="n">
        <v>412</v>
      </c>
      <c r="D313" s="11" t="n">
        <v>1130</v>
      </c>
      <c r="E313" s="11" t="n">
        <v>320</v>
      </c>
      <c r="F313" s="11" t="n">
        <v>1862</v>
      </c>
      <c r="I313" s="2" t="n">
        <v>0.460335195530726</v>
      </c>
      <c r="J313" s="2" t="n">
        <v>0.619517543859649</v>
      </c>
      <c r="K313" s="2" t="n">
        <v>0.669456066945607</v>
      </c>
      <c r="L313" s="2" t="n">
        <v>0.580786026200873</v>
      </c>
      <c r="N313" s="11" t="n">
        <v>20</v>
      </c>
      <c r="O313" s="11" t="n">
        <v>55</v>
      </c>
      <c r="P313" s="11" t="n">
        <v>5</v>
      </c>
      <c r="Q313" s="11" t="n">
        <v>80</v>
      </c>
      <c r="R313" s="13" t="n">
        <v>85</v>
      </c>
    </row>
    <row r="314" customFormat="false" ht="13.5" hidden="false" customHeight="true" outlineLevel="0" collapsed="false">
      <c r="A314" s="1" t="n">
        <v>34922</v>
      </c>
      <c r="C314" s="0" t="n">
        <v>677</v>
      </c>
      <c r="D314" s="0" t="n">
        <v>1264</v>
      </c>
      <c r="E314" s="0" t="n">
        <v>379</v>
      </c>
      <c r="F314" s="0" t="n">
        <v>2320</v>
      </c>
      <c r="I314" s="2" t="n">
        <v>0.745594713656388</v>
      </c>
      <c r="J314" s="2" t="n">
        <v>0.706145251396648</v>
      </c>
      <c r="K314" s="2" t="n">
        <v>0.786307053941909</v>
      </c>
      <c r="L314" s="2" t="n">
        <v>0.729559748427673</v>
      </c>
      <c r="N314" s="0" t="n">
        <v>5</v>
      </c>
      <c r="O314" s="0" t="n">
        <v>48</v>
      </c>
      <c r="P314" s="0" t="n">
        <v>3</v>
      </c>
      <c r="Q314" s="0" t="n">
        <v>56</v>
      </c>
      <c r="R314" s="13" t="n">
        <v>46</v>
      </c>
    </row>
    <row r="315" customFormat="false" ht="13.5" hidden="false" customHeight="true" outlineLevel="0" collapsed="false">
      <c r="A315" s="1" t="n">
        <v>34558</v>
      </c>
      <c r="C315" s="0" t="n">
        <v>737</v>
      </c>
      <c r="D315" s="0" t="n">
        <v>1333</v>
      </c>
      <c r="E315" s="0" t="n">
        <v>370</v>
      </c>
      <c r="F315" s="0" t="n">
        <v>2440</v>
      </c>
      <c r="I315" s="2" t="n">
        <v>0.811674008810573</v>
      </c>
      <c r="J315" s="2" t="n">
        <v>0.744692737430168</v>
      </c>
      <c r="K315" s="2" t="n">
        <v>0.767634854771784</v>
      </c>
      <c r="L315" s="2" t="n">
        <v>0.767295597484277</v>
      </c>
      <c r="N315" s="0" t="n">
        <v>23</v>
      </c>
      <c r="O315" s="0" t="n">
        <v>44</v>
      </c>
      <c r="P315" s="0" t="n">
        <v>6</v>
      </c>
      <c r="Q315" s="0" t="n">
        <v>73</v>
      </c>
      <c r="R315" s="13" t="n">
        <v>68</v>
      </c>
    </row>
    <row r="316" customFormat="false" ht="13.5" hidden="false" customHeight="true" outlineLevel="0" collapsed="false">
      <c r="R316" s="13"/>
    </row>
    <row r="317" customFormat="false" ht="13.5" hidden="false" customHeight="true" outlineLevel="0" collapsed="false">
      <c r="R317" s="13"/>
    </row>
    <row r="318" customFormat="false" ht="13.5" hidden="false" customHeight="true" outlineLevel="0" collapsed="false">
      <c r="A318" s="1" t="n">
        <v>36749</v>
      </c>
      <c r="C318" s="11" t="n">
        <f aca="false">[83]STOR951!$D$13</f>
        <v>513</v>
      </c>
      <c r="D318" s="11" t="n">
        <f aca="false">[83]STOR951!$D$17</f>
        <v>1157</v>
      </c>
      <c r="E318" s="11" t="n">
        <f aca="false">[83]STOR951!$D$21</f>
        <v>367</v>
      </c>
      <c r="F318" s="11" t="n">
        <f aca="false">[83]STOR951!$D$25</f>
        <v>2037</v>
      </c>
      <c r="I318" s="2" t="n">
        <f aca="false">[83]STOR951!$G$13</f>
        <v>0.538300104931794</v>
      </c>
      <c r="J318" s="2" t="n">
        <f aca="false">[83]STOR951!$G$17</f>
        <v>0.630517711171662</v>
      </c>
      <c r="K318" s="2" t="n">
        <f aca="false">[83]STOR951!$G$21</f>
        <v>0.725296442687747</v>
      </c>
      <c r="L318" s="2" t="n">
        <f aca="false">[83]STOR951!$G$25</f>
        <v>0.6183970856102</v>
      </c>
      <c r="N318" s="11" t="n">
        <f aca="false">[83]STOR951!$E$13</f>
        <v>12</v>
      </c>
      <c r="O318" s="11" t="n">
        <f aca="false">[83]STOR951!$E$17</f>
        <v>40</v>
      </c>
      <c r="P318" s="11" t="n">
        <f aca="false">[83]STOR951!$E$21</f>
        <v>0</v>
      </c>
      <c r="Q318" s="11" t="n">
        <f aca="false">[83]STOR951!$E$25</f>
        <v>52</v>
      </c>
      <c r="R318" s="13" t="n">
        <v>59.6</v>
      </c>
    </row>
    <row r="319" customFormat="false" ht="13.5" hidden="false" customHeight="true" outlineLevel="0" collapsed="false">
      <c r="A319" s="1" t="n">
        <v>36385</v>
      </c>
      <c r="C319" s="11" t="n">
        <f aca="false">[84]STOR951!$D$13</f>
        <v>725</v>
      </c>
      <c r="D319" s="11" t="n">
        <f aca="false">[84]STOR951!$D$17</f>
        <v>1290</v>
      </c>
      <c r="E319" s="11" t="n">
        <f aca="false">[84]STOR951!$D$21</f>
        <v>387</v>
      </c>
      <c r="F319" s="11" t="n">
        <f aca="false">[84]STOR951!$D$25</f>
        <v>2402</v>
      </c>
      <c r="I319" s="2" t="n">
        <f aca="false">[84]STOR951!$G$13</f>
        <v>0.763962065331928</v>
      </c>
      <c r="J319" s="2" t="n">
        <f aca="false">[84]STOR951!$G$17</f>
        <v>0.713101160862355</v>
      </c>
      <c r="K319" s="2" t="n">
        <f aca="false">[84]STOR951!$G$21</f>
        <v>0.789795918367347</v>
      </c>
      <c r="L319" s="2" t="n">
        <f aca="false">[84]STOR951!$G$25</f>
        <v>0.749220212102308</v>
      </c>
      <c r="N319" s="11" t="n">
        <f aca="false">[84]STOR951!$E$13</f>
        <v>1</v>
      </c>
      <c r="O319" s="11" t="n">
        <f aca="false">[84]STOR951!$E$17</f>
        <v>43</v>
      </c>
      <c r="P319" s="11" t="n">
        <f aca="false">[84]STOR951!$E$21</f>
        <v>7</v>
      </c>
      <c r="Q319" s="11" t="n">
        <f aca="false">[84]STOR951!$E$25</f>
        <v>51</v>
      </c>
      <c r="R319" s="13" t="n">
        <v>52.1</v>
      </c>
    </row>
    <row r="320" customFormat="false" ht="13.5" hidden="false" customHeight="true" outlineLevel="0" collapsed="false">
      <c r="A320" s="1" t="n">
        <v>36021</v>
      </c>
      <c r="C320" s="11" t="n">
        <v>780</v>
      </c>
      <c r="D320" s="11" t="n">
        <v>1413</v>
      </c>
      <c r="E320" s="11" t="n">
        <v>351</v>
      </c>
      <c r="F320" s="11" t="n">
        <v>2544</v>
      </c>
      <c r="I320" s="2" t="n">
        <v>0.859030837004405</v>
      </c>
      <c r="J320" s="2" t="n">
        <v>0.789385474860335</v>
      </c>
      <c r="K320" s="2" t="n">
        <v>0.728215767634855</v>
      </c>
      <c r="L320" s="2" t="n">
        <v>0.793512164691204</v>
      </c>
      <c r="N320" s="11" t="n">
        <v>29</v>
      </c>
      <c r="O320" s="11" t="n">
        <v>40</v>
      </c>
      <c r="P320" s="11" t="n">
        <v>7</v>
      </c>
      <c r="Q320" s="11" t="n">
        <v>76</v>
      </c>
      <c r="R320" s="13" t="n">
        <v>71.3</v>
      </c>
    </row>
    <row r="321" customFormat="false" ht="13.5" hidden="false" customHeight="true" outlineLevel="0" collapsed="false">
      <c r="A321" s="1" t="n">
        <v>35657</v>
      </c>
      <c r="C321" s="11" t="n">
        <v>526</v>
      </c>
      <c r="D321" s="11" t="n">
        <v>1217</v>
      </c>
      <c r="E321" s="11" t="n">
        <v>320</v>
      </c>
      <c r="F321" s="11" t="n">
        <v>2063</v>
      </c>
      <c r="I321" s="2" t="n">
        <v>0.587709497206704</v>
      </c>
      <c r="J321" s="2" t="n">
        <v>0.667214912280702</v>
      </c>
      <c r="K321" s="2" t="n">
        <v>0.669456066945607</v>
      </c>
      <c r="L321" s="2" t="n">
        <v>0.643480973175296</v>
      </c>
      <c r="N321" s="11" t="n">
        <v>11</v>
      </c>
      <c r="O321" s="11" t="n">
        <v>52</v>
      </c>
      <c r="P321" s="11" t="n">
        <v>7</v>
      </c>
      <c r="Q321" s="11" t="n">
        <v>70</v>
      </c>
      <c r="R321" s="13" t="n">
        <v>61.6</v>
      </c>
    </row>
    <row r="322" customFormat="false" ht="13.5" hidden="false" customHeight="true" outlineLevel="0" collapsed="false">
      <c r="A322" s="1" t="n">
        <v>35293</v>
      </c>
      <c r="C322" s="11" t="n">
        <v>442</v>
      </c>
      <c r="D322" s="11" t="n">
        <v>1197</v>
      </c>
      <c r="E322" s="11" t="n">
        <v>316</v>
      </c>
      <c r="F322" s="11" t="n">
        <v>1955</v>
      </c>
      <c r="I322" s="2" t="n">
        <v>0.493854748603352</v>
      </c>
      <c r="J322" s="2" t="n">
        <v>0.65625</v>
      </c>
      <c r="K322" s="2" t="n">
        <v>0.661087866108787</v>
      </c>
      <c r="L322" s="2" t="n">
        <v>0.609794135995009</v>
      </c>
      <c r="N322" s="11" t="n">
        <v>30</v>
      </c>
      <c r="O322" s="11" t="n">
        <v>67</v>
      </c>
      <c r="P322" s="11" t="n">
        <v>-4</v>
      </c>
      <c r="Q322" s="11" t="n">
        <v>93</v>
      </c>
      <c r="R322" s="13" t="n">
        <v>74</v>
      </c>
    </row>
    <row r="323" customFormat="false" ht="13.5" hidden="false" customHeight="true" outlineLevel="0" collapsed="false">
      <c r="A323" s="1" t="n">
        <v>34929</v>
      </c>
      <c r="C323" s="0" t="n">
        <v>673</v>
      </c>
      <c r="D323" s="0" t="n">
        <v>1302</v>
      </c>
      <c r="E323" s="0" t="n">
        <v>382</v>
      </c>
      <c r="F323" s="0" t="n">
        <v>2357</v>
      </c>
      <c r="I323" s="2" t="n">
        <v>0.741189427312775</v>
      </c>
      <c r="J323" s="2" t="n">
        <v>0.727374301675978</v>
      </c>
      <c r="K323" s="2" t="n">
        <v>0.79253112033195</v>
      </c>
      <c r="L323" s="2" t="n">
        <v>0.741194968553459</v>
      </c>
      <c r="N323" s="0" t="n">
        <v>-4</v>
      </c>
      <c r="O323" s="0" t="n">
        <v>38</v>
      </c>
      <c r="P323" s="0" t="n">
        <v>3</v>
      </c>
      <c r="Q323" s="0" t="n">
        <v>37</v>
      </c>
      <c r="R323" s="13" t="n">
        <v>53</v>
      </c>
    </row>
    <row r="324" customFormat="false" ht="13.5" hidden="false" customHeight="true" outlineLevel="0" collapsed="false">
      <c r="A324" s="1" t="n">
        <v>34565</v>
      </c>
      <c r="C324" s="0" t="n">
        <v>760</v>
      </c>
      <c r="D324" s="0" t="n">
        <v>1403</v>
      </c>
      <c r="E324" s="0" t="n">
        <v>376</v>
      </c>
      <c r="F324" s="0" t="n">
        <v>2539</v>
      </c>
      <c r="I324" s="2" t="n">
        <v>0.837004405286344</v>
      </c>
      <c r="J324" s="2" t="n">
        <v>0.783798882681564</v>
      </c>
      <c r="K324" s="2" t="n">
        <v>0.780082987551867</v>
      </c>
      <c r="L324" s="2" t="n">
        <v>0.798427672955975</v>
      </c>
      <c r="N324" s="0" t="n">
        <v>23</v>
      </c>
      <c r="O324" s="0" t="n">
        <v>70</v>
      </c>
      <c r="P324" s="0" t="n">
        <v>6</v>
      </c>
      <c r="Q324" s="0" t="n">
        <v>99</v>
      </c>
      <c r="R324" s="13" t="n">
        <v>56</v>
      </c>
    </row>
    <row r="325" customFormat="false" ht="13.5" hidden="false" customHeight="true" outlineLevel="0" collapsed="false">
      <c r="R325" s="13"/>
    </row>
    <row r="326" customFormat="false" ht="13.5" hidden="false" customHeight="true" outlineLevel="0" collapsed="false">
      <c r="R326" s="13"/>
    </row>
    <row r="327" customFormat="false" ht="13.5" hidden="false" customHeight="true" outlineLevel="0" collapsed="false">
      <c r="A327" s="1" t="n">
        <v>36756</v>
      </c>
      <c r="C327" s="11" t="n">
        <f aca="false">[85]STOR951!$D$13</f>
        <v>517</v>
      </c>
      <c r="D327" s="11" t="n">
        <f aca="false">[85]STOR951!$D$17</f>
        <v>1209</v>
      </c>
      <c r="E327" s="11" t="n">
        <f aca="false">[85]STOR951!$D$21</f>
        <v>366</v>
      </c>
      <c r="F327" s="11" t="n">
        <f aca="false">[85]STOR951!$D$25</f>
        <v>2092</v>
      </c>
      <c r="I327" s="2" t="n">
        <f aca="false">[85]STOR951!$G$13</f>
        <v>0.542497376705142</v>
      </c>
      <c r="J327" s="2" t="n">
        <f aca="false">[85]STOR951!$G$17</f>
        <v>0.658855585831063</v>
      </c>
      <c r="K327" s="2" t="n">
        <f aca="false">[85]STOR951!$G$21</f>
        <v>0.723320158102767</v>
      </c>
      <c r="L327" s="2" t="n">
        <f aca="false">[85]STOR951!$G$25</f>
        <v>0.635094110503947</v>
      </c>
      <c r="N327" s="11" t="n">
        <f aca="false">[85]STOR951!$E$13</f>
        <v>4</v>
      </c>
      <c r="O327" s="11" t="n">
        <f aca="false">[85]STOR951!$E$17</f>
        <v>52</v>
      </c>
      <c r="P327" s="11" t="n">
        <f aca="false">[85]STOR951!$E$21</f>
        <v>-1</v>
      </c>
      <c r="Q327" s="11" t="n">
        <f aca="false">[85]STOR951!$E$25</f>
        <v>55</v>
      </c>
      <c r="R327" s="13" t="n">
        <v>47.3</v>
      </c>
    </row>
    <row r="328" customFormat="false" ht="13.5" hidden="false" customHeight="true" outlineLevel="0" collapsed="false">
      <c r="A328" s="1" t="n">
        <v>36392</v>
      </c>
      <c r="C328" s="11" t="n">
        <f aca="false">[86]STOR951!$D$13</f>
        <v>729</v>
      </c>
      <c r="D328" s="11" t="n">
        <f aca="false">[86]STOR951!$D$17</f>
        <v>1331</v>
      </c>
      <c r="E328" s="11" t="n">
        <f aca="false">[86]STOR951!$D$21</f>
        <v>392</v>
      </c>
      <c r="F328" s="11" t="n">
        <f aca="false">[86]STOR951!$D$25</f>
        <v>2452</v>
      </c>
      <c r="I328" s="2" t="n">
        <f aca="false">[86]STOR951!$G$13</f>
        <v>0.768177028451001</v>
      </c>
      <c r="J328" s="2" t="n">
        <f aca="false">[86]STOR951!$G$17</f>
        <v>0.735765616362631</v>
      </c>
      <c r="K328" s="2" t="n">
        <f aca="false">[86]STOR951!$G$21</f>
        <v>0.8</v>
      </c>
      <c r="L328" s="2" t="n">
        <f aca="false">[86]STOR951!$G$25</f>
        <v>0.764815970056145</v>
      </c>
      <c r="N328" s="11" t="n">
        <f aca="false">[86]STOR951!$E$13</f>
        <v>4</v>
      </c>
      <c r="O328" s="11" t="n">
        <f aca="false">[86]STOR951!$E$17</f>
        <v>41</v>
      </c>
      <c r="P328" s="11" t="n">
        <f aca="false">[86]STOR951!$E$21</f>
        <v>5</v>
      </c>
      <c r="Q328" s="11" t="n">
        <f aca="false">[86]STOR951!$E$25</f>
        <v>50</v>
      </c>
      <c r="R328" s="13"/>
    </row>
    <row r="329" customFormat="false" ht="13.5" hidden="false" customHeight="true" outlineLevel="0" collapsed="false">
      <c r="A329" s="1" t="n">
        <v>36028</v>
      </c>
      <c r="C329" s="11" t="n">
        <v>794</v>
      </c>
      <c r="D329" s="11" t="n">
        <v>1460</v>
      </c>
      <c r="E329" s="11" t="n">
        <v>361</v>
      </c>
      <c r="F329" s="11" t="n">
        <v>2615</v>
      </c>
      <c r="I329" s="2" t="n">
        <v>0.874449339207049</v>
      </c>
      <c r="J329" s="2" t="n">
        <v>0.815642458100559</v>
      </c>
      <c r="K329" s="2" t="n">
        <v>0.74896265560166</v>
      </c>
      <c r="L329" s="2" t="n">
        <v>0.815658140985652</v>
      </c>
      <c r="N329" s="11" t="n">
        <v>14</v>
      </c>
      <c r="O329" s="11" t="n">
        <v>47</v>
      </c>
      <c r="P329" s="11" t="n">
        <v>10</v>
      </c>
      <c r="Q329" s="11" t="n">
        <v>71</v>
      </c>
      <c r="R329" s="13" t="n">
        <v>75.6</v>
      </c>
    </row>
    <row r="330" customFormat="false" ht="13.5" hidden="false" customHeight="true" outlineLevel="0" collapsed="false">
      <c r="A330" s="1" t="n">
        <v>35664</v>
      </c>
      <c r="C330" s="11" t="n">
        <v>531</v>
      </c>
      <c r="D330" s="11" t="n">
        <v>1272</v>
      </c>
      <c r="E330" s="11" t="n">
        <v>325</v>
      </c>
      <c r="F330" s="11" t="n">
        <v>2128</v>
      </c>
      <c r="I330" s="2" t="n">
        <v>0.593296089385475</v>
      </c>
      <c r="J330" s="2" t="n">
        <v>0.697368421052632</v>
      </c>
      <c r="K330" s="2" t="n">
        <v>0.679916317991632</v>
      </c>
      <c r="L330" s="2" t="n">
        <v>0.663755458515284</v>
      </c>
      <c r="N330" s="11" t="n">
        <v>5</v>
      </c>
      <c r="O330" s="11" t="n">
        <v>55</v>
      </c>
      <c r="P330" s="11" t="n">
        <v>5</v>
      </c>
      <c r="Q330" s="11" t="n">
        <v>65</v>
      </c>
      <c r="R330" s="13" t="n">
        <v>54.7</v>
      </c>
    </row>
    <row r="331" customFormat="false" ht="13.5" hidden="false" customHeight="true" outlineLevel="0" collapsed="false">
      <c r="A331" s="1" t="n">
        <v>35300</v>
      </c>
      <c r="C331" s="11" t="n">
        <v>461</v>
      </c>
      <c r="D331" s="11" t="n">
        <v>1250</v>
      </c>
      <c r="E331" s="11" t="n">
        <v>315</v>
      </c>
      <c r="F331" s="11" t="n">
        <v>2026</v>
      </c>
      <c r="I331" s="2" t="n">
        <v>0.515083798882682</v>
      </c>
      <c r="J331" s="2" t="n">
        <v>0.68530701754386</v>
      </c>
      <c r="K331" s="2" t="n">
        <v>0.658995815899582</v>
      </c>
      <c r="L331" s="2" t="n">
        <v>0.631940112289457</v>
      </c>
      <c r="N331" s="11" t="n">
        <v>19</v>
      </c>
      <c r="O331" s="11" t="n">
        <v>53</v>
      </c>
      <c r="P331" s="11" t="n">
        <v>-1</v>
      </c>
      <c r="Q331" s="11" t="n">
        <v>71</v>
      </c>
      <c r="R331" s="13" t="n">
        <v>88</v>
      </c>
    </row>
    <row r="332" customFormat="false" ht="13.5" hidden="false" customHeight="true" outlineLevel="0" collapsed="false">
      <c r="A332" s="1" t="n">
        <v>34936</v>
      </c>
      <c r="C332" s="0" t="n">
        <v>679</v>
      </c>
      <c r="D332" s="0" t="n">
        <v>1351</v>
      </c>
      <c r="E332" s="0" t="n">
        <v>386</v>
      </c>
      <c r="F332" s="0" t="n">
        <v>2416</v>
      </c>
      <c r="I332" s="2" t="n">
        <v>0.747797356828194</v>
      </c>
      <c r="J332" s="2" t="n">
        <v>0.754748603351955</v>
      </c>
      <c r="K332" s="2" t="n">
        <v>0.800829875518672</v>
      </c>
      <c r="L332" s="2" t="n">
        <v>0.759748427672956</v>
      </c>
      <c r="N332" s="0" t="n">
        <v>6</v>
      </c>
      <c r="O332" s="0" t="n">
        <v>49</v>
      </c>
      <c r="P332" s="0" t="n">
        <v>4</v>
      </c>
      <c r="Q332" s="0" t="n">
        <v>59</v>
      </c>
      <c r="R332" s="13" t="n">
        <v>72</v>
      </c>
    </row>
    <row r="333" customFormat="false" ht="13.5" hidden="false" customHeight="true" outlineLevel="0" collapsed="false">
      <c r="A333" s="1" t="n">
        <v>34572</v>
      </c>
      <c r="C333" s="0" t="n">
        <v>782</v>
      </c>
      <c r="D333" s="0" t="n">
        <v>1458</v>
      </c>
      <c r="E333" s="0" t="n">
        <v>384</v>
      </c>
      <c r="F333" s="0" t="n">
        <v>2624</v>
      </c>
      <c r="I333" s="2" t="n">
        <v>0.861233480176212</v>
      </c>
      <c r="J333" s="2" t="n">
        <v>0.814525139664804</v>
      </c>
      <c r="K333" s="2" t="n">
        <v>0.796680497925311</v>
      </c>
      <c r="L333" s="2" t="n">
        <v>0.825157232704403</v>
      </c>
      <c r="N333" s="0" t="n">
        <v>22</v>
      </c>
      <c r="O333" s="0" t="n">
        <v>55</v>
      </c>
      <c r="P333" s="0" t="n">
        <v>8</v>
      </c>
      <c r="Q333" s="0" t="n">
        <v>85</v>
      </c>
      <c r="R333" s="13" t="n">
        <v>60</v>
      </c>
    </row>
    <row r="334" customFormat="false" ht="13.5" hidden="false" customHeight="true" outlineLevel="0" collapsed="false">
      <c r="R334" s="13"/>
    </row>
    <row r="335" customFormat="false" ht="13.5" hidden="false" customHeight="true" outlineLevel="0" collapsed="false">
      <c r="R335" s="13"/>
    </row>
    <row r="336" customFormat="false" ht="13.5" hidden="false" customHeight="true" outlineLevel="0" collapsed="false">
      <c r="A336" s="1" t="n">
        <v>36763</v>
      </c>
      <c r="C336" s="11" t="n">
        <f aca="false">[87]STOR951!$D$13</f>
        <v>529</v>
      </c>
      <c r="D336" s="11" t="n">
        <f aca="false">[87]STOR951!$D$17</f>
        <v>1254</v>
      </c>
      <c r="E336" s="11" t="n">
        <f aca="false">[87]STOR951!$D$21</f>
        <v>361</v>
      </c>
      <c r="F336" s="11" t="n">
        <f aca="false">[87]STOR951!$D$25</f>
        <v>2144</v>
      </c>
      <c r="I336" s="2" t="n">
        <f aca="false">[87]STOR951!$G$13</f>
        <v>0.555089192025184</v>
      </c>
      <c r="J336" s="2" t="n">
        <f aca="false">[87]STOR951!$G$17</f>
        <v>0.683378746594005</v>
      </c>
      <c r="K336" s="2" t="n">
        <f aca="false">[87]STOR951!$G$21</f>
        <v>0.713438735177866</v>
      </c>
      <c r="L336" s="2" t="n">
        <f aca="false">[87]STOR951!$G$25</f>
        <v>0.650880388585307</v>
      </c>
      <c r="N336" s="11" t="n">
        <f aca="false">[87]STOR951!$E$13</f>
        <v>12</v>
      </c>
      <c r="O336" s="11" t="n">
        <f aca="false">[87]STOR951!$E$17</f>
        <v>45</v>
      </c>
      <c r="P336" s="11" t="n">
        <f aca="false">[87]STOR951!$E$21</f>
        <v>-5</v>
      </c>
      <c r="Q336" s="11" t="n">
        <f aca="false">[87]STOR951!$E$25</f>
        <v>52</v>
      </c>
      <c r="R336" s="13" t="n">
        <v>51</v>
      </c>
    </row>
    <row r="337" customFormat="false" ht="13.5" hidden="false" customHeight="true" outlineLevel="0" collapsed="false">
      <c r="A337" s="1" t="n">
        <v>36399</v>
      </c>
      <c r="C337" s="11" t="n">
        <f aca="false">[88]STOR951!$D$13</f>
        <v>749</v>
      </c>
      <c r="D337" s="11" t="n">
        <f aca="false">[88]STOR951!$D$17</f>
        <v>1382</v>
      </c>
      <c r="E337" s="11" t="n">
        <f aca="false">[88]STOR951!$D$21</f>
        <v>390</v>
      </c>
      <c r="F337" s="11" t="n">
        <f aca="false">[88]STOR951!$D$25</f>
        <v>2521</v>
      </c>
      <c r="I337" s="2" t="n">
        <f aca="false">[88]STOR951!$G$13</f>
        <v>0.789251844046365</v>
      </c>
      <c r="J337" s="2" t="n">
        <f aca="false">[88]STOR951!$G$17</f>
        <v>0.763957987838585</v>
      </c>
      <c r="K337" s="2" t="n">
        <f aca="false">[88]STOR951!$G$21</f>
        <v>0.795918367346939</v>
      </c>
      <c r="L337" s="2" t="n">
        <f aca="false">[88]STOR951!$G$25</f>
        <v>0.786338116032439</v>
      </c>
      <c r="N337" s="11" t="n">
        <f aca="false">[88]STOR951!$E$13</f>
        <v>20</v>
      </c>
      <c r="O337" s="11" t="n">
        <f aca="false">[88]STOR951!$E$17</f>
        <v>51</v>
      </c>
      <c r="P337" s="11" t="n">
        <f aca="false">[88]STOR951!$E$21</f>
        <v>-2</v>
      </c>
      <c r="Q337" s="11" t="n">
        <f aca="false">[88]STOR951!$E$25</f>
        <v>69</v>
      </c>
      <c r="R337" s="13" t="n">
        <v>41.7</v>
      </c>
    </row>
    <row r="338" customFormat="false" ht="13.5" hidden="false" customHeight="true" outlineLevel="0" collapsed="false">
      <c r="A338" s="1" t="n">
        <v>36035</v>
      </c>
      <c r="C338" s="11" t="n">
        <v>804</v>
      </c>
      <c r="D338" s="11" t="n">
        <v>1500</v>
      </c>
      <c r="E338" s="11" t="n">
        <v>368</v>
      </c>
      <c r="F338" s="11" t="n">
        <v>2672</v>
      </c>
      <c r="G338" s="0" t="n">
        <v>2698</v>
      </c>
      <c r="H338" s="12" t="n">
        <f aca="false">G338-F338</f>
        <v>26</v>
      </c>
      <c r="I338" s="2" t="n">
        <v>0.885462555066079</v>
      </c>
      <c r="J338" s="2" t="n">
        <v>0.837988826815643</v>
      </c>
      <c r="K338" s="2" t="n">
        <v>0.763485477178423</v>
      </c>
      <c r="L338" s="2" t="n">
        <v>0.833437305053026</v>
      </c>
      <c r="N338" s="11" t="n">
        <v>10</v>
      </c>
      <c r="O338" s="11" t="n">
        <v>40</v>
      </c>
      <c r="P338" s="11" t="n">
        <v>7</v>
      </c>
      <c r="Q338" s="11" t="n">
        <v>57</v>
      </c>
      <c r="R338" s="13" t="n">
        <v>75.7</v>
      </c>
    </row>
    <row r="339" customFormat="false" ht="13.5" hidden="false" customHeight="true" outlineLevel="0" collapsed="false">
      <c r="A339" s="1" t="n">
        <v>35671</v>
      </c>
      <c r="C339" s="11" t="n">
        <v>554</v>
      </c>
      <c r="D339" s="11" t="n">
        <v>1327</v>
      </c>
      <c r="E339" s="11" t="n">
        <v>331</v>
      </c>
      <c r="F339" s="11" t="n">
        <v>2212</v>
      </c>
      <c r="G339" s="0" t="n">
        <v>2336</v>
      </c>
      <c r="H339" s="12" t="n">
        <f aca="false">G339-F339</f>
        <v>124</v>
      </c>
      <c r="I339" s="2" t="n">
        <v>0.618994413407821</v>
      </c>
      <c r="J339" s="2" t="n">
        <v>0.727521929824561</v>
      </c>
      <c r="K339" s="2" t="n">
        <v>0.692468619246862</v>
      </c>
      <c r="L339" s="2" t="n">
        <v>0.689956331877729</v>
      </c>
      <c r="N339" s="11" t="n">
        <v>23</v>
      </c>
      <c r="O339" s="11" t="n">
        <v>55</v>
      </c>
      <c r="P339" s="11" t="n">
        <v>6</v>
      </c>
      <c r="Q339" s="11" t="n">
        <v>84</v>
      </c>
      <c r="R339" s="13" t="n">
        <v>47.1</v>
      </c>
    </row>
    <row r="340" customFormat="false" ht="13.5" hidden="false" customHeight="true" outlineLevel="0" collapsed="false">
      <c r="A340" s="1" t="n">
        <v>35307</v>
      </c>
      <c r="C340" s="11" t="n">
        <v>491</v>
      </c>
      <c r="D340" s="11" t="n">
        <v>1315</v>
      </c>
      <c r="E340" s="11" t="n">
        <v>314</v>
      </c>
      <c r="F340" s="11" t="n">
        <v>2120</v>
      </c>
      <c r="G340" s="0" t="n">
        <v>2240</v>
      </c>
      <c r="H340" s="12" t="n">
        <f aca="false">G340-F340</f>
        <v>120</v>
      </c>
      <c r="I340" s="2" t="n">
        <v>0.548603351955307</v>
      </c>
      <c r="J340" s="2" t="n">
        <v>0.72094298245614</v>
      </c>
      <c r="K340" s="2" t="n">
        <v>0.656903765690377</v>
      </c>
      <c r="L340" s="2" t="n">
        <v>0.66126013724267</v>
      </c>
      <c r="N340" s="11" t="n">
        <v>30</v>
      </c>
      <c r="O340" s="11" t="n">
        <v>65</v>
      </c>
      <c r="P340" s="11" t="n">
        <v>-1</v>
      </c>
      <c r="Q340" s="11" t="n">
        <v>94</v>
      </c>
      <c r="R340" s="13" t="n">
        <v>71</v>
      </c>
    </row>
    <row r="341" customFormat="false" ht="13.5" hidden="false" customHeight="true" outlineLevel="0" collapsed="false">
      <c r="A341" s="1" t="n">
        <v>34943</v>
      </c>
      <c r="C341" s="0" t="n">
        <v>680</v>
      </c>
      <c r="D341" s="0" t="n">
        <v>1400</v>
      </c>
      <c r="E341" s="0" t="n">
        <v>387</v>
      </c>
      <c r="F341" s="0" t="n">
        <v>2467</v>
      </c>
      <c r="G341" s="0" t="n">
        <v>2495</v>
      </c>
      <c r="H341" s="12" t="n">
        <f aca="false">G341-F341</f>
        <v>28</v>
      </c>
      <c r="I341" s="2" t="n">
        <v>0.748898678414097</v>
      </c>
      <c r="J341" s="2" t="n">
        <v>0.782122905027933</v>
      </c>
      <c r="K341" s="2" t="n">
        <v>0.802904564315353</v>
      </c>
      <c r="L341" s="2" t="n">
        <v>0.775786163522013</v>
      </c>
      <c r="N341" s="0" t="n">
        <v>1</v>
      </c>
      <c r="O341" s="0" t="n">
        <v>49</v>
      </c>
      <c r="P341" s="0" t="n">
        <v>1</v>
      </c>
      <c r="Q341" s="0" t="n">
        <v>51</v>
      </c>
      <c r="R341" s="13" t="n">
        <v>68</v>
      </c>
    </row>
    <row r="342" customFormat="false" ht="13.5" hidden="false" customHeight="true" outlineLevel="0" collapsed="false">
      <c r="A342" s="1" t="n">
        <v>34579</v>
      </c>
      <c r="C342" s="0" t="n">
        <v>807</v>
      </c>
      <c r="D342" s="0" t="n">
        <v>1508</v>
      </c>
      <c r="E342" s="0" t="n">
        <v>392</v>
      </c>
      <c r="F342" s="0" t="n">
        <v>2707</v>
      </c>
      <c r="G342" s="0" t="n">
        <v>2607</v>
      </c>
      <c r="H342" s="12" t="n">
        <f aca="false">G342-F342</f>
        <v>-100</v>
      </c>
      <c r="I342" s="2" t="n">
        <v>0.888766519823789</v>
      </c>
      <c r="J342" s="2" t="n">
        <v>0.842458100558659</v>
      </c>
      <c r="K342" s="2" t="n">
        <v>0.813278008298755</v>
      </c>
      <c r="L342" s="2" t="n">
        <v>0.85125786163522</v>
      </c>
      <c r="N342" s="0" t="n">
        <v>25</v>
      </c>
      <c r="O342" s="0" t="n">
        <v>50</v>
      </c>
      <c r="P342" s="0" t="n">
        <v>8</v>
      </c>
      <c r="Q342" s="0" t="n">
        <v>83</v>
      </c>
      <c r="R342" s="13" t="n">
        <v>62</v>
      </c>
    </row>
    <row r="343" customFormat="false" ht="13.5" hidden="false" customHeight="true" outlineLevel="0" collapsed="false">
      <c r="R343" s="13"/>
    </row>
    <row r="344" customFormat="false" ht="13.5" hidden="false" customHeight="true" outlineLevel="0" collapsed="false">
      <c r="R344" s="13"/>
    </row>
    <row r="345" customFormat="false" ht="13.5" hidden="false" customHeight="true" outlineLevel="0" collapsed="false">
      <c r="A345" s="1" t="n">
        <v>36770</v>
      </c>
      <c r="C345" s="11" t="n">
        <f aca="false">[89]STOR951!$D$13</f>
        <v>532</v>
      </c>
      <c r="D345" s="11" t="n">
        <f aca="false">[89]STOR951!$D$17</f>
        <v>1294</v>
      </c>
      <c r="E345" s="11" t="n">
        <f aca="false">[89]STOR951!$D$21</f>
        <v>360</v>
      </c>
      <c r="F345" s="11" t="n">
        <f aca="false">[89]STOR951!$D$25</f>
        <v>2186</v>
      </c>
      <c r="G345" s="0" t="n">
        <v>2190</v>
      </c>
      <c r="H345" s="12" t="n">
        <f aca="false">G345-F345</f>
        <v>4</v>
      </c>
      <c r="I345" s="2" t="n">
        <f aca="false">[89]STOR951!$G$13</f>
        <v>0.558237145855194</v>
      </c>
      <c r="J345" s="2" t="n">
        <f aca="false">[89]STOR951!$G$17</f>
        <v>0.705177111716621</v>
      </c>
      <c r="K345" s="2" t="n">
        <f aca="false">[89]STOR951!$G$21</f>
        <v>0.711462450592885</v>
      </c>
      <c r="L345" s="2" t="n">
        <f aca="false">[89]STOR951!$G$25</f>
        <v>0.663630843958713</v>
      </c>
      <c r="N345" s="11" t="n">
        <f aca="false">[89]STOR951!$E$13</f>
        <v>3</v>
      </c>
      <c r="O345" s="11" t="n">
        <f aca="false">[89]STOR951!$E$17</f>
        <v>40</v>
      </c>
      <c r="P345" s="11" t="n">
        <f aca="false">[89]STOR951!$E$21</f>
        <v>-1</v>
      </c>
      <c r="Q345" s="11" t="n">
        <f aca="false">[89]STOR951!$E$25</f>
        <v>42</v>
      </c>
      <c r="R345" s="13" t="n">
        <v>33.3</v>
      </c>
    </row>
    <row r="346" customFormat="false" ht="13.5" hidden="false" customHeight="true" outlineLevel="0" collapsed="false">
      <c r="A346" s="1" t="n">
        <v>36406</v>
      </c>
      <c r="C346" s="11" t="n">
        <f aca="false">[90]STOR951!$D$13</f>
        <v>764</v>
      </c>
      <c r="D346" s="11" t="n">
        <f aca="false">[90]STOR951!$D$17</f>
        <v>1427</v>
      </c>
      <c r="E346" s="11" t="n">
        <f aca="false">[90]STOR951!$D$21</f>
        <v>396</v>
      </c>
      <c r="F346" s="11" t="n">
        <f aca="false">[90]STOR951!$D$25</f>
        <v>2587</v>
      </c>
      <c r="G346" s="0" t="n">
        <v>2632</v>
      </c>
      <c r="H346" s="12" t="n">
        <f aca="false">G346-F346</f>
        <v>45</v>
      </c>
      <c r="I346" s="2" t="n">
        <f aca="false">[90]STOR951!$G$13</f>
        <v>0.805057955742887</v>
      </c>
      <c r="J346" s="2" t="n">
        <f aca="false">[90]STOR951!$G$17</f>
        <v>0.788833609729132</v>
      </c>
      <c r="K346" s="2" t="n">
        <f aca="false">[90]STOR951!$G$21</f>
        <v>0.808163265306123</v>
      </c>
      <c r="L346" s="2" t="n">
        <f aca="false">[90]STOR951!$G$25</f>
        <v>0.806924516531503</v>
      </c>
      <c r="N346" s="11" t="n">
        <f aca="false">[90]STOR951!$E$13</f>
        <v>15</v>
      </c>
      <c r="O346" s="11" t="n">
        <f aca="false">[90]STOR951!$E$17</f>
        <v>45</v>
      </c>
      <c r="P346" s="11" t="n">
        <f aca="false">[90]STOR951!$E$21</f>
        <v>6</v>
      </c>
      <c r="Q346" s="11" t="n">
        <f aca="false">[90]STOR951!$E$25</f>
        <v>66</v>
      </c>
      <c r="R346" s="13" t="n">
        <v>36.7</v>
      </c>
    </row>
    <row r="347" customFormat="false" ht="13.5" hidden="false" customHeight="true" outlineLevel="0" collapsed="false">
      <c r="A347" s="1" t="n">
        <v>36042</v>
      </c>
      <c r="C347" s="11" t="n">
        <v>802</v>
      </c>
      <c r="D347" s="11" t="n">
        <v>1536</v>
      </c>
      <c r="E347" s="11" t="n">
        <v>369</v>
      </c>
      <c r="F347" s="11" t="n">
        <v>2707</v>
      </c>
      <c r="I347" s="2" t="n">
        <v>0.883259911894273</v>
      </c>
      <c r="J347" s="2" t="n">
        <v>0.858100558659218</v>
      </c>
      <c r="K347" s="2" t="n">
        <v>0.765560165975104</v>
      </c>
      <c r="L347" s="2" t="n">
        <v>0.844354335620711</v>
      </c>
      <c r="N347" s="11" t="n">
        <v>-2</v>
      </c>
      <c r="O347" s="11" t="n">
        <v>36</v>
      </c>
      <c r="P347" s="11" t="n">
        <v>1</v>
      </c>
      <c r="Q347" s="11" t="n">
        <v>35</v>
      </c>
      <c r="R347" s="13" t="n">
        <v>76.7</v>
      </c>
    </row>
    <row r="348" customFormat="false" ht="13.5" hidden="false" customHeight="true" outlineLevel="0" collapsed="false">
      <c r="A348" s="1" t="n">
        <v>35678</v>
      </c>
      <c r="C348" s="11" t="n">
        <v>585</v>
      </c>
      <c r="D348" s="11" t="n">
        <v>1386</v>
      </c>
      <c r="E348" s="11" t="n">
        <v>337</v>
      </c>
      <c r="F348" s="11" t="n">
        <v>2308</v>
      </c>
      <c r="I348" s="2" t="n">
        <v>0.653631284916201</v>
      </c>
      <c r="J348" s="2" t="n">
        <v>0.759868421052632</v>
      </c>
      <c r="K348" s="2" t="n">
        <v>0.705020920502092</v>
      </c>
      <c r="L348" s="2" t="n">
        <v>0.719900187149095</v>
      </c>
      <c r="N348" s="11" t="n">
        <v>31</v>
      </c>
      <c r="O348" s="11" t="n">
        <v>59</v>
      </c>
      <c r="P348" s="11" t="n">
        <v>6</v>
      </c>
      <c r="Q348" s="11" t="n">
        <v>96</v>
      </c>
      <c r="R348" s="13" t="n">
        <v>60.2</v>
      </c>
    </row>
    <row r="349" customFormat="false" ht="13.5" hidden="false" customHeight="true" outlineLevel="0" collapsed="false">
      <c r="A349" s="1" t="n">
        <v>35314</v>
      </c>
      <c r="C349" s="11" t="n">
        <v>515</v>
      </c>
      <c r="D349" s="11" t="n">
        <v>1382</v>
      </c>
      <c r="E349" s="11" t="n">
        <v>321</v>
      </c>
      <c r="F349" s="11" t="n">
        <v>2218</v>
      </c>
      <c r="I349" s="2" t="n">
        <v>0.575418994413408</v>
      </c>
      <c r="J349" s="2" t="n">
        <v>0.757675438596491</v>
      </c>
      <c r="K349" s="2" t="n">
        <v>0.671548117154812</v>
      </c>
      <c r="L349" s="2" t="n">
        <v>0.69182782283219</v>
      </c>
      <c r="N349" s="11" t="n">
        <v>24</v>
      </c>
      <c r="O349" s="11" t="n">
        <v>67</v>
      </c>
      <c r="P349" s="11" t="n">
        <v>7</v>
      </c>
      <c r="Q349" s="11" t="n">
        <v>98</v>
      </c>
      <c r="R349" s="13" t="n">
        <v>83</v>
      </c>
    </row>
    <row r="350" customFormat="false" ht="13.5" hidden="false" customHeight="true" outlineLevel="0" collapsed="false">
      <c r="A350" s="1" t="n">
        <v>34950</v>
      </c>
      <c r="C350" s="0" t="n">
        <v>700</v>
      </c>
      <c r="D350" s="0" t="n">
        <v>1453</v>
      </c>
      <c r="E350" s="0" t="n">
        <v>390</v>
      </c>
      <c r="F350" s="0" t="n">
        <v>2543</v>
      </c>
      <c r="I350" s="2" t="n">
        <v>0.770925110132159</v>
      </c>
      <c r="J350" s="2" t="n">
        <v>0.811731843575419</v>
      </c>
      <c r="K350" s="2" t="n">
        <v>0.809128630705394</v>
      </c>
      <c r="L350" s="2" t="n">
        <v>0.799685534591195</v>
      </c>
      <c r="N350" s="0" t="n">
        <v>20</v>
      </c>
      <c r="O350" s="0" t="n">
        <v>53</v>
      </c>
      <c r="P350" s="0" t="n">
        <v>3</v>
      </c>
      <c r="Q350" s="0" t="n">
        <v>76</v>
      </c>
      <c r="R350" s="13" t="n">
        <v>78</v>
      </c>
    </row>
    <row r="351" customFormat="false" ht="13.5" hidden="false" customHeight="true" outlineLevel="0" collapsed="false">
      <c r="A351" s="1" t="n">
        <v>34586</v>
      </c>
      <c r="C351" s="0" t="n">
        <v>819</v>
      </c>
      <c r="D351" s="0" t="n">
        <v>1557</v>
      </c>
      <c r="E351" s="0" t="n">
        <v>407</v>
      </c>
      <c r="F351" s="0" t="n">
        <v>2783</v>
      </c>
      <c r="I351" s="2" t="n">
        <v>0.901982378854626</v>
      </c>
      <c r="J351" s="2" t="n">
        <v>0.869832402234637</v>
      </c>
      <c r="K351" s="2" t="n">
        <v>0.844398340248963</v>
      </c>
      <c r="L351" s="2" t="n">
        <v>0.875157232704403</v>
      </c>
      <c r="N351" s="0" t="n">
        <v>12</v>
      </c>
      <c r="O351" s="0" t="n">
        <v>49</v>
      </c>
      <c r="P351" s="0" t="n">
        <v>15</v>
      </c>
      <c r="Q351" s="0" t="n">
        <v>76</v>
      </c>
      <c r="R351" s="13" t="n">
        <v>71</v>
      </c>
    </row>
    <row r="352" customFormat="false" ht="13.5" hidden="false" customHeight="true" outlineLevel="0" collapsed="false">
      <c r="R352" s="13"/>
    </row>
    <row r="353" customFormat="false" ht="13.5" hidden="false" customHeight="true" outlineLevel="0" collapsed="false">
      <c r="R353" s="13"/>
    </row>
    <row r="354" customFormat="false" ht="13.5" hidden="false" customHeight="true" outlineLevel="0" collapsed="false">
      <c r="A354" s="1" t="n">
        <v>36777</v>
      </c>
      <c r="C354" s="11" t="n">
        <f aca="false">[91]STOR951!$D$13</f>
        <v>549</v>
      </c>
      <c r="D354" s="11" t="n">
        <f aca="false">[91]STOR951!$D$17</f>
        <v>1344</v>
      </c>
      <c r="E354" s="11" t="n">
        <f aca="false">[91]STOR951!$D$21</f>
        <v>365</v>
      </c>
      <c r="F354" s="11" t="n">
        <f aca="false">[91]STOR951!$D$25</f>
        <v>2258</v>
      </c>
      <c r="I354" s="2" t="n">
        <f aca="false">[91]STOR951!$G$13</f>
        <v>0.57607555089192</v>
      </c>
      <c r="J354" s="2" t="n">
        <f aca="false">[91]STOR951!$G$17</f>
        <v>0.732425068119891</v>
      </c>
      <c r="K354" s="2" t="n">
        <f aca="false">[91]STOR951!$G$21</f>
        <v>0.721343873517787</v>
      </c>
      <c r="L354" s="2" t="n">
        <f aca="false">[91]STOR951!$G$25</f>
        <v>0.685488767455981</v>
      </c>
      <c r="N354" s="11" t="n">
        <f aca="false">[91]STOR951!$E$13</f>
        <v>17</v>
      </c>
      <c r="O354" s="11" t="n">
        <f aca="false">[91]STOR951!$E$17</f>
        <v>50</v>
      </c>
      <c r="P354" s="11" t="n">
        <f aca="false">[91]STOR951!$E$21</f>
        <v>5</v>
      </c>
      <c r="Q354" s="11" t="n">
        <f aca="false">[91]STOR951!$E$25</f>
        <v>72</v>
      </c>
      <c r="R354" s="13" t="n">
        <v>45.1</v>
      </c>
    </row>
    <row r="355" customFormat="false" ht="13.5" hidden="false" customHeight="true" outlineLevel="0" collapsed="false">
      <c r="A355" s="1" t="n">
        <v>36413</v>
      </c>
      <c r="C355" s="11" t="n">
        <f aca="false">[92]STOR951!$D$13</f>
        <v>782</v>
      </c>
      <c r="D355" s="11" t="n">
        <f aca="false">[92]STOR951!$D$17</f>
        <v>1482</v>
      </c>
      <c r="E355" s="11" t="n">
        <f aca="false">[92]STOR951!$D$21</f>
        <v>404</v>
      </c>
      <c r="F355" s="11" t="n">
        <f aca="false">[92]STOR951!$D$25</f>
        <v>2668</v>
      </c>
      <c r="I355" s="2" t="n">
        <f aca="false">[92]STOR951!$G$13</f>
        <v>0.824025289778715</v>
      </c>
      <c r="J355" s="2" t="n">
        <f aca="false">[92]STOR951!$G$17</f>
        <v>0.819237147595357</v>
      </c>
      <c r="K355" s="2" t="n">
        <f aca="false">[92]STOR951!$G$21</f>
        <v>0.824489795918367</v>
      </c>
      <c r="L355" s="2" t="n">
        <f aca="false">[92]STOR951!$G$25</f>
        <v>0.832189644416719</v>
      </c>
      <c r="N355" s="11" t="n">
        <f aca="false">[92]STOR951!$E$13</f>
        <v>18</v>
      </c>
      <c r="O355" s="11" t="n">
        <f aca="false">[92]STOR951!$E$17</f>
        <v>55</v>
      </c>
      <c r="P355" s="11" t="n">
        <f aca="false">[92]STOR951!$E$21</f>
        <v>8</v>
      </c>
      <c r="Q355" s="11" t="n">
        <f aca="false">[92]STOR951!$E$25</f>
        <v>81</v>
      </c>
      <c r="R355" s="13" t="n">
        <v>56.4</v>
      </c>
    </row>
    <row r="356" customFormat="false" ht="13.5" hidden="false" customHeight="true" outlineLevel="0" collapsed="false">
      <c r="A356" s="1" t="n">
        <v>36049</v>
      </c>
      <c r="C356" s="11" t="n">
        <v>820</v>
      </c>
      <c r="D356" s="11" t="n">
        <v>1578</v>
      </c>
      <c r="E356" s="11" t="n">
        <v>379</v>
      </c>
      <c r="F356" s="11" t="n">
        <v>2777</v>
      </c>
      <c r="I356" s="2" t="n">
        <v>0.903083700440529</v>
      </c>
      <c r="J356" s="2" t="n">
        <v>0.881564245810056</v>
      </c>
      <c r="K356" s="2" t="n">
        <v>0.786307053941909</v>
      </c>
      <c r="L356" s="2" t="n">
        <v>0.866188396756082</v>
      </c>
      <c r="N356" s="11" t="n">
        <v>18</v>
      </c>
      <c r="O356" s="11" t="n">
        <v>42</v>
      </c>
      <c r="P356" s="11" t="n">
        <v>10</v>
      </c>
      <c r="Q356" s="11" t="n">
        <v>70</v>
      </c>
      <c r="R356" s="13" t="n">
        <v>57.7</v>
      </c>
    </row>
    <row r="357" customFormat="false" ht="13.5" hidden="false" customHeight="true" outlineLevel="0" collapsed="false">
      <c r="A357" s="1" t="n">
        <v>35685</v>
      </c>
      <c r="C357" s="11" t="n">
        <v>614</v>
      </c>
      <c r="D357" s="11" t="n">
        <v>1443</v>
      </c>
      <c r="E357" s="11" t="n">
        <v>339</v>
      </c>
      <c r="F357" s="11" t="n">
        <v>2396</v>
      </c>
      <c r="I357" s="2" t="n">
        <v>0.686033519553073</v>
      </c>
      <c r="J357" s="2" t="n">
        <v>0.791118421052632</v>
      </c>
      <c r="K357" s="2" t="n">
        <v>0.709205020920502</v>
      </c>
      <c r="L357" s="2" t="n">
        <v>0.747348721147848</v>
      </c>
      <c r="N357" s="11" t="n">
        <v>29</v>
      </c>
      <c r="O357" s="11" t="n">
        <v>57</v>
      </c>
      <c r="P357" s="11" t="n">
        <v>2</v>
      </c>
      <c r="Q357" s="11" t="n">
        <v>88</v>
      </c>
      <c r="R357" s="13" t="n">
        <v>57.7</v>
      </c>
    </row>
    <row r="358" customFormat="false" ht="13.5" hidden="false" customHeight="true" outlineLevel="0" collapsed="false">
      <c r="A358" s="1" t="n">
        <v>35321</v>
      </c>
      <c r="C358" s="11" t="n">
        <v>544</v>
      </c>
      <c r="D358" s="11" t="n">
        <v>1434</v>
      </c>
      <c r="E358" s="11" t="n">
        <v>324</v>
      </c>
      <c r="F358" s="11" t="n">
        <v>2302</v>
      </c>
      <c r="I358" s="2" t="n">
        <v>0.607821229050279</v>
      </c>
      <c r="J358" s="2" t="n">
        <v>0.786184210526316</v>
      </c>
      <c r="K358" s="2" t="n">
        <v>0.677824267782427</v>
      </c>
      <c r="L358" s="2" t="n">
        <v>0.718028696194635</v>
      </c>
      <c r="N358" s="11" t="n">
        <v>29</v>
      </c>
      <c r="O358" s="11" t="n">
        <v>52</v>
      </c>
      <c r="P358" s="11" t="n">
        <v>3</v>
      </c>
      <c r="Q358" s="11" t="n">
        <v>84</v>
      </c>
      <c r="R358" s="13" t="n">
        <v>70.1</v>
      </c>
    </row>
    <row r="359" customFormat="false" ht="13.5" hidden="false" customHeight="true" outlineLevel="0" collapsed="false">
      <c r="A359" s="1" t="n">
        <v>34957</v>
      </c>
      <c r="C359" s="0" t="n">
        <v>718</v>
      </c>
      <c r="D359" s="0" t="n">
        <v>1499</v>
      </c>
      <c r="E359" s="0" t="n">
        <v>397</v>
      </c>
      <c r="F359" s="0" t="n">
        <v>2614</v>
      </c>
      <c r="I359" s="2" t="n">
        <v>0.790748898678414</v>
      </c>
      <c r="J359" s="2" t="n">
        <v>0.837430167597765</v>
      </c>
      <c r="K359" s="2" t="n">
        <v>0.823651452282158</v>
      </c>
      <c r="L359" s="2" t="n">
        <v>0.822012578616352</v>
      </c>
      <c r="N359" s="0" t="n">
        <v>18</v>
      </c>
      <c r="O359" s="0" t="n">
        <v>46</v>
      </c>
      <c r="P359" s="0" t="n">
        <v>7</v>
      </c>
      <c r="Q359" s="0" t="n">
        <v>71</v>
      </c>
      <c r="R359" s="13" t="n">
        <v>74</v>
      </c>
    </row>
    <row r="360" customFormat="false" ht="13.5" hidden="false" customHeight="true" outlineLevel="0" collapsed="false">
      <c r="A360" s="1" t="n">
        <v>34593</v>
      </c>
      <c r="C360" s="0" t="n">
        <v>834</v>
      </c>
      <c r="D360" s="0" t="n">
        <v>1598</v>
      </c>
      <c r="E360" s="0" t="n">
        <v>418</v>
      </c>
      <c r="F360" s="0" t="n">
        <v>2850</v>
      </c>
      <c r="I360" s="2" t="n">
        <v>0.918502202643172</v>
      </c>
      <c r="J360" s="2" t="n">
        <v>0.892737430167598</v>
      </c>
      <c r="K360" s="2" t="n">
        <v>0.867219917012448</v>
      </c>
      <c r="L360" s="2" t="n">
        <v>0.89622641509434</v>
      </c>
      <c r="N360" s="0" t="n">
        <v>15</v>
      </c>
      <c r="O360" s="0" t="n">
        <v>41</v>
      </c>
      <c r="P360" s="0" t="n">
        <v>11</v>
      </c>
      <c r="Q360" s="0" t="n">
        <v>67</v>
      </c>
      <c r="R360" s="13" t="n">
        <v>69</v>
      </c>
    </row>
    <row r="361" customFormat="false" ht="13.5" hidden="false" customHeight="true" outlineLevel="0" collapsed="false">
      <c r="R361" s="13"/>
    </row>
    <row r="362" customFormat="false" ht="13.5" hidden="false" customHeight="true" outlineLevel="0" collapsed="false">
      <c r="R362" s="13"/>
    </row>
    <row r="363" customFormat="false" ht="13.5" hidden="false" customHeight="true" outlineLevel="0" collapsed="false">
      <c r="A363" s="1" t="n">
        <v>36784</v>
      </c>
      <c r="C363" s="11" t="n">
        <f aca="false">[93]STOR951!$D$13</f>
        <v>566</v>
      </c>
      <c r="D363" s="11" t="n">
        <f aca="false">[93]STOR951!$D$17</f>
        <v>1392</v>
      </c>
      <c r="E363" s="11" t="n">
        <f aca="false">[93]STOR951!$D$21</f>
        <v>367</v>
      </c>
      <c r="F363" s="11" t="n">
        <f aca="false">[93]STOR951!$D$25</f>
        <v>2325</v>
      </c>
      <c r="I363" s="2" t="n">
        <f aca="false">[93]STOR951!$G$13</f>
        <v>0.593913955928646</v>
      </c>
      <c r="J363" s="2" t="n">
        <f aca="false">[93]STOR951!$G$17</f>
        <v>0.75858310626703</v>
      </c>
      <c r="K363" s="2" t="n">
        <f aca="false">[93]STOR951!$G$21</f>
        <v>0.725296442687747</v>
      </c>
      <c r="L363" s="2" t="n">
        <f aca="false">[93]STOR951!$G$25</f>
        <v>0.705828779599271</v>
      </c>
      <c r="N363" s="11" t="n">
        <f aca="false">[93]STOR951!$E$13</f>
        <v>17</v>
      </c>
      <c r="O363" s="11" t="n">
        <f aca="false">[93]STOR951!$E$17</f>
        <v>48</v>
      </c>
      <c r="P363" s="11" t="n">
        <f aca="false">[93]STOR951!$E$21</f>
        <v>2</v>
      </c>
      <c r="Q363" s="11" t="n">
        <f aca="false">[93]STOR951!$E$25</f>
        <v>67</v>
      </c>
      <c r="R363" s="13" t="n">
        <v>62.2</v>
      </c>
    </row>
    <row r="364" customFormat="false" ht="13.5" hidden="false" customHeight="true" outlineLevel="0" collapsed="false">
      <c r="A364" s="1" t="n">
        <v>36420</v>
      </c>
      <c r="C364" s="11" t="n">
        <f aca="false">[94]STOR951!$D$13</f>
        <v>806</v>
      </c>
      <c r="D364" s="11" t="n">
        <f aca="false">[94]STOR951!$D$17</f>
        <v>1528</v>
      </c>
      <c r="E364" s="11" t="n">
        <f aca="false">[94]STOR951!$D$21</f>
        <v>412</v>
      </c>
      <c r="F364" s="11" t="n">
        <f aca="false">[94]STOR951!$D$25</f>
        <v>2746</v>
      </c>
      <c r="I364" s="2" t="n">
        <f aca="false">[94]STOR951!$G$13</f>
        <v>0.849315068493151</v>
      </c>
      <c r="J364" s="2" t="n">
        <f aca="false">[94]STOR951!$G$17</f>
        <v>0.844665561083472</v>
      </c>
      <c r="K364" s="2" t="n">
        <f aca="false">[94]STOR951!$G$21</f>
        <v>0.840816326530612</v>
      </c>
      <c r="L364" s="2" t="n">
        <f aca="false">[94]STOR951!$G$25</f>
        <v>0.856519026824704</v>
      </c>
      <c r="N364" s="11" t="n">
        <f aca="false">[94]STOR951!$E$13</f>
        <v>24</v>
      </c>
      <c r="O364" s="11" t="n">
        <f aca="false">[94]STOR951!$E$17</f>
        <v>46</v>
      </c>
      <c r="P364" s="11" t="n">
        <f aca="false">[94]STOR951!$E$21</f>
        <v>8</v>
      </c>
      <c r="Q364" s="11" t="n">
        <f aca="false">[94]STOR951!$E$25</f>
        <v>78</v>
      </c>
      <c r="R364" s="13" t="n">
        <v>72.6</v>
      </c>
    </row>
    <row r="365" customFormat="false" ht="13.5" hidden="false" customHeight="true" outlineLevel="0" collapsed="false">
      <c r="A365" s="1" t="n">
        <v>36056</v>
      </c>
      <c r="C365" s="11" t="n">
        <v>830</v>
      </c>
      <c r="D365" s="11" t="n">
        <v>1609</v>
      </c>
      <c r="E365" s="11" t="n">
        <v>390</v>
      </c>
      <c r="F365" s="11" t="n">
        <v>2829</v>
      </c>
      <c r="I365" s="2" t="n">
        <v>0.91409691629956</v>
      </c>
      <c r="J365" s="2" t="n">
        <v>0.898882681564246</v>
      </c>
      <c r="K365" s="2" t="n">
        <v>0.809128630705394</v>
      </c>
      <c r="L365" s="2" t="n">
        <v>0.882407985028072</v>
      </c>
      <c r="N365" s="11" t="n">
        <v>10</v>
      </c>
      <c r="O365" s="11" t="n">
        <v>31</v>
      </c>
      <c r="P365" s="11" t="n">
        <v>11</v>
      </c>
      <c r="Q365" s="11" t="n">
        <v>52</v>
      </c>
      <c r="R365" s="13" t="n">
        <v>62</v>
      </c>
    </row>
    <row r="366" customFormat="false" ht="13.5" hidden="false" customHeight="true" outlineLevel="0" collapsed="false">
      <c r="A366" s="1" t="n">
        <v>35692</v>
      </c>
      <c r="C366" s="11" t="n">
        <v>629</v>
      </c>
      <c r="D366" s="11" t="n">
        <v>1494</v>
      </c>
      <c r="E366" s="11" t="n">
        <v>346</v>
      </c>
      <c r="F366" s="11" t="n">
        <v>2469</v>
      </c>
      <c r="I366" s="2" t="n">
        <v>0.702793296089386</v>
      </c>
      <c r="J366" s="2" t="n">
        <v>0.819078947368421</v>
      </c>
      <c r="K366" s="2" t="n">
        <v>0.723849372384937</v>
      </c>
      <c r="L366" s="2" t="n">
        <v>0.770118527760449</v>
      </c>
      <c r="N366" s="11" t="n">
        <v>15</v>
      </c>
      <c r="O366" s="11" t="n">
        <v>51</v>
      </c>
      <c r="P366" s="11" t="n">
        <v>7</v>
      </c>
      <c r="Q366" s="11" t="n">
        <v>73</v>
      </c>
      <c r="R366" s="13" t="n">
        <v>49.7</v>
      </c>
    </row>
    <row r="367" customFormat="false" ht="13.5" hidden="false" customHeight="true" outlineLevel="0" collapsed="false">
      <c r="A367" s="1" t="n">
        <v>35328</v>
      </c>
      <c r="C367" s="11" t="n">
        <v>570</v>
      </c>
      <c r="D367" s="11" t="n">
        <v>1491</v>
      </c>
      <c r="E367" s="11" t="n">
        <v>330</v>
      </c>
      <c r="F367" s="11" t="n">
        <v>2391</v>
      </c>
      <c r="I367" s="2" t="n">
        <v>0.636871508379888</v>
      </c>
      <c r="J367" s="2" t="n">
        <v>0.817434210526316</v>
      </c>
      <c r="K367" s="2" t="n">
        <v>0.690376569037657</v>
      </c>
      <c r="L367" s="2" t="n">
        <v>0.745789145352464</v>
      </c>
      <c r="N367" s="11" t="n">
        <v>26</v>
      </c>
      <c r="O367" s="11" t="n">
        <v>57</v>
      </c>
      <c r="P367" s="11" t="n">
        <v>6</v>
      </c>
      <c r="Q367" s="11" t="n">
        <v>89</v>
      </c>
      <c r="R367" s="13" t="n">
        <v>66.9</v>
      </c>
    </row>
    <row r="368" customFormat="false" ht="13.5" hidden="false" customHeight="true" outlineLevel="0" collapsed="false">
      <c r="A368" s="1" t="n">
        <v>34964</v>
      </c>
      <c r="C368" s="0" t="n">
        <v>737</v>
      </c>
      <c r="D368" s="0" t="n">
        <v>1545</v>
      </c>
      <c r="E368" s="0" t="n">
        <v>401</v>
      </c>
      <c r="F368" s="0" t="n">
        <v>2683</v>
      </c>
      <c r="I368" s="2" t="n">
        <v>0.811674008810573</v>
      </c>
      <c r="J368" s="2" t="n">
        <v>0.863128491620112</v>
      </c>
      <c r="K368" s="2" t="n">
        <v>0.83195020746888</v>
      </c>
      <c r="L368" s="2" t="n">
        <v>0.843710691823899</v>
      </c>
      <c r="N368" s="0" t="n">
        <v>19</v>
      </c>
      <c r="O368" s="0" t="n">
        <v>46</v>
      </c>
      <c r="P368" s="0" t="n">
        <v>4</v>
      </c>
      <c r="Q368" s="0" t="n">
        <v>69</v>
      </c>
      <c r="R368" s="13" t="n">
        <v>71</v>
      </c>
      <c r="S368" s="0" t="n">
        <v>62</v>
      </c>
      <c r="T368" s="0" t="n">
        <v>45</v>
      </c>
      <c r="U368" s="0" t="n">
        <v>40</v>
      </c>
      <c r="V368" s="0" t="n">
        <v>35</v>
      </c>
    </row>
    <row r="369" customFormat="false" ht="13.5" hidden="false" customHeight="true" outlineLevel="0" collapsed="false">
      <c r="A369" s="1" t="n">
        <v>34600</v>
      </c>
      <c r="C369" s="0" t="n">
        <v>847</v>
      </c>
      <c r="D369" s="0" t="n">
        <v>1641</v>
      </c>
      <c r="E369" s="0" t="n">
        <v>416</v>
      </c>
      <c r="F369" s="0" t="n">
        <v>2904</v>
      </c>
      <c r="I369" s="2" t="n">
        <v>0.932819383259912</v>
      </c>
      <c r="J369" s="2" t="n">
        <v>0.916759776536313</v>
      </c>
      <c r="K369" s="2" t="n">
        <v>0.863070539419087</v>
      </c>
      <c r="L369" s="2" t="n">
        <v>0.913207547169811</v>
      </c>
      <c r="N369" s="0" t="n">
        <v>13</v>
      </c>
      <c r="O369" s="0" t="n">
        <v>43</v>
      </c>
      <c r="P369" s="0" t="n">
        <v>-2</v>
      </c>
      <c r="Q369" s="0" t="n">
        <v>54</v>
      </c>
      <c r="R369" s="13" t="n">
        <v>64</v>
      </c>
    </row>
    <row r="370" customFormat="false" ht="13.5" hidden="false" customHeight="true" outlineLevel="0" collapsed="false">
      <c r="R370" s="13"/>
    </row>
    <row r="371" customFormat="false" ht="13.5" hidden="false" customHeight="true" outlineLevel="0" collapsed="false">
      <c r="R371" s="13"/>
    </row>
    <row r="372" customFormat="false" ht="13.5" hidden="false" customHeight="true" outlineLevel="0" collapsed="false">
      <c r="A372" s="1" t="n">
        <v>36791</v>
      </c>
      <c r="C372" s="11" t="n">
        <f aca="false">[95]STOR951!$D$13</f>
        <v>584</v>
      </c>
      <c r="D372" s="11" t="n">
        <f aca="false">[95]STOR951!$D$17</f>
        <v>1449</v>
      </c>
      <c r="E372" s="11" t="n">
        <f aca="false">[95]STOR951!$D$21</f>
        <v>369</v>
      </c>
      <c r="F372" s="11" t="n">
        <f aca="false">[95]STOR951!$D$25</f>
        <v>2402</v>
      </c>
      <c r="I372" s="2" t="n">
        <f aca="false">[95]STOR951!$G$13</f>
        <v>0.612801678908709</v>
      </c>
      <c r="J372" s="2" t="n">
        <f aca="false">[95]STOR951!$G$17</f>
        <v>0.789645776566758</v>
      </c>
      <c r="K372" s="2" t="n">
        <f aca="false">[95]STOR951!$G$21</f>
        <v>0.729249011857708</v>
      </c>
      <c r="L372" s="2" t="n">
        <f aca="false">[95]STOR951!$G$25</f>
        <v>0.729204614450516</v>
      </c>
      <c r="N372" s="11" t="n">
        <f aca="false">[95]STOR951!$E$13</f>
        <v>18</v>
      </c>
      <c r="O372" s="11" t="n">
        <f aca="false">[95]STOR951!$E$17</f>
        <v>57</v>
      </c>
      <c r="P372" s="11" t="n">
        <f aca="false">[95]STOR951!$E$21</f>
        <v>2</v>
      </c>
      <c r="Q372" s="11" t="n">
        <f aca="false">[95]STOR951!$E$25</f>
        <v>77</v>
      </c>
      <c r="R372" s="13" t="n">
        <v>72.7</v>
      </c>
    </row>
    <row r="373" customFormat="false" ht="13.5" hidden="false" customHeight="true" outlineLevel="0" collapsed="false">
      <c r="A373" s="1" t="n">
        <v>36427</v>
      </c>
      <c r="C373" s="11" t="n">
        <f aca="false">[96]STOR951!$D$13</f>
        <v>825</v>
      </c>
      <c r="D373" s="11" t="n">
        <f aca="false">[96]STOR951!$D$17</f>
        <v>1581</v>
      </c>
      <c r="E373" s="11" t="n">
        <f aca="false">[96]STOR951!$D$21</f>
        <v>419</v>
      </c>
      <c r="F373" s="11" t="n">
        <f aca="false">[96]STOR951!$D$25</f>
        <v>2825</v>
      </c>
      <c r="I373" s="2" t="n">
        <f aca="false">[96]STOR951!$G$13</f>
        <v>0.869336143308746</v>
      </c>
      <c r="J373" s="2" t="n">
        <f aca="false">[96]STOR951!$G$17</f>
        <v>0.873963515754561</v>
      </c>
      <c r="K373" s="2" t="n">
        <f aca="false">[96]STOR951!$G$21</f>
        <v>0.855102040816327</v>
      </c>
      <c r="L373" s="2" t="n">
        <f aca="false">[96]STOR951!$G$25</f>
        <v>0.881160324391765</v>
      </c>
      <c r="N373" s="11" t="n">
        <f aca="false">[96]STOR951!$E$13</f>
        <v>19</v>
      </c>
      <c r="O373" s="11" t="n">
        <f aca="false">[96]STOR951!$E$17</f>
        <v>53</v>
      </c>
      <c r="P373" s="11" t="n">
        <f aca="false">[96]STOR951!$E$21</f>
        <v>7</v>
      </c>
      <c r="Q373" s="11" t="n">
        <f aca="false">[96]STOR951!$E$25</f>
        <v>79</v>
      </c>
      <c r="R373" s="13" t="n">
        <v>76.7</v>
      </c>
    </row>
    <row r="374" customFormat="false" ht="13.5" hidden="false" customHeight="true" outlineLevel="0" collapsed="false">
      <c r="A374" s="1" t="n">
        <v>36063</v>
      </c>
      <c r="C374" s="11" t="n">
        <v>837</v>
      </c>
      <c r="D374" s="11" t="n">
        <v>1639</v>
      </c>
      <c r="E374" s="11" t="n">
        <v>394</v>
      </c>
      <c r="F374" s="11" t="n">
        <v>2870</v>
      </c>
      <c r="I374" s="2" t="n">
        <v>0.921806167400881</v>
      </c>
      <c r="J374" s="2" t="n">
        <v>0.915642458100559</v>
      </c>
      <c r="K374" s="2" t="n">
        <v>0.817427385892116</v>
      </c>
      <c r="L374" s="2" t="n">
        <v>0.895196506550218</v>
      </c>
      <c r="N374" s="11" t="n">
        <v>7</v>
      </c>
      <c r="O374" s="11" t="n">
        <v>30</v>
      </c>
      <c r="P374" s="11" t="n">
        <v>4</v>
      </c>
      <c r="Q374" s="11" t="n">
        <v>41</v>
      </c>
      <c r="R374" s="13" t="n">
        <v>58.4</v>
      </c>
    </row>
    <row r="375" customFormat="false" ht="13.5" hidden="false" customHeight="true" outlineLevel="0" collapsed="false">
      <c r="A375" s="1" t="n">
        <v>35699</v>
      </c>
      <c r="C375" s="11" t="n">
        <v>658</v>
      </c>
      <c r="D375" s="11" t="n">
        <v>1546</v>
      </c>
      <c r="E375" s="11" t="n">
        <v>352</v>
      </c>
      <c r="F375" s="11" t="n">
        <v>2556</v>
      </c>
      <c r="G375" s="0" t="n">
        <v>2672</v>
      </c>
      <c r="H375" s="12" t="n">
        <f aca="false">G375-F375</f>
        <v>116</v>
      </c>
      <c r="I375" s="2" t="n">
        <v>0.735195530726257</v>
      </c>
      <c r="J375" s="2" t="n">
        <v>0.847587719298246</v>
      </c>
      <c r="K375" s="2" t="n">
        <v>0.736401673640167</v>
      </c>
      <c r="L375" s="2" t="n">
        <v>0.797255146600125</v>
      </c>
      <c r="N375" s="11" t="n">
        <v>29</v>
      </c>
      <c r="O375" s="11" t="n">
        <v>52</v>
      </c>
      <c r="P375" s="11" t="n">
        <v>6</v>
      </c>
      <c r="Q375" s="11" t="n">
        <v>87</v>
      </c>
      <c r="R375" s="13" t="n">
        <v>59.4</v>
      </c>
    </row>
    <row r="376" customFormat="false" ht="13.5" hidden="false" customHeight="true" outlineLevel="0" collapsed="false">
      <c r="A376" s="1" t="n">
        <v>35335</v>
      </c>
      <c r="C376" s="11" t="n">
        <v>600</v>
      </c>
      <c r="D376" s="11" t="n">
        <v>1545</v>
      </c>
      <c r="E376" s="11" t="n">
        <v>330</v>
      </c>
      <c r="F376" s="11" t="n">
        <v>2475</v>
      </c>
      <c r="G376" s="0" t="n">
        <v>2597</v>
      </c>
      <c r="H376" s="12" t="n">
        <f aca="false">G376-F376</f>
        <v>122</v>
      </c>
      <c r="I376" s="2" t="n">
        <v>0.670391061452514</v>
      </c>
      <c r="J376" s="2" t="n">
        <v>0.847039473684211</v>
      </c>
      <c r="K376" s="2" t="n">
        <v>0.690376569037657</v>
      </c>
      <c r="L376" s="2" t="n">
        <v>0.77199001871491</v>
      </c>
      <c r="N376" s="11" t="n">
        <v>30</v>
      </c>
      <c r="O376" s="11" t="n">
        <v>54</v>
      </c>
      <c r="P376" s="11" t="n">
        <v>0</v>
      </c>
      <c r="Q376" s="11" t="n">
        <v>84</v>
      </c>
      <c r="R376" s="13" t="n">
        <v>63</v>
      </c>
    </row>
    <row r="377" customFormat="false" ht="13.5" hidden="false" customHeight="true" outlineLevel="0" collapsed="false">
      <c r="A377" s="1" t="n">
        <v>34971</v>
      </c>
      <c r="C377" s="0" t="n">
        <v>763</v>
      </c>
      <c r="D377" s="0" t="n">
        <v>1581</v>
      </c>
      <c r="E377" s="0" t="n">
        <v>406</v>
      </c>
      <c r="F377" s="0" t="n">
        <v>2750</v>
      </c>
      <c r="G377" s="0" t="n">
        <v>2802</v>
      </c>
      <c r="H377" s="12" t="n">
        <f aca="false">G377-F377</f>
        <v>52</v>
      </c>
      <c r="I377" s="2" t="n">
        <v>0.840308370044053</v>
      </c>
      <c r="J377" s="2" t="n">
        <v>0.883240223463687</v>
      </c>
      <c r="K377" s="2" t="n">
        <v>0.842323651452282</v>
      </c>
      <c r="L377" s="2" t="n">
        <v>0.864779874213837</v>
      </c>
      <c r="N377" s="0" t="n">
        <v>26</v>
      </c>
      <c r="O377" s="0" t="n">
        <v>36</v>
      </c>
      <c r="P377" s="0" t="n">
        <v>5</v>
      </c>
      <c r="Q377" s="0" t="n">
        <v>67</v>
      </c>
      <c r="R377" s="13" t="n">
        <v>67</v>
      </c>
      <c r="S377" s="0" t="n">
        <v>63</v>
      </c>
      <c r="T377" s="0" t="n">
        <v>48</v>
      </c>
      <c r="U377" s="0" t="n">
        <v>38</v>
      </c>
      <c r="V377" s="0" t="n">
        <v>33</v>
      </c>
    </row>
    <row r="378" customFormat="false" ht="13.5" hidden="false" customHeight="true" outlineLevel="0" collapsed="false">
      <c r="A378" s="1" t="n">
        <v>34607</v>
      </c>
      <c r="C378" s="0" t="n">
        <v>856</v>
      </c>
      <c r="D378" s="0" t="n">
        <v>1683</v>
      </c>
      <c r="E378" s="0" t="n">
        <v>413</v>
      </c>
      <c r="F378" s="0" t="n">
        <v>2952</v>
      </c>
      <c r="G378" s="0" t="n">
        <v>2912</v>
      </c>
      <c r="H378" s="12" t="n">
        <f aca="false">G378-F378</f>
        <v>-40</v>
      </c>
      <c r="I378" s="2" t="n">
        <v>0.94273127753304</v>
      </c>
      <c r="J378" s="2" t="n">
        <v>0.940223463687151</v>
      </c>
      <c r="K378" s="2" t="n">
        <v>0.856846473029046</v>
      </c>
      <c r="L378" s="2" t="n">
        <v>0.928301886792453</v>
      </c>
      <c r="N378" s="0" t="n">
        <v>9</v>
      </c>
      <c r="O378" s="0" t="n">
        <v>42</v>
      </c>
      <c r="P378" s="0" t="n">
        <v>-3</v>
      </c>
      <c r="Q378" s="0" t="n">
        <v>48</v>
      </c>
      <c r="R378" s="13" t="n">
        <v>39</v>
      </c>
    </row>
    <row r="379" customFormat="false" ht="13.5" hidden="false" customHeight="true" outlineLevel="0" collapsed="false">
      <c r="R379" s="13"/>
    </row>
    <row r="380" customFormat="false" ht="13.5" hidden="false" customHeight="true" outlineLevel="0" collapsed="false">
      <c r="R380" s="13"/>
    </row>
    <row r="381" customFormat="false" ht="13.5" hidden="false" customHeight="true" outlineLevel="0" collapsed="false">
      <c r="A381" s="1" t="n">
        <v>36798</v>
      </c>
      <c r="C381" s="11" t="n">
        <f aca="false">[97]STOR951!$D$13</f>
        <v>609</v>
      </c>
      <c r="D381" s="11" t="n">
        <f aca="false">[97]STOR951!$D$17</f>
        <v>1499</v>
      </c>
      <c r="E381" s="11" t="n">
        <f aca="false">[97]STOR951!$D$21</f>
        <v>372</v>
      </c>
      <c r="F381" s="11" t="n">
        <f aca="false">[97]STOR951!$D$25</f>
        <v>2480</v>
      </c>
      <c r="G381" s="0" t="n">
        <v>2473</v>
      </c>
      <c r="H381" s="12" t="n">
        <f aca="false">G381-F381</f>
        <v>-7</v>
      </c>
      <c r="I381" s="2" t="n">
        <f aca="false">[97]STOR951!$G$13</f>
        <v>0.63903462749213</v>
      </c>
      <c r="J381" s="2" t="n">
        <f aca="false">[97]STOR951!$G$17</f>
        <v>0.816893732970027</v>
      </c>
      <c r="K381" s="2" t="n">
        <f aca="false">[97]STOR951!$G$21</f>
        <v>0.735177865612648</v>
      </c>
      <c r="L381" s="2" t="n">
        <f aca="false">[97]STOR951!$G$25</f>
        <v>0.752884031572556</v>
      </c>
      <c r="N381" s="11" t="n">
        <f aca="false">[97]STOR951!$E$13</f>
        <v>25</v>
      </c>
      <c r="O381" s="11" t="n">
        <f aca="false">[97]STOR951!$E$17</f>
        <v>50</v>
      </c>
      <c r="P381" s="11" t="n">
        <f aca="false">[97]STOR951!$E$21</f>
        <v>3</v>
      </c>
      <c r="Q381" s="11" t="n">
        <f aca="false">[97]STOR951!$E$25</f>
        <v>78</v>
      </c>
      <c r="R381" s="13" t="n">
        <v>63.6</v>
      </c>
    </row>
    <row r="382" customFormat="false" ht="13.5" hidden="false" customHeight="true" outlineLevel="0" collapsed="false">
      <c r="A382" s="1" t="n">
        <v>36434</v>
      </c>
      <c r="C382" s="11" t="n">
        <f aca="false">[98]STOR951!$D$13</f>
        <v>841</v>
      </c>
      <c r="D382" s="11" t="n">
        <f aca="false">[98]STOR951!$D$17</f>
        <v>1625</v>
      </c>
      <c r="E382" s="11" t="n">
        <f aca="false">[98]STOR951!$D$21</f>
        <v>421</v>
      </c>
      <c r="F382" s="11" t="n">
        <f aca="false">[98]STOR951!$D$25</f>
        <v>2887</v>
      </c>
      <c r="G382" s="0" t="n">
        <v>2884</v>
      </c>
      <c r="H382" s="12" t="n">
        <f aca="false">G382-F382</f>
        <v>-3</v>
      </c>
      <c r="I382" s="2" t="n">
        <f aca="false">[98]STOR951!$G$13</f>
        <v>0.886195995785037</v>
      </c>
      <c r="J382" s="2" t="n">
        <f aca="false">[98]STOR951!$G$17</f>
        <v>0.89828634604754</v>
      </c>
      <c r="K382" s="2" t="n">
        <f aca="false">[98]STOR951!$G$21</f>
        <v>0.859183673469388</v>
      </c>
      <c r="L382" s="2" t="n">
        <f aca="false">[98]STOR951!$G$25</f>
        <v>0.900499064254523</v>
      </c>
      <c r="N382" s="11" t="n">
        <f aca="false">[98]STOR951!$E$13</f>
        <v>16</v>
      </c>
      <c r="O382" s="11" t="n">
        <f aca="false">[98]STOR951!$E$17</f>
        <v>44</v>
      </c>
      <c r="P382" s="11" t="n">
        <f aca="false">[98]STOR951!$E$21</f>
        <v>2</v>
      </c>
      <c r="Q382" s="11" t="n">
        <f aca="false">[98]STOR951!$E$25</f>
        <v>62</v>
      </c>
      <c r="R382" s="13" t="n">
        <v>77.7</v>
      </c>
    </row>
    <row r="383" customFormat="false" ht="13.5" hidden="false" customHeight="true" outlineLevel="0" collapsed="false">
      <c r="A383" s="1" t="n">
        <v>36070</v>
      </c>
      <c r="C383" s="11" t="n">
        <v>839</v>
      </c>
      <c r="D383" s="11" t="n">
        <v>1666</v>
      </c>
      <c r="E383" s="11" t="n">
        <v>406</v>
      </c>
      <c r="F383" s="11" t="n">
        <v>2911</v>
      </c>
      <c r="G383" s="0" t="n">
        <v>2928</v>
      </c>
      <c r="H383" s="12" t="n">
        <f aca="false">G383-F383</f>
        <v>17</v>
      </c>
      <c r="I383" s="2" t="n">
        <v>0.924008810572687</v>
      </c>
      <c r="J383" s="2" t="n">
        <v>0.93072625698324</v>
      </c>
      <c r="K383" s="2" t="n">
        <v>0.842323651452282</v>
      </c>
      <c r="L383" s="2" t="n">
        <v>0.907985028072364</v>
      </c>
      <c r="N383" s="11" t="n">
        <v>2</v>
      </c>
      <c r="O383" s="11" t="n">
        <v>27</v>
      </c>
      <c r="P383" s="11" t="n">
        <v>12</v>
      </c>
      <c r="Q383" s="11" t="n">
        <v>41</v>
      </c>
      <c r="R383" s="13" t="n">
        <v>72.9</v>
      </c>
    </row>
    <row r="384" customFormat="false" ht="13.5" hidden="false" customHeight="true" outlineLevel="0" collapsed="false">
      <c r="A384" s="1" t="n">
        <v>35706</v>
      </c>
      <c r="C384" s="11" t="n">
        <v>685</v>
      </c>
      <c r="D384" s="11" t="n">
        <v>1601</v>
      </c>
      <c r="E384" s="11" t="n">
        <v>357</v>
      </c>
      <c r="F384" s="11" t="n">
        <v>2643</v>
      </c>
      <c r="I384" s="2" t="n">
        <v>0.76536312849162</v>
      </c>
      <c r="J384" s="2" t="n">
        <v>0.877741228070175</v>
      </c>
      <c r="K384" s="2" t="n">
        <v>0.746861924686193</v>
      </c>
      <c r="L384" s="2" t="n">
        <v>0.8243917654398</v>
      </c>
      <c r="N384" s="11" t="n">
        <v>27</v>
      </c>
      <c r="O384" s="11" t="n">
        <v>55</v>
      </c>
      <c r="P384" s="11" t="n">
        <v>5</v>
      </c>
      <c r="Q384" s="11" t="n">
        <v>87</v>
      </c>
      <c r="R384" s="13" t="n">
        <v>87.7</v>
      </c>
    </row>
    <row r="385" customFormat="false" ht="13.5" hidden="false" customHeight="true" outlineLevel="0" collapsed="false">
      <c r="A385" s="1" t="n">
        <v>35342</v>
      </c>
      <c r="C385" s="11" t="n">
        <v>635</v>
      </c>
      <c r="D385" s="11" t="n">
        <v>1601</v>
      </c>
      <c r="E385" s="11" t="n">
        <v>333</v>
      </c>
      <c r="F385" s="11" t="n">
        <v>2569</v>
      </c>
      <c r="I385" s="2" t="n">
        <v>0.709497206703911</v>
      </c>
      <c r="J385" s="2" t="n">
        <v>0.877741228070175</v>
      </c>
      <c r="K385" s="2" t="n">
        <v>0.696652719665272</v>
      </c>
      <c r="L385" s="2" t="n">
        <v>0.801310043668122</v>
      </c>
      <c r="N385" s="11" t="n">
        <v>35</v>
      </c>
      <c r="O385" s="11" t="n">
        <v>56</v>
      </c>
      <c r="P385" s="11" t="n">
        <v>3</v>
      </c>
      <c r="Q385" s="11" t="n">
        <v>94</v>
      </c>
      <c r="R385" s="13" t="n">
        <v>57</v>
      </c>
    </row>
    <row r="386" customFormat="false" ht="13.5" hidden="false" customHeight="true" outlineLevel="0" collapsed="false">
      <c r="A386" s="1" t="n">
        <v>34978</v>
      </c>
      <c r="C386" s="0" t="n">
        <v>765</v>
      </c>
      <c r="D386" s="0" t="n">
        <v>1622</v>
      </c>
      <c r="E386" s="0" t="n">
        <v>411</v>
      </c>
      <c r="F386" s="0" t="n">
        <v>2798</v>
      </c>
      <c r="I386" s="2" t="n">
        <v>0.842511013215859</v>
      </c>
      <c r="J386" s="2" t="n">
        <v>0.906145251396648</v>
      </c>
      <c r="K386" s="2" t="n">
        <v>0.852697095435685</v>
      </c>
      <c r="L386" s="2" t="n">
        <v>0.879874213836478</v>
      </c>
      <c r="N386" s="0" t="n">
        <v>2</v>
      </c>
      <c r="O386" s="0" t="n">
        <v>41</v>
      </c>
      <c r="P386" s="0" t="n">
        <v>5</v>
      </c>
      <c r="Q386" s="0" t="n">
        <v>48</v>
      </c>
      <c r="R386" s="13" t="n">
        <v>50</v>
      </c>
      <c r="S386" s="0" t="n">
        <v>67</v>
      </c>
      <c r="T386" s="0" t="n">
        <v>53</v>
      </c>
      <c r="U386" s="0" t="n">
        <v>48</v>
      </c>
      <c r="V386" s="0" t="n">
        <v>34</v>
      </c>
    </row>
    <row r="387" customFormat="false" ht="13.5" hidden="false" customHeight="true" outlineLevel="0" collapsed="false">
      <c r="A387" s="1" t="n">
        <v>34614</v>
      </c>
      <c r="C387" s="0" t="n">
        <v>870</v>
      </c>
      <c r="D387" s="0" t="n">
        <v>1707</v>
      </c>
      <c r="E387" s="0" t="n">
        <v>420</v>
      </c>
      <c r="F387" s="0" t="n">
        <v>2997</v>
      </c>
      <c r="I387" s="2" t="n">
        <v>0.958149779735683</v>
      </c>
      <c r="J387" s="2" t="n">
        <v>0.953631284916201</v>
      </c>
      <c r="K387" s="2" t="n">
        <v>0.871369294605809</v>
      </c>
      <c r="L387" s="2" t="n">
        <v>0.942452830188679</v>
      </c>
      <c r="N387" s="0" t="n">
        <v>14</v>
      </c>
      <c r="O387" s="0" t="n">
        <v>24</v>
      </c>
      <c r="P387" s="0" t="n">
        <v>7</v>
      </c>
      <c r="Q387" s="0" t="n">
        <v>45</v>
      </c>
      <c r="R387" s="13" t="n">
        <v>52</v>
      </c>
    </row>
    <row r="388" customFormat="false" ht="13.5" hidden="false" customHeight="true" outlineLevel="0" collapsed="false">
      <c r="R388" s="13"/>
    </row>
    <row r="389" customFormat="false" ht="13.5" hidden="false" customHeight="true" outlineLevel="0" collapsed="false">
      <c r="R389" s="13"/>
    </row>
    <row r="390" customFormat="false" ht="13.5" hidden="false" customHeight="true" outlineLevel="0" collapsed="false">
      <c r="A390" s="1" t="n">
        <v>36805</v>
      </c>
      <c r="C390" s="11" t="n">
        <f aca="false">[99]STOR951!$D$13</f>
        <v>621</v>
      </c>
      <c r="D390" s="11" t="n">
        <f aca="false">[99]STOR951!$D$17</f>
        <v>1546</v>
      </c>
      <c r="E390" s="11" t="n">
        <f aca="false">[99]STOR951!$D$21</f>
        <v>375</v>
      </c>
      <c r="F390" s="11" t="n">
        <f aca="false">[99]STOR951!$D$25</f>
        <v>2542</v>
      </c>
      <c r="I390" s="2" t="n">
        <f aca="false">[99]STOR951!$G$13</f>
        <v>0.651626442812172</v>
      </c>
      <c r="J390" s="2" t="n">
        <f aca="false">[99]STOR951!$G$17</f>
        <v>0.842506811989101</v>
      </c>
      <c r="K390" s="2" t="n">
        <f aca="false">[99]STOR951!$G$21</f>
        <v>0.741106719367589</v>
      </c>
      <c r="L390" s="2" t="n">
        <f aca="false">[99]STOR951!$G$25</f>
        <v>0.77170613236187</v>
      </c>
      <c r="N390" s="11" t="n">
        <f aca="false">[99]STOR951!$E$13</f>
        <v>12</v>
      </c>
      <c r="O390" s="11" t="n">
        <f aca="false">[99]STOR951!$E$17</f>
        <v>47</v>
      </c>
      <c r="P390" s="11" t="n">
        <f aca="false">[99]STOR951!$E$21</f>
        <v>3</v>
      </c>
      <c r="Q390" s="11" t="n">
        <f aca="false">[99]STOR951!$E$25</f>
        <v>62</v>
      </c>
      <c r="R390" s="13" t="n">
        <v>71.7</v>
      </c>
    </row>
    <row r="391" customFormat="false" ht="13.5" hidden="false" customHeight="true" outlineLevel="0" collapsed="false">
      <c r="A391" s="1" t="n">
        <v>36441</v>
      </c>
      <c r="C391" s="11" t="n">
        <f aca="false">[100]STOR951!$D$13</f>
        <v>852</v>
      </c>
      <c r="D391" s="11" t="n">
        <f aca="false">[100]STOR951!$D$17</f>
        <v>1656</v>
      </c>
      <c r="E391" s="11" t="n">
        <f aca="false">[100]STOR951!$D$21</f>
        <v>428</v>
      </c>
      <c r="F391" s="11" t="n">
        <f aca="false">[100]STOR951!$D$25</f>
        <v>2936</v>
      </c>
      <c r="I391" s="2" t="n">
        <f aca="false">[100]STOR951!$G$13</f>
        <v>0.897787144362487</v>
      </c>
      <c r="J391" s="2" t="n">
        <f aca="false">[100]STOR951!$G$17</f>
        <v>0.915422885572139</v>
      </c>
      <c r="K391" s="2" t="n">
        <f aca="false">[100]STOR951!$G$21</f>
        <v>0.873469387755102</v>
      </c>
      <c r="L391" s="2" t="n">
        <f aca="false">[100]STOR951!$G$25</f>
        <v>0.915782907049283</v>
      </c>
      <c r="N391" s="11" t="n">
        <f aca="false">[100]STOR951!$E$13</f>
        <v>11</v>
      </c>
      <c r="O391" s="11" t="n">
        <f aca="false">[100]STOR951!$E$17</f>
        <v>31</v>
      </c>
      <c r="P391" s="11" t="n">
        <f aca="false">[100]STOR951!$E$21</f>
        <v>7</v>
      </c>
      <c r="Q391" s="11" t="n">
        <f aca="false">[100]STOR951!$E$25</f>
        <v>49</v>
      </c>
      <c r="R391" s="13" t="n">
        <v>81.7</v>
      </c>
    </row>
    <row r="392" customFormat="false" ht="13.5" hidden="false" customHeight="true" outlineLevel="0" collapsed="false">
      <c r="A392" s="1" t="n">
        <v>36077</v>
      </c>
      <c r="C392" s="11" t="n">
        <v>845</v>
      </c>
      <c r="D392" s="11" t="n">
        <v>1695</v>
      </c>
      <c r="E392" s="11" t="n">
        <v>412</v>
      </c>
      <c r="F392" s="11" t="n">
        <v>2952</v>
      </c>
      <c r="I392" s="2" t="n">
        <v>0.930616740088106</v>
      </c>
      <c r="J392" s="2" t="n">
        <v>0.946927374301676</v>
      </c>
      <c r="K392" s="2" t="n">
        <v>0.854771784232365</v>
      </c>
      <c r="L392" s="2" t="n">
        <v>0.92077354959451</v>
      </c>
      <c r="N392" s="11" t="n">
        <v>6</v>
      </c>
      <c r="O392" s="11" t="n">
        <v>29</v>
      </c>
      <c r="P392" s="11" t="n">
        <v>6</v>
      </c>
      <c r="Q392" s="11" t="n">
        <v>41</v>
      </c>
      <c r="R392" s="13" t="n">
        <v>61.7</v>
      </c>
    </row>
    <row r="393" customFormat="false" ht="13.5" hidden="false" customHeight="true" outlineLevel="0" collapsed="false">
      <c r="A393" s="1" t="n">
        <v>35713</v>
      </c>
      <c r="C393" s="11" t="n">
        <v>706</v>
      </c>
      <c r="D393" s="11" t="n">
        <v>1651</v>
      </c>
      <c r="E393" s="11" t="n">
        <v>363</v>
      </c>
      <c r="F393" s="11" t="n">
        <v>2720</v>
      </c>
      <c r="I393" s="2" t="n">
        <v>0.788826815642458</v>
      </c>
      <c r="J393" s="2" t="n">
        <v>0.90515350877193</v>
      </c>
      <c r="K393" s="2" t="n">
        <v>0.759414225941423</v>
      </c>
      <c r="L393" s="2" t="n">
        <v>0.848409232688709</v>
      </c>
      <c r="N393" s="11" t="n">
        <v>21</v>
      </c>
      <c r="O393" s="11" t="n">
        <v>50</v>
      </c>
      <c r="P393" s="11" t="n">
        <v>6</v>
      </c>
      <c r="Q393" s="11" t="n">
        <v>77</v>
      </c>
      <c r="R393" s="13" t="n">
        <v>48.7</v>
      </c>
    </row>
    <row r="394" customFormat="false" ht="13.5" hidden="false" customHeight="true" outlineLevel="0" collapsed="false">
      <c r="A394" s="1" t="n">
        <v>35349</v>
      </c>
      <c r="C394" s="11" t="n">
        <v>642</v>
      </c>
      <c r="D394" s="11" t="n">
        <v>1629</v>
      </c>
      <c r="E394" s="11" t="n">
        <v>336</v>
      </c>
      <c r="F394" s="11" t="n">
        <v>2607</v>
      </c>
      <c r="I394" s="2" t="n">
        <v>0.71731843575419</v>
      </c>
      <c r="J394" s="2" t="n">
        <v>0.893092105263158</v>
      </c>
      <c r="K394" s="2" t="n">
        <v>0.702928870292887</v>
      </c>
      <c r="L394" s="2" t="n">
        <v>0.813162819713038</v>
      </c>
      <c r="N394" s="11" t="n">
        <v>7</v>
      </c>
      <c r="O394" s="11" t="n">
        <v>28</v>
      </c>
      <c r="P394" s="11" t="n">
        <v>3</v>
      </c>
      <c r="Q394" s="11" t="n">
        <v>38</v>
      </c>
      <c r="R394" s="13" t="n">
        <v>43.7</v>
      </c>
    </row>
    <row r="395" customFormat="false" ht="13.5" hidden="false" customHeight="true" outlineLevel="0" collapsed="false">
      <c r="A395" s="1" t="n">
        <v>34985</v>
      </c>
      <c r="C395" s="0" t="n">
        <v>783</v>
      </c>
      <c r="D395" s="0" t="n">
        <v>1667</v>
      </c>
      <c r="E395" s="0" t="n">
        <v>418</v>
      </c>
      <c r="F395" s="0" t="n">
        <v>2868</v>
      </c>
      <c r="I395" s="2" t="n">
        <v>0.862334801762115</v>
      </c>
      <c r="J395" s="2" t="n">
        <v>0.931284916201117</v>
      </c>
      <c r="K395" s="2" t="n">
        <v>0.867219917012448</v>
      </c>
      <c r="L395" s="2" t="n">
        <v>0.90188679245283</v>
      </c>
      <c r="N395" s="0" t="n">
        <v>18</v>
      </c>
      <c r="O395" s="0" t="n">
        <v>45</v>
      </c>
      <c r="P395" s="0" t="n">
        <v>7</v>
      </c>
      <c r="Q395" s="0" t="n">
        <v>70</v>
      </c>
      <c r="R395" s="13" t="n">
        <v>56</v>
      </c>
    </row>
    <row r="396" customFormat="false" ht="13.5" hidden="false" customHeight="true" outlineLevel="0" collapsed="false">
      <c r="A396" s="1" t="n">
        <v>34621</v>
      </c>
      <c r="C396" s="0" t="n">
        <v>873</v>
      </c>
      <c r="D396" s="0" t="n">
        <v>1726</v>
      </c>
      <c r="E396" s="0" t="n">
        <v>422</v>
      </c>
      <c r="F396" s="0" t="n">
        <v>3021</v>
      </c>
      <c r="I396" s="2" t="n">
        <v>0.961453744493392</v>
      </c>
      <c r="J396" s="2" t="n">
        <v>0.964245810055866</v>
      </c>
      <c r="K396" s="2" t="n">
        <v>0.87551867219917</v>
      </c>
      <c r="L396" s="2" t="n">
        <v>0.95</v>
      </c>
      <c r="N396" s="0" t="n">
        <v>3</v>
      </c>
      <c r="O396" s="0" t="n">
        <v>19</v>
      </c>
      <c r="P396" s="0" t="n">
        <v>2</v>
      </c>
      <c r="Q396" s="0" t="n">
        <v>24</v>
      </c>
      <c r="R396" s="13" t="n">
        <v>45</v>
      </c>
    </row>
    <row r="397" customFormat="false" ht="13.5" hidden="false" customHeight="true" outlineLevel="0" collapsed="false">
      <c r="R397" s="13"/>
    </row>
    <row r="398" customFormat="false" ht="13.5" hidden="false" customHeight="true" outlineLevel="0" collapsed="false">
      <c r="R398" s="13"/>
    </row>
    <row r="399" customFormat="false" ht="13.5" hidden="false" customHeight="true" outlineLevel="0" collapsed="false">
      <c r="A399" s="1" t="n">
        <v>36812</v>
      </c>
      <c r="C399" s="11" t="n">
        <f aca="false">[101]STOR951!$D$13</f>
        <v>627</v>
      </c>
      <c r="D399" s="11" t="n">
        <f aca="false">[101]STOR951!$D$17</f>
        <v>1566</v>
      </c>
      <c r="E399" s="11" t="n">
        <f aca="false">[101]STOR951!$D$21</f>
        <v>378</v>
      </c>
      <c r="F399" s="11" t="n">
        <f aca="false">[101]STOR951!$D$25</f>
        <v>2571</v>
      </c>
      <c r="I399" s="2" t="n">
        <f aca="false">[101]STOR951!$G$13</f>
        <v>0.657922350472193</v>
      </c>
      <c r="J399" s="2" t="n">
        <f aca="false">[101]STOR951!$G$17</f>
        <v>0.853405994550409</v>
      </c>
      <c r="K399" s="2" t="n">
        <f aca="false">[101]STOR951!$G$21</f>
        <v>0.74703557312253</v>
      </c>
      <c r="L399" s="2" t="n">
        <f aca="false">[101]STOR951!$G$25</f>
        <v>0.780510018214936</v>
      </c>
      <c r="N399" s="11" t="n">
        <f aca="false">[101]STOR951!$E$13</f>
        <v>6</v>
      </c>
      <c r="O399" s="11" t="n">
        <f aca="false">[101]STOR951!$E$17</f>
        <v>20</v>
      </c>
      <c r="P399" s="11" t="n">
        <f aca="false">[101]STOR951!$E$21</f>
        <v>3</v>
      </c>
      <c r="Q399" s="11" t="n">
        <f aca="false">[101]STOR951!$E$25</f>
        <v>29</v>
      </c>
      <c r="R399" s="13" t="n">
        <v>50.9</v>
      </c>
    </row>
    <row r="400" customFormat="false" ht="13.5" hidden="false" customHeight="true" outlineLevel="0" collapsed="false">
      <c r="A400" s="1" t="n">
        <v>36448</v>
      </c>
      <c r="C400" s="11" t="n">
        <f aca="false">[102]STOR951!$D$13</f>
        <v>860</v>
      </c>
      <c r="D400" s="11" t="n">
        <f aca="false">[102]STOR951!$D$17</f>
        <v>1688</v>
      </c>
      <c r="E400" s="11" t="n">
        <f aca="false">[102]STOR951!$D$21</f>
        <v>430</v>
      </c>
      <c r="F400" s="11" t="n">
        <f aca="false">[102]STOR951!$D$25</f>
        <v>2978</v>
      </c>
      <c r="I400" s="2" t="n">
        <f aca="false">[102]STOR951!$G$13</f>
        <v>0.906217070600632</v>
      </c>
      <c r="J400" s="2" t="n">
        <f aca="false">[102]STOR951!$G$17</f>
        <v>0.933112216694306</v>
      </c>
      <c r="K400" s="2" t="n">
        <f aca="false">[102]STOR951!$G$21</f>
        <v>0.877551020408163</v>
      </c>
      <c r="L400" s="2" t="n">
        <f aca="false">[102]STOR951!$G$25</f>
        <v>0.928883343730505</v>
      </c>
      <c r="N400" s="11" t="n">
        <f aca="false">[102]STOR951!$E$13</f>
        <v>8</v>
      </c>
      <c r="O400" s="11" t="n">
        <f aca="false">[102]STOR951!$E$17</f>
        <v>32</v>
      </c>
      <c r="P400" s="11" t="n">
        <f aca="false">[102]STOR951!$E$21</f>
        <v>2</v>
      </c>
      <c r="Q400" s="11" t="n">
        <f aca="false">[102]STOR951!$E$25</f>
        <v>42</v>
      </c>
      <c r="R400" s="13" t="n">
        <v>71.2</v>
      </c>
    </row>
    <row r="401" customFormat="false" ht="13.5" hidden="false" customHeight="true" outlineLevel="0" collapsed="false">
      <c r="A401" s="1" t="n">
        <v>36084</v>
      </c>
      <c r="C401" s="11" t="n">
        <v>869</v>
      </c>
      <c r="D401" s="11" t="n">
        <v>1723</v>
      </c>
      <c r="E401" s="11" t="n">
        <v>418</v>
      </c>
      <c r="F401" s="11" t="n">
        <v>3010</v>
      </c>
      <c r="I401" s="2" t="n">
        <v>0.95704845814978</v>
      </c>
      <c r="J401" s="2" t="n">
        <v>0.962569832402235</v>
      </c>
      <c r="K401" s="2" t="n">
        <v>0.867219917012448</v>
      </c>
      <c r="L401" s="2" t="n">
        <v>0.938864628820961</v>
      </c>
      <c r="N401" s="11" t="n">
        <v>24</v>
      </c>
      <c r="O401" s="11" t="n">
        <v>28</v>
      </c>
      <c r="P401" s="11" t="n">
        <v>6</v>
      </c>
      <c r="Q401" s="11" t="n">
        <v>58</v>
      </c>
      <c r="R401" s="13" t="n">
        <v>43.2</v>
      </c>
    </row>
    <row r="402" customFormat="false" ht="13.5" hidden="false" customHeight="true" outlineLevel="0" collapsed="false">
      <c r="A402" s="1" t="n">
        <v>35720</v>
      </c>
      <c r="C402" s="11" t="n">
        <v>734</v>
      </c>
      <c r="D402" s="11" t="n">
        <v>1686</v>
      </c>
      <c r="E402" s="11" t="n">
        <v>363</v>
      </c>
      <c r="F402" s="11" t="n">
        <v>2783</v>
      </c>
      <c r="I402" s="2" t="n">
        <v>0.808370044052863</v>
      </c>
      <c r="J402" s="2" t="n">
        <v>0.941899441340782</v>
      </c>
      <c r="K402" s="2" t="n">
        <v>0.753112033195021</v>
      </c>
      <c r="L402" s="2" t="n">
        <v>0.868059887710543</v>
      </c>
      <c r="N402" s="11" t="n">
        <v>28</v>
      </c>
      <c r="O402" s="11" t="n">
        <v>35</v>
      </c>
      <c r="P402" s="11" t="n">
        <v>0</v>
      </c>
      <c r="Q402" s="11" t="n">
        <v>63</v>
      </c>
      <c r="R402" s="13" t="n">
        <v>50.3</v>
      </c>
    </row>
    <row r="403" customFormat="false" ht="13.5" hidden="false" customHeight="true" outlineLevel="0" collapsed="false">
      <c r="A403" s="1" t="n">
        <v>35356</v>
      </c>
      <c r="C403" s="11" t="n">
        <v>651</v>
      </c>
      <c r="D403" s="11" t="n">
        <v>1672</v>
      </c>
      <c r="E403" s="11" t="n">
        <v>341</v>
      </c>
      <c r="F403" s="11" t="n">
        <v>2664</v>
      </c>
      <c r="I403" s="2" t="n">
        <v>0.727374301675978</v>
      </c>
      <c r="J403" s="2" t="n">
        <v>0.916666666666667</v>
      </c>
      <c r="K403" s="2" t="n">
        <v>0.713389121338912</v>
      </c>
      <c r="L403" s="2" t="n">
        <v>0.830941983780412</v>
      </c>
      <c r="N403" s="11" t="n">
        <v>9</v>
      </c>
      <c r="O403" s="11" t="n">
        <v>43</v>
      </c>
      <c r="P403" s="11" t="n">
        <v>5</v>
      </c>
      <c r="Q403" s="11" t="n">
        <v>57</v>
      </c>
      <c r="R403" s="13" t="n">
        <v>46.3</v>
      </c>
    </row>
    <row r="404" customFormat="false" ht="13.5" hidden="false" customHeight="true" outlineLevel="0" collapsed="false">
      <c r="A404" s="1" t="n">
        <v>34992</v>
      </c>
      <c r="C404" s="0" t="n">
        <v>801</v>
      </c>
      <c r="D404" s="0" t="n">
        <v>1696</v>
      </c>
      <c r="E404" s="0" t="n">
        <v>423</v>
      </c>
      <c r="F404" s="0" t="n">
        <v>2920</v>
      </c>
      <c r="I404" s="2" t="n">
        <v>0.88215859030837</v>
      </c>
      <c r="J404" s="2" t="n">
        <v>0.947486033519553</v>
      </c>
      <c r="K404" s="2" t="n">
        <v>0.877593360995851</v>
      </c>
      <c r="L404" s="2" t="n">
        <v>0.918238993710692</v>
      </c>
      <c r="N404" s="0" t="n">
        <v>18</v>
      </c>
      <c r="O404" s="0" t="n">
        <v>29</v>
      </c>
      <c r="P404" s="0" t="n">
        <v>5</v>
      </c>
      <c r="Q404" s="0" t="n">
        <v>52</v>
      </c>
      <c r="R404" s="13" t="n">
        <v>68</v>
      </c>
    </row>
    <row r="405" customFormat="false" ht="13.5" hidden="false" customHeight="true" outlineLevel="0" collapsed="false">
      <c r="A405" s="1" t="n">
        <v>34628</v>
      </c>
      <c r="C405" s="0" t="n">
        <v>874</v>
      </c>
      <c r="D405" s="0" t="n">
        <v>1779</v>
      </c>
      <c r="E405" s="0" t="n">
        <v>428</v>
      </c>
      <c r="F405" s="0" t="n">
        <v>3081</v>
      </c>
      <c r="I405" s="2" t="n">
        <v>0.962555066079295</v>
      </c>
      <c r="J405" s="2" t="n">
        <v>0.993854748603352</v>
      </c>
      <c r="K405" s="2" t="n">
        <v>0.887966804979253</v>
      </c>
      <c r="L405" s="2" t="n">
        <v>0.968867924528302</v>
      </c>
      <c r="N405" s="0" t="n">
        <v>1</v>
      </c>
      <c r="O405" s="0" t="n">
        <v>53</v>
      </c>
      <c r="P405" s="0" t="n">
        <v>6</v>
      </c>
      <c r="Q405" s="0" t="n">
        <v>60</v>
      </c>
      <c r="R405" s="13" t="n">
        <v>44</v>
      </c>
    </row>
    <row r="406" customFormat="false" ht="13.5" hidden="false" customHeight="true" outlineLevel="0" collapsed="false">
      <c r="R406" s="13"/>
    </row>
    <row r="407" customFormat="false" ht="13.5" hidden="false" customHeight="true" outlineLevel="0" collapsed="false">
      <c r="R407" s="13"/>
    </row>
    <row r="408" customFormat="false" ht="13.5" hidden="false" customHeight="true" outlineLevel="0" collapsed="false">
      <c r="A408" s="1" t="n">
        <v>36819</v>
      </c>
      <c r="C408" s="11" t="n">
        <f aca="false">[103]STOR951!$D$13</f>
        <v>649</v>
      </c>
      <c r="D408" s="11" t="n">
        <f aca="false">[103]STOR951!$D$17</f>
        <v>1613</v>
      </c>
      <c r="E408" s="11" t="n">
        <f aca="false">[103]STOR951!$D$21</f>
        <v>380</v>
      </c>
      <c r="F408" s="11" t="n">
        <f aca="false">[103]STOR951!$D$25</f>
        <v>2642</v>
      </c>
      <c r="I408" s="2" t="n">
        <f aca="false">[103]STOR951!$G$13</f>
        <v>0.681007345225603</v>
      </c>
      <c r="J408" s="2" t="n">
        <f aca="false">[103]STOR951!$G$17</f>
        <v>0.879019073569482</v>
      </c>
      <c r="K408" s="2" t="n">
        <f aca="false">[103]STOR951!$G$21</f>
        <v>0.75098814229249</v>
      </c>
      <c r="L408" s="2" t="n">
        <f aca="false">[103]STOR951!$G$25</f>
        <v>0.802064359441409</v>
      </c>
      <c r="N408" s="11" t="n">
        <f aca="false">[103]STOR951!$E$13</f>
        <v>22</v>
      </c>
      <c r="O408" s="11" t="n">
        <f aca="false">[103]STOR951!$E$17</f>
        <v>47</v>
      </c>
      <c r="P408" s="11" t="n">
        <f aca="false">[103]STOR951!$E$21</f>
        <v>2</v>
      </c>
      <c r="Q408" s="11" t="n">
        <f aca="false">[103]STOR951!$E$25</f>
        <v>71</v>
      </c>
      <c r="R408" s="13" t="n">
        <v>38.1</v>
      </c>
    </row>
    <row r="409" customFormat="false" ht="13.5" hidden="false" customHeight="true" outlineLevel="0" collapsed="false">
      <c r="A409" s="1" t="n">
        <v>36455</v>
      </c>
      <c r="C409" s="11" t="n">
        <f aca="false">[104]STOR951!$D$13</f>
        <v>860</v>
      </c>
      <c r="D409" s="11" t="n">
        <f aca="false">[104]STOR951!$D$17</f>
        <v>1701</v>
      </c>
      <c r="E409" s="11" t="n">
        <f aca="false">[104]STOR951!$D$21</f>
        <v>430</v>
      </c>
      <c r="F409" s="11" t="n">
        <f aca="false">[104]STOR951!$D$25</f>
        <v>2991</v>
      </c>
      <c r="I409" s="2" t="n">
        <f aca="false">[104]STOR951!$G$13</f>
        <v>0.906217070600632</v>
      </c>
      <c r="J409" s="2" t="n">
        <f aca="false">[104]STOR951!$G$17</f>
        <v>0.940298507462687</v>
      </c>
      <c r="K409" s="2" t="n">
        <f aca="false">[104]STOR951!$G$21</f>
        <v>0.877551020408163</v>
      </c>
      <c r="L409" s="2" t="n">
        <f aca="false">[104]STOR951!$G$25</f>
        <v>0.932938240798503</v>
      </c>
      <c r="N409" s="11" t="n">
        <f aca="false">[104]STOR951!$E$13</f>
        <v>0</v>
      </c>
      <c r="O409" s="11" t="n">
        <f aca="false">[104]STOR951!$E$17</f>
        <v>13</v>
      </c>
      <c r="P409" s="11" t="n">
        <f aca="false">[104]STOR951!$E$21</f>
        <v>0</v>
      </c>
      <c r="Q409" s="11" t="n">
        <f aca="false">[104]STOR951!$E$25</f>
        <v>13</v>
      </c>
      <c r="R409" s="13" t="n">
        <v>36.2</v>
      </c>
    </row>
    <row r="410" customFormat="false" ht="13.5" hidden="false" customHeight="true" outlineLevel="0" collapsed="false">
      <c r="A410" s="1" t="n">
        <v>36091</v>
      </c>
      <c r="C410" s="11" t="n">
        <v>885</v>
      </c>
      <c r="D410" s="11" t="n">
        <v>1734</v>
      </c>
      <c r="E410" s="11" t="n">
        <v>427</v>
      </c>
      <c r="F410" s="11" t="n">
        <v>3046</v>
      </c>
      <c r="I410" s="2" t="n">
        <v>0.974669603524229</v>
      </c>
      <c r="J410" s="2" t="n">
        <v>0.968715083798883</v>
      </c>
      <c r="K410" s="2" t="n">
        <v>0.885892116182573</v>
      </c>
      <c r="L410" s="2" t="n">
        <v>0.950093574547723</v>
      </c>
      <c r="N410" s="11" t="n">
        <v>16</v>
      </c>
      <c r="O410" s="11" t="n">
        <v>11</v>
      </c>
      <c r="P410" s="11" t="n">
        <v>9</v>
      </c>
      <c r="Q410" s="11" t="n">
        <v>36</v>
      </c>
      <c r="R410" s="13" t="n">
        <v>34.6</v>
      </c>
    </row>
    <row r="411" customFormat="false" ht="13.5" hidden="false" customHeight="true" outlineLevel="0" collapsed="false">
      <c r="A411" s="1" t="n">
        <v>35727</v>
      </c>
      <c r="C411" s="11" t="n">
        <v>750</v>
      </c>
      <c r="D411" s="11" t="n">
        <v>1693</v>
      </c>
      <c r="E411" s="11" t="n">
        <v>369</v>
      </c>
      <c r="F411" s="11" t="n">
        <v>2812</v>
      </c>
      <c r="I411" s="2" t="n">
        <v>0.825991189427313</v>
      </c>
      <c r="J411" s="2" t="n">
        <v>0.945810055865922</v>
      </c>
      <c r="K411" s="2" t="n">
        <v>0.765560165975104</v>
      </c>
      <c r="L411" s="2" t="n">
        <v>0.877105427323768</v>
      </c>
      <c r="N411" s="11" t="n">
        <v>16</v>
      </c>
      <c r="O411" s="11" t="n">
        <v>7</v>
      </c>
      <c r="P411" s="11" t="n">
        <v>6</v>
      </c>
      <c r="Q411" s="11" t="n">
        <v>29</v>
      </c>
      <c r="R411" s="13" t="n">
        <v>29.2</v>
      </c>
    </row>
    <row r="412" customFormat="false" ht="13.5" hidden="false" customHeight="true" outlineLevel="0" collapsed="false">
      <c r="A412" s="1" t="n">
        <v>35363</v>
      </c>
      <c r="C412" s="11" t="n">
        <v>660</v>
      </c>
      <c r="D412" s="11" t="n">
        <v>1699</v>
      </c>
      <c r="E412" s="11" t="n">
        <v>339</v>
      </c>
      <c r="F412" s="11" t="n">
        <v>2698</v>
      </c>
      <c r="I412" s="2" t="n">
        <v>0.737430167597765</v>
      </c>
      <c r="J412" s="2" t="n">
        <v>0.931469298245614</v>
      </c>
      <c r="K412" s="2" t="n">
        <v>0.709205020920502</v>
      </c>
      <c r="L412" s="2" t="n">
        <v>0.841547099189021</v>
      </c>
      <c r="N412" s="11" t="n">
        <v>9</v>
      </c>
      <c r="O412" s="11" t="n">
        <v>27</v>
      </c>
      <c r="P412" s="11" t="n">
        <v>-2</v>
      </c>
      <c r="Q412" s="11" t="n">
        <v>34</v>
      </c>
      <c r="R412" s="13" t="n">
        <v>36.4</v>
      </c>
    </row>
    <row r="413" customFormat="false" ht="13.5" hidden="false" customHeight="true" outlineLevel="0" collapsed="false">
      <c r="A413" s="1" t="n">
        <v>34999</v>
      </c>
      <c r="C413" s="0" t="n">
        <v>813</v>
      </c>
      <c r="D413" s="0" t="n">
        <v>1717</v>
      </c>
      <c r="E413" s="0" t="n">
        <v>424</v>
      </c>
      <c r="F413" s="0" t="n">
        <v>2954</v>
      </c>
      <c r="G413" s="0" t="n">
        <v>2996</v>
      </c>
      <c r="H413" s="12" t="n">
        <f aca="false">G413-F413</f>
        <v>42</v>
      </c>
      <c r="I413" s="2" t="n">
        <v>0.895374449339207</v>
      </c>
      <c r="J413" s="2" t="n">
        <v>0.959217877094972</v>
      </c>
      <c r="K413" s="2" t="n">
        <v>0.879668049792531</v>
      </c>
      <c r="L413" s="2" t="n">
        <v>0.928930817610063</v>
      </c>
      <c r="N413" s="0" t="n">
        <v>12</v>
      </c>
      <c r="O413" s="0" t="n">
        <v>21</v>
      </c>
      <c r="P413" s="0" t="n">
        <v>1</v>
      </c>
      <c r="Q413" s="0" t="n">
        <v>34</v>
      </c>
      <c r="R413" s="13" t="n">
        <v>53</v>
      </c>
    </row>
    <row r="414" customFormat="false" ht="13.5" hidden="false" customHeight="true" outlineLevel="0" collapsed="false">
      <c r="A414" s="1" t="n">
        <v>34635</v>
      </c>
      <c r="C414" s="0" t="n">
        <v>873</v>
      </c>
      <c r="D414" s="0" t="n">
        <v>1782</v>
      </c>
      <c r="E414" s="0" t="n">
        <v>430</v>
      </c>
      <c r="F414" s="0" t="n">
        <v>3085</v>
      </c>
      <c r="G414" s="0" t="n">
        <v>3075</v>
      </c>
      <c r="H414" s="12" t="n">
        <f aca="false">G414-F414</f>
        <v>-10</v>
      </c>
      <c r="I414" s="2" t="n">
        <v>0.961453744493392</v>
      </c>
      <c r="J414" s="2" t="n">
        <v>0.995530726256983</v>
      </c>
      <c r="K414" s="2" t="n">
        <v>0.892116182572614</v>
      </c>
      <c r="L414" s="2" t="n">
        <v>0.970125786163522</v>
      </c>
      <c r="N414" s="0" t="n">
        <v>-1</v>
      </c>
      <c r="O414" s="0" t="n">
        <v>3</v>
      </c>
      <c r="P414" s="0" t="n">
        <v>2</v>
      </c>
      <c r="Q414" s="0" t="n">
        <v>4</v>
      </c>
      <c r="R414" s="13" t="n">
        <v>42</v>
      </c>
    </row>
    <row r="415" customFormat="false" ht="13.5" hidden="false" customHeight="true" outlineLevel="0" collapsed="false">
      <c r="R415" s="13"/>
    </row>
    <row r="416" customFormat="false" ht="13.5" hidden="false" customHeight="true" outlineLevel="0" collapsed="false">
      <c r="R416" s="13"/>
    </row>
    <row r="417" customFormat="false" ht="13.5" hidden="false" customHeight="true" outlineLevel="0" collapsed="false">
      <c r="A417" s="1" t="n">
        <v>36826</v>
      </c>
      <c r="C417" s="11" t="n">
        <f aca="false">[105]STOR951!$D$13</f>
        <v>666</v>
      </c>
      <c r="D417" s="11" t="n">
        <f aca="false">[105]STOR951!$D$17</f>
        <v>1661</v>
      </c>
      <c r="E417" s="11" t="n">
        <f aca="false">[105]STOR951!$D$21</f>
        <v>385</v>
      </c>
      <c r="F417" s="11" t="n">
        <f aca="false">[105]STOR951!$D$25</f>
        <v>2712</v>
      </c>
      <c r="G417" s="0" t="n">
        <v>2699</v>
      </c>
      <c r="H417" s="12" t="n">
        <f aca="false">G417-F417</f>
        <v>-13</v>
      </c>
      <c r="I417" s="2" t="n">
        <f aca="false">[105]STOR951!$G$13</f>
        <v>0.69884575026233</v>
      </c>
      <c r="J417" s="2" t="n">
        <f aca="false">[105]STOR951!$G$17</f>
        <v>0.905177111716621</v>
      </c>
      <c r="K417" s="2" t="n">
        <f aca="false">[105]STOR951!$G$21</f>
        <v>0.760869565217391</v>
      </c>
      <c r="L417" s="2" t="n">
        <f aca="false">[105]STOR951!$G$25</f>
        <v>0.823315118397086</v>
      </c>
      <c r="N417" s="11" t="n">
        <f aca="false">[105]STOR951!$E$13</f>
        <v>17</v>
      </c>
      <c r="O417" s="11" t="n">
        <f aca="false">[105]STOR951!$E$17</f>
        <v>48</v>
      </c>
      <c r="P417" s="11" t="n">
        <f aca="false">[105]STOR951!$E$21</f>
        <v>5</v>
      </c>
      <c r="Q417" s="11" t="n">
        <f aca="false">[105]STOR951!$E$25</f>
        <v>70</v>
      </c>
      <c r="R417" s="13" t="n">
        <v>31.3</v>
      </c>
    </row>
    <row r="418" customFormat="false" ht="13.5" hidden="false" customHeight="true" outlineLevel="0" collapsed="false">
      <c r="A418" s="1" t="n">
        <v>36462</v>
      </c>
      <c r="C418" s="11" t="n">
        <f aca="false">[106]STOR951!$D$13</f>
        <v>851</v>
      </c>
      <c r="D418" s="11" t="n">
        <f aca="false">[106]STOR951!$D$17</f>
        <v>1711</v>
      </c>
      <c r="E418" s="11" t="n">
        <f aca="false">[106]STOR951!$D$21</f>
        <v>433</v>
      </c>
      <c r="F418" s="11" t="n">
        <f aca="false">[106]STOR951!$D$25</f>
        <v>2995</v>
      </c>
      <c r="G418" s="0" t="n">
        <v>3026</v>
      </c>
      <c r="H418" s="12" t="n">
        <f aca="false">G418-F418</f>
        <v>31</v>
      </c>
      <c r="I418" s="2" t="n">
        <f aca="false">[106]STOR951!$G$13</f>
        <v>0.896733403582719</v>
      </c>
      <c r="J418" s="2" t="n">
        <f aca="false">[106]STOR951!$G$17</f>
        <v>0.945826423438364</v>
      </c>
      <c r="K418" s="2" t="n">
        <f aca="false">[106]STOR951!$G$21</f>
        <v>0.883673469387755</v>
      </c>
      <c r="L418" s="2" t="n">
        <f aca="false">[106]STOR951!$G$25</f>
        <v>0.93418590143481</v>
      </c>
      <c r="N418" s="11" t="n">
        <f aca="false">[106]STOR951!$E$13</f>
        <v>-9</v>
      </c>
      <c r="O418" s="11" t="n">
        <f aca="false">[106]STOR951!$E$17</f>
        <v>10</v>
      </c>
      <c r="P418" s="11" t="n">
        <f aca="false">[106]STOR951!$E$21</f>
        <v>3</v>
      </c>
      <c r="Q418" s="11" t="n">
        <f aca="false">[106]STOR951!$E$25</f>
        <v>4</v>
      </c>
      <c r="R418" s="13" t="n">
        <v>21.5</v>
      </c>
    </row>
    <row r="419" customFormat="false" ht="13.5" hidden="false" customHeight="true" outlineLevel="0" collapsed="false">
      <c r="A419" s="1" t="n">
        <v>36098</v>
      </c>
      <c r="C419" s="11" t="n">
        <v>896</v>
      </c>
      <c r="D419" s="11" t="n">
        <v>1763</v>
      </c>
      <c r="E419" s="11" t="n">
        <v>435</v>
      </c>
      <c r="F419" s="11" t="n">
        <v>3094</v>
      </c>
      <c r="G419" s="0" t="n">
        <v>3191</v>
      </c>
      <c r="H419" s="12" t="n">
        <f aca="false">G419-F419</f>
        <v>97</v>
      </c>
      <c r="I419" s="2" t="n">
        <v>0.986784140969163</v>
      </c>
      <c r="J419" s="2" t="n">
        <v>0.984916201117319</v>
      </c>
      <c r="K419" s="2" t="n">
        <v>0.902489626556017</v>
      </c>
      <c r="L419" s="2" t="n">
        <v>0.965065502183406</v>
      </c>
      <c r="N419" s="11" t="n">
        <v>11</v>
      </c>
      <c r="O419" s="11" t="n">
        <v>29</v>
      </c>
      <c r="P419" s="11" t="n">
        <v>8</v>
      </c>
      <c r="Q419" s="11" t="n">
        <v>48</v>
      </c>
      <c r="R419" s="13" t="n">
        <v>46</v>
      </c>
    </row>
    <row r="420" customFormat="false" ht="13.5" hidden="false" customHeight="true" outlineLevel="0" collapsed="false">
      <c r="A420" s="1" t="n">
        <v>35734</v>
      </c>
      <c r="C420" s="11" t="n">
        <v>749</v>
      </c>
      <c r="D420" s="11" t="n">
        <v>1691</v>
      </c>
      <c r="E420" s="11" t="n">
        <v>367</v>
      </c>
      <c r="F420" s="11" t="n">
        <v>2807</v>
      </c>
      <c r="G420" s="0" t="n">
        <v>2886</v>
      </c>
      <c r="H420" s="12" t="n">
        <f aca="false">G420-F420</f>
        <v>79</v>
      </c>
      <c r="I420" s="2" t="n">
        <v>0.82488986784141</v>
      </c>
      <c r="J420" s="2" t="n">
        <v>0.944692737430168</v>
      </c>
      <c r="K420" s="2" t="n">
        <v>0.761410788381743</v>
      </c>
      <c r="L420" s="2" t="n">
        <v>0.875545851528384</v>
      </c>
      <c r="N420" s="11" t="n">
        <v>-1</v>
      </c>
      <c r="O420" s="11" t="n">
        <v>-2</v>
      </c>
      <c r="P420" s="11" t="n">
        <v>-2</v>
      </c>
      <c r="Q420" s="11" t="n">
        <v>-5</v>
      </c>
      <c r="R420" s="13" t="n">
        <v>3.7</v>
      </c>
    </row>
    <row r="421" customFormat="false" ht="13.5" hidden="false" customHeight="true" outlineLevel="0" collapsed="false">
      <c r="A421" s="1" t="n">
        <v>35370</v>
      </c>
      <c r="C421" s="11" t="n">
        <v>670</v>
      </c>
      <c r="D421" s="11" t="n">
        <v>1721</v>
      </c>
      <c r="E421" s="11" t="n">
        <v>334</v>
      </c>
      <c r="F421" s="11" t="n">
        <v>2725</v>
      </c>
      <c r="G421" s="0" t="n">
        <v>2810</v>
      </c>
      <c r="H421" s="12" t="n">
        <f aca="false">G421-F421</f>
        <v>85</v>
      </c>
      <c r="I421" s="2" t="n">
        <v>0.748603351955307</v>
      </c>
      <c r="J421" s="2" t="n">
        <v>0.943530701754386</v>
      </c>
      <c r="K421" s="2" t="n">
        <v>0.698744769874477</v>
      </c>
      <c r="L421" s="2" t="n">
        <v>0.849968808484092</v>
      </c>
      <c r="N421" s="11" t="n">
        <v>10</v>
      </c>
      <c r="O421" s="11" t="n">
        <v>22</v>
      </c>
      <c r="P421" s="11" t="n">
        <v>-5</v>
      </c>
      <c r="Q421" s="11" t="n">
        <v>27</v>
      </c>
      <c r="R421" s="13" t="n">
        <v>25.2</v>
      </c>
    </row>
    <row r="422" customFormat="false" ht="13.5" hidden="false" customHeight="true" outlineLevel="0" collapsed="false">
      <c r="A422" s="1" t="n">
        <v>35006</v>
      </c>
      <c r="C422" s="0" t="n">
        <v>812</v>
      </c>
      <c r="D422" s="0" t="n">
        <v>1723</v>
      </c>
      <c r="E422" s="0" t="n">
        <v>423</v>
      </c>
      <c r="F422" s="0" t="n">
        <v>2958</v>
      </c>
      <c r="I422" s="2" t="n">
        <v>0.894273127753304</v>
      </c>
      <c r="J422" s="2" t="n">
        <v>0.962569832402235</v>
      </c>
      <c r="K422" s="2" t="n">
        <v>0.877593360995851</v>
      </c>
      <c r="L422" s="2" t="n">
        <v>0.930188679245283</v>
      </c>
      <c r="N422" s="0" t="n">
        <v>-1</v>
      </c>
      <c r="O422" s="0" t="n">
        <v>6</v>
      </c>
      <c r="P422" s="0" t="n">
        <v>-1</v>
      </c>
      <c r="Q422" s="0" t="n">
        <v>4</v>
      </c>
      <c r="R422" s="13" t="n">
        <v>19</v>
      </c>
    </row>
    <row r="423" customFormat="false" ht="13.5" hidden="false" customHeight="true" outlineLevel="0" collapsed="false">
      <c r="A423" s="1" t="n">
        <v>34642</v>
      </c>
      <c r="C423" s="0" t="n">
        <v>870</v>
      </c>
      <c r="D423" s="0" t="n">
        <v>1791</v>
      </c>
      <c r="E423" s="0" t="n">
        <v>427</v>
      </c>
      <c r="F423" s="0" t="n">
        <v>3088</v>
      </c>
      <c r="I423" s="2" t="n">
        <v>0.958149779735683</v>
      </c>
      <c r="J423" s="2" t="n">
        <v>1.00055865921788</v>
      </c>
      <c r="K423" s="2" t="n">
        <v>0.885892116182573</v>
      </c>
      <c r="L423" s="2" t="n">
        <v>0.971069182389937</v>
      </c>
      <c r="N423" s="0" t="n">
        <v>-3</v>
      </c>
      <c r="O423" s="0" t="n">
        <v>9</v>
      </c>
      <c r="P423" s="0" t="n">
        <v>-3</v>
      </c>
      <c r="Q423" s="0" t="n">
        <v>3</v>
      </c>
      <c r="R423" s="13" t="n">
        <v>-1</v>
      </c>
    </row>
    <row r="424" customFormat="false" ht="13.5" hidden="false" customHeight="true" outlineLevel="0" collapsed="false">
      <c r="R424" s="13"/>
    </row>
    <row r="425" customFormat="false" ht="13.5" hidden="false" customHeight="true" outlineLevel="0" collapsed="false">
      <c r="R425" s="13"/>
    </row>
    <row r="426" customFormat="false" ht="13.5" hidden="false" customHeight="true" outlineLevel="0" collapsed="false">
      <c r="A426" s="1" t="n">
        <v>36833</v>
      </c>
      <c r="C426" s="11" t="n">
        <f aca="false">[107]STOR951!$D$13</f>
        <v>687</v>
      </c>
      <c r="D426" s="11" t="n">
        <f aca="false">[107]STOR951!$D$17</f>
        <v>1678</v>
      </c>
      <c r="E426" s="11" t="n">
        <f aca="false">[107]STOR951!$D$21</f>
        <v>383</v>
      </c>
      <c r="F426" s="11" t="n">
        <f aca="false">[107]STOR951!$D$25</f>
        <v>2748</v>
      </c>
      <c r="I426" s="2" t="n">
        <f aca="false">[107]STOR951!$G$13</f>
        <v>0.720881427072403</v>
      </c>
      <c r="J426" s="2" t="n">
        <f aca="false">[107]STOR951!$G$17</f>
        <v>0.914441416893733</v>
      </c>
      <c r="K426" s="2" t="n">
        <f aca="false">[107]STOR951!$G$21</f>
        <v>0.756916996047431</v>
      </c>
      <c r="L426" s="2" t="n">
        <f aca="false">[107]STOR951!$G$25</f>
        <v>0.83424408014572</v>
      </c>
      <c r="N426" s="11" t="n">
        <f aca="false">[107]STOR951!$E$13</f>
        <v>21</v>
      </c>
      <c r="O426" s="11" t="n">
        <f aca="false">[107]STOR951!$E$17</f>
        <v>17</v>
      </c>
      <c r="P426" s="11" t="n">
        <f aca="false">[107]STOR951!$E$21</f>
        <v>-2</v>
      </c>
      <c r="Q426" s="11" t="n">
        <f aca="false">[107]STOR951!$E$25</f>
        <v>36</v>
      </c>
      <c r="R426" s="13" t="n">
        <v>27.7</v>
      </c>
    </row>
    <row r="427" customFormat="false" ht="13.5" hidden="false" customHeight="true" outlineLevel="0" collapsed="false">
      <c r="A427" s="1" t="n">
        <v>36469</v>
      </c>
      <c r="C427" s="11" t="n">
        <f aca="false">[108]STOR951!$D$13</f>
        <v>852</v>
      </c>
      <c r="D427" s="11" t="n">
        <f aca="false">[108]STOR951!$D$17</f>
        <v>1721</v>
      </c>
      <c r="E427" s="11" t="n">
        <f aca="false">[108]STOR951!$D$21</f>
        <v>434</v>
      </c>
      <c r="F427" s="11" t="n">
        <f aca="false">[108]STOR951!$D$25</f>
        <v>3007</v>
      </c>
      <c r="I427" s="2" t="n">
        <f aca="false">[108]STOR951!$G$13</f>
        <v>0.897787144362487</v>
      </c>
      <c r="J427" s="2" t="n">
        <f aca="false">[108]STOR951!$G$17</f>
        <v>0.951354339414041</v>
      </c>
      <c r="K427" s="2" t="n">
        <f aca="false">[108]STOR951!$G$21</f>
        <v>0.885714285714286</v>
      </c>
      <c r="L427" s="2" t="n">
        <f aca="false">[108]STOR951!$G$25</f>
        <v>0.937928883343731</v>
      </c>
      <c r="N427" s="11" t="n">
        <f aca="false">[108]STOR951!$E$13</f>
        <v>1</v>
      </c>
      <c r="O427" s="11" t="n">
        <f aca="false">[108]STOR951!$E$17</f>
        <v>10</v>
      </c>
      <c r="P427" s="11" t="n">
        <f aca="false">[108]STOR951!$E$21</f>
        <v>1</v>
      </c>
      <c r="Q427" s="11" t="n">
        <f aca="false">[108]STOR951!$E$25</f>
        <v>12</v>
      </c>
      <c r="R427" s="13" t="n">
        <v>2.8</v>
      </c>
    </row>
    <row r="428" customFormat="false" ht="13.5" hidden="false" customHeight="true" outlineLevel="0" collapsed="false">
      <c r="A428" s="1" t="n">
        <v>36105</v>
      </c>
      <c r="C428" s="11" t="n">
        <v>923</v>
      </c>
      <c r="D428" s="11" t="n">
        <v>1755</v>
      </c>
      <c r="E428" s="11" t="n">
        <v>449</v>
      </c>
      <c r="F428" s="11" t="n">
        <v>3127</v>
      </c>
      <c r="I428" s="2" t="n">
        <v>0.984581497797357</v>
      </c>
      <c r="J428" s="2" t="n">
        <v>0.96927374301676</v>
      </c>
      <c r="K428" s="2" t="n">
        <v>0.9149377593361</v>
      </c>
      <c r="L428" s="2" t="n">
        <v>0.957579538365565</v>
      </c>
      <c r="N428" s="11" t="n">
        <v>-2</v>
      </c>
      <c r="O428" s="11" t="n">
        <v>-28</v>
      </c>
      <c r="P428" s="11" t="n">
        <v>6</v>
      </c>
      <c r="Q428" s="11" t="n">
        <v>-24</v>
      </c>
      <c r="R428" s="13" t="n">
        <v>0.3</v>
      </c>
    </row>
    <row r="429" customFormat="false" ht="13.5" hidden="false" customHeight="true" outlineLevel="0" collapsed="false">
      <c r="A429" s="1" t="n">
        <v>35741</v>
      </c>
      <c r="C429" s="11" t="n">
        <v>748</v>
      </c>
      <c r="D429" s="11" t="n">
        <v>1695</v>
      </c>
      <c r="E429" s="11" t="n">
        <v>371</v>
      </c>
      <c r="F429" s="11" t="n">
        <v>2814</v>
      </c>
      <c r="I429" s="2" t="n">
        <v>0.823788546255507</v>
      </c>
      <c r="J429" s="2" t="n">
        <v>0.946927374301676</v>
      </c>
      <c r="K429" s="2" t="n">
        <v>0.769709543568465</v>
      </c>
      <c r="L429" s="2" t="n">
        <v>0.877729257641921</v>
      </c>
      <c r="N429" s="11" t="n">
        <v>-1</v>
      </c>
      <c r="O429" s="11" t="n">
        <v>4</v>
      </c>
      <c r="P429" s="11" t="n">
        <v>4</v>
      </c>
      <c r="Q429" s="11" t="n">
        <v>7</v>
      </c>
      <c r="R429" s="13" t="n">
        <v>-44.2</v>
      </c>
    </row>
    <row r="430" customFormat="false" ht="13.5" hidden="false" customHeight="true" outlineLevel="0" collapsed="false">
      <c r="A430" s="1" t="n">
        <v>35377</v>
      </c>
      <c r="C430" s="11" t="n">
        <v>658</v>
      </c>
      <c r="D430" s="11" t="n">
        <v>1714</v>
      </c>
      <c r="E430" s="11" t="n">
        <v>331</v>
      </c>
      <c r="F430" s="11" t="n">
        <v>2703</v>
      </c>
      <c r="I430" s="2" t="n">
        <v>0.735195530726257</v>
      </c>
      <c r="J430" s="2" t="n">
        <v>0.93969298245614</v>
      </c>
      <c r="K430" s="2" t="n">
        <v>0.692468619246862</v>
      </c>
      <c r="L430" s="2" t="n">
        <v>0.843106674984404</v>
      </c>
      <c r="N430" s="11" t="n">
        <v>-12</v>
      </c>
      <c r="O430" s="11" t="n">
        <v>-7</v>
      </c>
      <c r="P430" s="11" t="n">
        <v>-3</v>
      </c>
      <c r="Q430" s="11" t="n">
        <v>-22</v>
      </c>
      <c r="R430" s="13" t="n">
        <v>-12.7</v>
      </c>
    </row>
    <row r="431" customFormat="false" ht="13.5" hidden="false" customHeight="true" outlineLevel="0" collapsed="false">
      <c r="A431" s="1" t="n">
        <v>35013</v>
      </c>
      <c r="C431" s="0" t="n">
        <v>794</v>
      </c>
      <c r="D431" s="0" t="n">
        <v>1669</v>
      </c>
      <c r="E431" s="0" t="n">
        <v>410</v>
      </c>
      <c r="F431" s="0" t="n">
        <v>2873</v>
      </c>
      <c r="I431" s="2" t="n">
        <v>0.874449339207049</v>
      </c>
      <c r="J431" s="2" t="n">
        <v>0.932402234636872</v>
      </c>
      <c r="K431" s="2" t="n">
        <v>0.850622406639004</v>
      </c>
      <c r="L431" s="2" t="n">
        <v>0.903459119496855</v>
      </c>
      <c r="N431" s="0" t="n">
        <v>-18</v>
      </c>
      <c r="O431" s="0" t="n">
        <v>-54</v>
      </c>
      <c r="P431" s="0" t="n">
        <v>-13</v>
      </c>
      <c r="Q431" s="0" t="n">
        <v>-85</v>
      </c>
      <c r="R431" s="13" t="n">
        <v>-34</v>
      </c>
    </row>
    <row r="432" customFormat="false" ht="13.5" hidden="false" customHeight="true" outlineLevel="0" collapsed="false">
      <c r="A432" s="1" t="n">
        <v>34649</v>
      </c>
      <c r="C432" s="0" t="n">
        <v>877</v>
      </c>
      <c r="D432" s="0" t="n">
        <v>1795</v>
      </c>
      <c r="E432" s="0" t="n">
        <v>427</v>
      </c>
      <c r="F432" s="0" t="n">
        <v>3099</v>
      </c>
      <c r="I432" s="2" t="n">
        <v>0.965859030837004</v>
      </c>
      <c r="J432" s="2" t="n">
        <v>1.00279329608939</v>
      </c>
      <c r="K432" s="2" t="n">
        <v>0.885892116182573</v>
      </c>
      <c r="L432" s="2" t="n">
        <v>0.974528301886792</v>
      </c>
      <c r="N432" s="0" t="n">
        <v>7</v>
      </c>
      <c r="O432" s="0" t="n">
        <v>4</v>
      </c>
      <c r="P432" s="0" t="n">
        <v>0</v>
      </c>
      <c r="Q432" s="0" t="n">
        <v>11</v>
      </c>
      <c r="R432" s="13" t="n">
        <v>-2</v>
      </c>
    </row>
    <row r="433" customFormat="false" ht="13.5" hidden="false" customHeight="true" outlineLevel="0" collapsed="false">
      <c r="R433" s="13"/>
    </row>
    <row r="434" customFormat="false" ht="13.5" hidden="false" customHeight="true" outlineLevel="0" collapsed="false">
      <c r="R434" s="13"/>
    </row>
    <row r="435" customFormat="false" ht="13.5" hidden="false" customHeight="true" outlineLevel="0" collapsed="false">
      <c r="A435" s="1" t="n">
        <v>36840</v>
      </c>
      <c r="C435" s="11" t="n">
        <f aca="false">[109]STOR951!$D$13</f>
        <v>688</v>
      </c>
      <c r="D435" s="11" t="n">
        <f aca="false">[109]STOR951!$D$17</f>
        <v>1682</v>
      </c>
      <c r="E435" s="11" t="n">
        <f aca="false">[109]STOR951!$D$21</f>
        <v>372</v>
      </c>
      <c r="F435" s="11" t="n">
        <f aca="false">[109]STOR951!$D$25</f>
        <v>2742</v>
      </c>
      <c r="I435" s="2" t="n">
        <f aca="false">[109]STOR951!$G$13</f>
        <v>0.72193074501574</v>
      </c>
      <c r="J435" s="2" t="n">
        <f aca="false">[109]STOR951!$G$17</f>
        <v>0.916621253405995</v>
      </c>
      <c r="K435" s="2" t="n">
        <f aca="false">[109]STOR951!$G$21</f>
        <v>0.735177865612648</v>
      </c>
      <c r="L435" s="2" t="n">
        <f aca="false">[109]STOR951!$G$25</f>
        <v>0.832422586520947</v>
      </c>
      <c r="N435" s="11" t="n">
        <f aca="false">[109]STOR951!$E$13</f>
        <v>1</v>
      </c>
      <c r="O435" s="11" t="n">
        <f aca="false">[109]STOR951!$E$17</f>
        <v>4</v>
      </c>
      <c r="P435" s="11" t="n">
        <f aca="false">[109]STOR951!$E$21</f>
        <v>-11</v>
      </c>
      <c r="Q435" s="11" t="n">
        <f aca="false">[109]STOR951!$E$25</f>
        <v>-6</v>
      </c>
      <c r="R435" s="13" t="n">
        <v>11.9</v>
      </c>
    </row>
    <row r="436" customFormat="false" ht="13.5" hidden="false" customHeight="true" outlineLevel="0" collapsed="false">
      <c r="A436" s="1" t="n">
        <v>36476</v>
      </c>
      <c r="C436" s="11" t="n">
        <f aca="false">[110]STOR951!$D$13</f>
        <v>847</v>
      </c>
      <c r="D436" s="11" t="n">
        <f aca="false">[110]STOR951!$D$17</f>
        <v>1730</v>
      </c>
      <c r="E436" s="11" t="n">
        <f aca="false">[110]STOR951!$D$21</f>
        <v>439</v>
      </c>
      <c r="F436" s="11" t="n">
        <f aca="false">[110]STOR951!$D$25</f>
        <v>3016</v>
      </c>
      <c r="I436" s="2" t="n">
        <f aca="false">[110]STOR951!$G$13</f>
        <v>0.892518440463646</v>
      </c>
      <c r="J436" s="2" t="n">
        <f aca="false">[110]STOR951!$G$17</f>
        <v>0.95632946379215</v>
      </c>
      <c r="K436" s="2" t="n">
        <f aca="false">[110]STOR951!$G$21</f>
        <v>0.895918367346939</v>
      </c>
      <c r="L436" s="2" t="n">
        <f aca="false">[110]STOR951!$G$25</f>
        <v>0.940736119775421</v>
      </c>
      <c r="N436" s="11" t="n">
        <f aca="false">[110]STOR951!$E$13</f>
        <v>-5</v>
      </c>
      <c r="O436" s="11" t="n">
        <f aca="false">[110]STOR951!$E$17</f>
        <v>9</v>
      </c>
      <c r="P436" s="11" t="n">
        <f aca="false">[110]STOR951!$E$21</f>
        <v>5</v>
      </c>
      <c r="Q436" s="11" t="n">
        <f aca="false">[110]STOR951!$E$25</f>
        <v>9</v>
      </c>
      <c r="R436" s="13" t="n">
        <v>23.4</v>
      </c>
    </row>
    <row r="437" customFormat="false" ht="13.5" hidden="false" customHeight="true" outlineLevel="0" collapsed="false">
      <c r="A437" s="1" t="n">
        <v>36112</v>
      </c>
      <c r="C437" s="11" t="n">
        <v>903</v>
      </c>
      <c r="D437" s="11" t="n">
        <v>1738</v>
      </c>
      <c r="E437" s="11" t="n">
        <v>441</v>
      </c>
      <c r="F437" s="11" t="n">
        <v>3082</v>
      </c>
      <c r="I437" s="2" t="n">
        <v>0.994493392070485</v>
      </c>
      <c r="J437" s="2" t="n">
        <v>0.970949720670391</v>
      </c>
      <c r="K437" s="2" t="n">
        <v>0.9149377593361</v>
      </c>
      <c r="L437" s="2" t="n">
        <v>0.961322520274485</v>
      </c>
      <c r="N437" s="11" t="n">
        <v>-20</v>
      </c>
      <c r="O437" s="11" t="n">
        <v>-17</v>
      </c>
      <c r="P437" s="11" t="n">
        <v>-8</v>
      </c>
      <c r="Q437" s="11" t="n">
        <v>-45</v>
      </c>
      <c r="R437" s="13" t="n">
        <v>-44.6</v>
      </c>
    </row>
    <row r="438" customFormat="false" ht="13.5" hidden="false" customHeight="true" outlineLevel="0" collapsed="false">
      <c r="A438" s="1" t="n">
        <v>35748</v>
      </c>
      <c r="C438" s="11" t="n">
        <v>717</v>
      </c>
      <c r="D438" s="11" t="n">
        <v>1666</v>
      </c>
      <c r="E438" s="11" t="n">
        <v>367</v>
      </c>
      <c r="F438" s="11" t="n">
        <v>2750</v>
      </c>
      <c r="I438" s="2" t="n">
        <v>0.789647577092511</v>
      </c>
      <c r="J438" s="2" t="n">
        <v>0.93072625698324</v>
      </c>
      <c r="K438" s="2" t="n">
        <v>0.761410788381743</v>
      </c>
      <c r="L438" s="2" t="n">
        <v>0.857766687461011</v>
      </c>
      <c r="N438" s="11" t="n">
        <v>-31</v>
      </c>
      <c r="O438" s="11" t="n">
        <v>-29</v>
      </c>
      <c r="P438" s="11" t="n">
        <v>-4</v>
      </c>
      <c r="Q438" s="11" t="n">
        <v>-64</v>
      </c>
      <c r="R438" s="13" t="n">
        <v>-66.8</v>
      </c>
    </row>
    <row r="439" customFormat="false" ht="13.5" hidden="false" customHeight="true" outlineLevel="0" collapsed="false">
      <c r="A439" s="1" t="n">
        <v>35384</v>
      </c>
      <c r="C439" s="11" t="n">
        <v>629</v>
      </c>
      <c r="D439" s="11" t="n">
        <v>1656</v>
      </c>
      <c r="E439" s="11" t="n">
        <v>332</v>
      </c>
      <c r="F439" s="11" t="n">
        <v>2617</v>
      </c>
      <c r="I439" s="2" t="n">
        <v>0.702793296089386</v>
      </c>
      <c r="J439" s="2" t="n">
        <v>0.907894736842105</v>
      </c>
      <c r="K439" s="2" t="n">
        <v>0.694560669456067</v>
      </c>
      <c r="L439" s="2" t="n">
        <v>0.816281971303805</v>
      </c>
      <c r="N439" s="11" t="n">
        <v>-29</v>
      </c>
      <c r="O439" s="11" t="n">
        <v>-58</v>
      </c>
      <c r="P439" s="11" t="n">
        <v>1</v>
      </c>
      <c r="Q439" s="11" t="n">
        <v>-86</v>
      </c>
      <c r="R439" s="13" t="n">
        <v>-77.2</v>
      </c>
    </row>
    <row r="440" customFormat="false" ht="13.5" hidden="false" customHeight="true" outlineLevel="0" collapsed="false">
      <c r="A440" s="1" t="n">
        <v>35020</v>
      </c>
      <c r="C440" s="0" t="n">
        <v>769</v>
      </c>
      <c r="D440" s="0" t="n">
        <v>1607</v>
      </c>
      <c r="E440" s="0" t="n">
        <v>422</v>
      </c>
      <c r="F440" s="0" t="n">
        <v>2798</v>
      </c>
      <c r="I440" s="2" t="n">
        <v>0.846916299559471</v>
      </c>
      <c r="J440" s="2" t="n">
        <v>0.897765363128492</v>
      </c>
      <c r="K440" s="2" t="n">
        <v>0.87551867219917</v>
      </c>
      <c r="L440" s="2" t="n">
        <v>0.879874213836478</v>
      </c>
      <c r="N440" s="0" t="n">
        <v>-25</v>
      </c>
      <c r="O440" s="0" t="n">
        <v>-62</v>
      </c>
      <c r="P440" s="0" t="n">
        <v>12</v>
      </c>
      <c r="Q440" s="0" t="n">
        <v>-75</v>
      </c>
      <c r="R440" s="13" t="n">
        <v>-54</v>
      </c>
    </row>
    <row r="441" customFormat="false" ht="13.5" hidden="false" customHeight="true" outlineLevel="0" collapsed="false">
      <c r="A441" s="1" t="n">
        <v>34656</v>
      </c>
      <c r="C441" s="0" t="n">
        <v>878</v>
      </c>
      <c r="D441" s="0" t="n">
        <v>1786</v>
      </c>
      <c r="E441" s="0" t="n">
        <v>420</v>
      </c>
      <c r="F441" s="0" t="n">
        <v>3084</v>
      </c>
      <c r="I441" s="2" t="n">
        <v>0.966960352422908</v>
      </c>
      <c r="J441" s="2" t="n">
        <v>0.997765363128492</v>
      </c>
      <c r="K441" s="2" t="n">
        <v>0.871369294605809</v>
      </c>
      <c r="L441" s="2" t="n">
        <v>0.969811320754717</v>
      </c>
      <c r="N441" s="0" t="n">
        <v>1</v>
      </c>
      <c r="O441" s="0" t="n">
        <v>-9</v>
      </c>
      <c r="P441" s="0" t="n">
        <v>-7</v>
      </c>
      <c r="Q441" s="0" t="n">
        <v>-15</v>
      </c>
      <c r="R441" s="13" t="n">
        <v>-10</v>
      </c>
    </row>
    <row r="442" customFormat="false" ht="13.5" hidden="false" customHeight="true" outlineLevel="0" collapsed="false">
      <c r="R442" s="13"/>
    </row>
    <row r="443" customFormat="false" ht="13.5" hidden="false" customHeight="true" outlineLevel="0" collapsed="false">
      <c r="R443" s="13"/>
    </row>
    <row r="444" customFormat="false" ht="13.5" hidden="false" customHeight="true" outlineLevel="0" collapsed="false">
      <c r="A444" s="1" t="n">
        <v>36847</v>
      </c>
      <c r="C444" s="11" t="n">
        <f aca="false">[111]STOR951!$D$13</f>
        <v>664</v>
      </c>
      <c r="D444" s="11" t="n">
        <f aca="false">[111]STOR951!$D$17</f>
        <v>1643</v>
      </c>
      <c r="E444" s="11" t="n">
        <f aca="false">[111]STOR951!$D$21</f>
        <v>341</v>
      </c>
      <c r="F444" s="11" t="n">
        <f aca="false">[111]STOR951!$D$25</f>
        <v>2648</v>
      </c>
      <c r="I444" s="2" t="n">
        <f aca="false">[111]STOR951!$G$13</f>
        <v>0.696747114375656</v>
      </c>
      <c r="J444" s="2" t="n">
        <f aca="false">[111]STOR951!$G$17</f>
        <v>0.895367847411444</v>
      </c>
      <c r="K444" s="2" t="n">
        <f aca="false">[111]STOR951!$G$21</f>
        <v>0.673913043478261</v>
      </c>
      <c r="L444" s="2" t="n">
        <f aca="false">[111]STOR951!$G$25</f>
        <v>0.803885853066181</v>
      </c>
      <c r="N444" s="11" t="n">
        <f aca="false">[111]STOR951!$E$13</f>
        <v>-24</v>
      </c>
      <c r="O444" s="11" t="n">
        <f aca="false">[111]STOR951!$E$17</f>
        <v>-39</v>
      </c>
      <c r="P444" s="11" t="n">
        <f aca="false">[111]STOR951!$E$21</f>
        <v>-31</v>
      </c>
      <c r="Q444" s="11" t="n">
        <f aca="false">[111]STOR951!$E$25</f>
        <v>-94</v>
      </c>
      <c r="R444" s="13" t="n">
        <v>-19</v>
      </c>
    </row>
    <row r="445" customFormat="false" ht="13.5" hidden="false" customHeight="true" outlineLevel="0" collapsed="false">
      <c r="A445" s="1" t="n">
        <v>36483</v>
      </c>
      <c r="C445" s="11" t="n">
        <f aca="false">[112]STOR951!$D$13</f>
        <v>843</v>
      </c>
      <c r="D445" s="11" t="n">
        <f aca="false">[112]STOR951!$D$17</f>
        <v>1711</v>
      </c>
      <c r="E445" s="11" t="n">
        <f aca="false">[112]STOR951!$D$21</f>
        <v>442</v>
      </c>
      <c r="F445" s="11" t="n">
        <f aca="false">[112]STOR951!$D$25</f>
        <v>2996</v>
      </c>
      <c r="I445" s="2" t="n">
        <f aca="false">[112]STOR951!$G$13</f>
        <v>0.888303477344573</v>
      </c>
      <c r="J445" s="2" t="n">
        <f aca="false">[112]STOR951!$G$17</f>
        <v>0.945826423438364</v>
      </c>
      <c r="K445" s="2" t="n">
        <f aca="false">[112]STOR951!$G$21</f>
        <v>0.902040816326531</v>
      </c>
      <c r="L445" s="2" t="n">
        <f aca="false">[112]STOR951!$G$25</f>
        <v>0.934497816593886</v>
      </c>
      <c r="N445" s="11" t="n">
        <f aca="false">[112]STOR951!$E$13</f>
        <v>-4</v>
      </c>
      <c r="O445" s="11" t="n">
        <f aca="false">[112]STOR951!$E$17</f>
        <v>-19</v>
      </c>
      <c r="P445" s="11" t="n">
        <f aca="false">[112]STOR951!$E$21</f>
        <v>3</v>
      </c>
      <c r="Q445" s="11" t="n">
        <f aca="false">[112]STOR951!$E$25</f>
        <v>-20</v>
      </c>
      <c r="R445" s="13" t="n">
        <v>-4.8</v>
      </c>
    </row>
    <row r="446" customFormat="false" ht="13.5" hidden="false" customHeight="true" outlineLevel="0" collapsed="false">
      <c r="A446" s="1" t="n">
        <v>36119</v>
      </c>
      <c r="C446" s="11" t="n">
        <v>899</v>
      </c>
      <c r="D446" s="11" t="n">
        <v>1726</v>
      </c>
      <c r="E446" s="11" t="n">
        <v>444</v>
      </c>
      <c r="F446" s="11" t="n">
        <v>3069</v>
      </c>
      <c r="I446" s="2" t="n">
        <v>0.990088105726872</v>
      </c>
      <c r="J446" s="2" t="n">
        <v>0.964245810055866</v>
      </c>
      <c r="K446" s="2" t="n">
        <v>0.921161825726141</v>
      </c>
      <c r="L446" s="2" t="n">
        <v>0.957267623206488</v>
      </c>
      <c r="N446" s="11" t="n">
        <v>-4</v>
      </c>
      <c r="O446" s="11" t="n">
        <v>-12</v>
      </c>
      <c r="P446" s="11" t="n">
        <v>3</v>
      </c>
      <c r="Q446" s="11" t="n">
        <v>-13</v>
      </c>
      <c r="R446" s="13" t="n">
        <v>-67.5</v>
      </c>
    </row>
    <row r="447" customFormat="false" ht="13.5" hidden="false" customHeight="true" outlineLevel="0" collapsed="false">
      <c r="A447" s="1" t="n">
        <v>35755</v>
      </c>
      <c r="C447" s="11" t="n">
        <v>677</v>
      </c>
      <c r="D447" s="11" t="n">
        <v>1606</v>
      </c>
      <c r="E447" s="11" t="n">
        <v>359</v>
      </c>
      <c r="F447" s="11" t="n">
        <v>2642</v>
      </c>
      <c r="I447" s="2" t="n">
        <v>0.745594713656388</v>
      </c>
      <c r="J447" s="2" t="n">
        <v>0.897206703910615</v>
      </c>
      <c r="K447" s="2" t="n">
        <v>0.744813278008299</v>
      </c>
      <c r="L447" s="2" t="n">
        <v>0.824079850280724</v>
      </c>
      <c r="N447" s="11" t="n">
        <v>-40</v>
      </c>
      <c r="O447" s="11" t="n">
        <v>-60</v>
      </c>
      <c r="P447" s="11" t="n">
        <v>-8</v>
      </c>
      <c r="Q447" s="11" t="n">
        <v>-108</v>
      </c>
      <c r="R447" s="13" t="n">
        <v>-84.6</v>
      </c>
    </row>
    <row r="448" customFormat="false" ht="13.5" hidden="false" customHeight="true" outlineLevel="0" collapsed="false">
      <c r="A448" s="1" t="n">
        <v>35391</v>
      </c>
      <c r="C448" s="11" t="n">
        <v>615</v>
      </c>
      <c r="D448" s="11" t="n">
        <v>1610</v>
      </c>
      <c r="E448" s="11" t="n">
        <v>326</v>
      </c>
      <c r="F448" s="11" t="n">
        <v>2551</v>
      </c>
      <c r="I448" s="2" t="n">
        <v>0.687150837988827</v>
      </c>
      <c r="J448" s="2" t="n">
        <v>0.882675438596491</v>
      </c>
      <c r="K448" s="2" t="n">
        <v>0.682008368200837</v>
      </c>
      <c r="L448" s="2" t="n">
        <v>0.795695570804741</v>
      </c>
      <c r="N448" s="11" t="n">
        <v>-14</v>
      </c>
      <c r="O448" s="11" t="n">
        <v>-46</v>
      </c>
      <c r="P448" s="11" t="n">
        <v>-6</v>
      </c>
      <c r="Q448" s="11" t="n">
        <v>-66</v>
      </c>
      <c r="R448" s="13" t="n">
        <v>-86.7</v>
      </c>
    </row>
    <row r="449" customFormat="false" ht="13.5" hidden="false" customHeight="true" outlineLevel="0" collapsed="false">
      <c r="A449" s="1" t="n">
        <v>35027</v>
      </c>
      <c r="C449" s="0" t="n">
        <v>754</v>
      </c>
      <c r="D449" s="0" t="n">
        <v>1563</v>
      </c>
      <c r="E449" s="0" t="n">
        <v>420</v>
      </c>
      <c r="F449" s="0" t="n">
        <v>2737</v>
      </c>
      <c r="I449" s="2" t="n">
        <v>0.830396475770925</v>
      </c>
      <c r="J449" s="2" t="n">
        <v>0.8731843575419</v>
      </c>
      <c r="K449" s="2" t="n">
        <v>0.871369294605809</v>
      </c>
      <c r="L449" s="2" t="n">
        <v>0.860691823899371</v>
      </c>
      <c r="N449" s="0" t="n">
        <v>-15</v>
      </c>
      <c r="O449" s="0" t="n">
        <v>-44</v>
      </c>
      <c r="P449" s="0" t="n">
        <v>-2</v>
      </c>
      <c r="Q449" s="0" t="n">
        <v>-61</v>
      </c>
      <c r="R449" s="13" t="n">
        <v>-60</v>
      </c>
    </row>
    <row r="450" customFormat="false" ht="12.75" hidden="false" customHeight="false" outlineLevel="0" collapsed="false">
      <c r="A450" s="1" t="n">
        <v>34663</v>
      </c>
      <c r="C450" s="0" t="n">
        <v>864</v>
      </c>
      <c r="D450" s="0" t="n">
        <v>1751</v>
      </c>
      <c r="E450" s="0" t="n">
        <v>412</v>
      </c>
      <c r="F450" s="0" t="n">
        <v>3027</v>
      </c>
      <c r="I450" s="2" t="n">
        <v>0.951541850220264</v>
      </c>
      <c r="J450" s="2" t="n">
        <v>0.978212290502793</v>
      </c>
      <c r="K450" s="2" t="n">
        <v>0.854771784232365</v>
      </c>
      <c r="L450" s="2" t="n">
        <v>0.95188679245283</v>
      </c>
      <c r="N450" s="0" t="n">
        <v>-14</v>
      </c>
      <c r="O450" s="0" t="n">
        <v>-35</v>
      </c>
      <c r="P450" s="0" t="n">
        <v>-8</v>
      </c>
      <c r="Q450" s="0" t="n">
        <v>-57</v>
      </c>
      <c r="R450" s="13" t="n">
        <v>-22</v>
      </c>
    </row>
    <row r="451" customFormat="false" ht="12.75" hidden="false" customHeight="false" outlineLevel="0" collapsed="false">
      <c r="R451" s="13"/>
    </row>
    <row r="452" customFormat="false" ht="12.75" hidden="false" customHeight="false" outlineLevel="0" collapsed="false">
      <c r="A452" s="0"/>
      <c r="I452" s="0"/>
      <c r="J452" s="0"/>
      <c r="K452" s="0"/>
      <c r="L452" s="0"/>
      <c r="R452" s="13"/>
    </row>
    <row r="453" customFormat="false" ht="12.75" hidden="false" customHeight="false" outlineLevel="0" collapsed="false">
      <c r="A453" s="1" t="n">
        <v>36854</v>
      </c>
      <c r="C453" s="11" t="n">
        <f aca="false">[113]STOR951!$D$13</f>
        <v>622</v>
      </c>
      <c r="D453" s="11" t="n">
        <f aca="false">[113]STOR951!$D$17</f>
        <v>1552</v>
      </c>
      <c r="E453" s="11" t="n">
        <f aca="false">[113]STOR951!$D$21</f>
        <v>328</v>
      </c>
      <c r="F453" s="11" t="n">
        <f aca="false">[113]STOR951!$D$25</f>
        <v>2502</v>
      </c>
      <c r="I453" s="2" t="n">
        <f aca="false">[113]STOR951!$G$13</f>
        <v>0.652675760755509</v>
      </c>
      <c r="J453" s="2" t="n">
        <f aca="false">[113]STOR951!$G$17</f>
        <v>0.845776566757493</v>
      </c>
      <c r="K453" s="2" t="n">
        <f aca="false">[113]STOR951!$G$21</f>
        <v>0.648221343873518</v>
      </c>
      <c r="L453" s="2" t="n">
        <f aca="false">[113]STOR951!$G$25</f>
        <v>0.759562841530055</v>
      </c>
      <c r="N453" s="11" t="n">
        <f aca="false">[113]STOR951!$E$13</f>
        <v>-42</v>
      </c>
      <c r="O453" s="11" t="n">
        <f aca="false">[113]STOR951!$E$17</f>
        <v>-91</v>
      </c>
      <c r="P453" s="11" t="n">
        <f aca="false">[113]STOR951!$E$21</f>
        <v>-13</v>
      </c>
      <c r="Q453" s="11" t="n">
        <f aca="false">[113]STOR951!$E$25</f>
        <v>-146</v>
      </c>
      <c r="R453" s="13" t="n">
        <v>-31.9</v>
      </c>
    </row>
    <row r="454" customFormat="false" ht="12.75" hidden="false" customHeight="false" outlineLevel="0" collapsed="false">
      <c r="A454" s="1" t="n">
        <v>36490</v>
      </c>
      <c r="C454" s="11" t="n">
        <f aca="false">[114]STOR951!$D$13</f>
        <v>848</v>
      </c>
      <c r="D454" s="11" t="n">
        <f aca="false">[114]STOR951!$D$17</f>
        <v>1714</v>
      </c>
      <c r="E454" s="11" t="n">
        <f aca="false">[114]STOR951!$D$21</f>
        <v>439</v>
      </c>
      <c r="F454" s="11" t="n">
        <f aca="false">[114]STOR951!$D$25</f>
        <v>3001</v>
      </c>
      <c r="I454" s="2" t="n">
        <f aca="false">[114]STOR951!$G$13</f>
        <v>0.893572181243414</v>
      </c>
      <c r="J454" s="2" t="n">
        <f aca="false">[114]STOR951!$G$17</f>
        <v>0.947484798231067</v>
      </c>
      <c r="K454" s="2" t="n">
        <f aca="false">[114]STOR951!$G$21</f>
        <v>0.895918367346939</v>
      </c>
      <c r="L454" s="2" t="n">
        <f aca="false">[114]STOR951!$G$25</f>
        <v>0.93605739238927</v>
      </c>
      <c r="N454" s="11" t="n">
        <f aca="false">[114]STOR951!$E$13</f>
        <v>5</v>
      </c>
      <c r="O454" s="11" t="n">
        <f aca="false">[114]STOR951!$E$17</f>
        <v>3</v>
      </c>
      <c r="P454" s="11" t="n">
        <f aca="false">[114]STOR951!$E$21</f>
        <v>-3</v>
      </c>
      <c r="Q454" s="11" t="n">
        <f aca="false">[114]STOR951!$E$25</f>
        <v>5</v>
      </c>
      <c r="R454" s="13" t="n">
        <v>-3.5</v>
      </c>
    </row>
    <row r="455" customFormat="false" ht="12.75" hidden="false" customHeight="false" outlineLevel="0" collapsed="false">
      <c r="A455" s="1" t="n">
        <v>36126</v>
      </c>
      <c r="C455" s="11" t="n">
        <v>906</v>
      </c>
      <c r="D455" s="11" t="n">
        <v>1719</v>
      </c>
      <c r="E455" s="11" t="n">
        <v>452</v>
      </c>
      <c r="F455" s="11" t="n">
        <v>3077</v>
      </c>
      <c r="G455" s="0" t="n">
        <v>3155</v>
      </c>
      <c r="H455" s="12" t="n">
        <f aca="false">G455-F455</f>
        <v>78</v>
      </c>
      <c r="I455" s="2" t="n">
        <v>0.997797356828194</v>
      </c>
      <c r="J455" s="2" t="n">
        <v>0.960335195530726</v>
      </c>
      <c r="K455" s="2" t="n">
        <v>0.937759336099585</v>
      </c>
      <c r="L455" s="2" t="n">
        <v>0.959762944479102</v>
      </c>
      <c r="N455" s="11" t="n">
        <v>7</v>
      </c>
      <c r="O455" s="11" t="n">
        <v>-7</v>
      </c>
      <c r="P455" s="11" t="n">
        <v>8</v>
      </c>
      <c r="Q455" s="11" t="n">
        <v>8</v>
      </c>
      <c r="R455" s="13" t="n">
        <v>-50.4</v>
      </c>
    </row>
    <row r="456" customFormat="false" ht="12.75" hidden="false" customHeight="false" outlineLevel="0" collapsed="false">
      <c r="A456" s="1" t="n">
        <v>35762</v>
      </c>
      <c r="C456" s="11" t="n">
        <v>669</v>
      </c>
      <c r="D456" s="11" t="n">
        <v>1581</v>
      </c>
      <c r="E456" s="11" t="n">
        <v>356</v>
      </c>
      <c r="F456" s="11" t="n">
        <v>2606</v>
      </c>
      <c r="G456" s="0" t="n">
        <v>2699</v>
      </c>
      <c r="H456" s="12" t="n">
        <f aca="false">G456-F456</f>
        <v>93</v>
      </c>
      <c r="I456" s="2" t="n">
        <v>0.736784140969163</v>
      </c>
      <c r="J456" s="2" t="n">
        <v>0.883240223463687</v>
      </c>
      <c r="K456" s="2" t="n">
        <v>0.738589211618257</v>
      </c>
      <c r="L456" s="2" t="n">
        <v>0.812850904553961</v>
      </c>
      <c r="N456" s="11" t="n">
        <v>-8</v>
      </c>
      <c r="O456" s="11" t="n">
        <v>-25</v>
      </c>
      <c r="P456" s="11" t="n">
        <v>-3</v>
      </c>
      <c r="Q456" s="11" t="n">
        <v>-36</v>
      </c>
      <c r="R456" s="13" t="n">
        <v>-50.5</v>
      </c>
    </row>
    <row r="457" customFormat="false" ht="12.75" hidden="false" customHeight="false" outlineLevel="0" collapsed="false">
      <c r="A457" s="1" t="n">
        <v>35398</v>
      </c>
      <c r="C457" s="11" t="n">
        <v>579</v>
      </c>
      <c r="D457" s="11" t="n">
        <v>1548</v>
      </c>
      <c r="E457" s="11" t="n">
        <v>320</v>
      </c>
      <c r="F457" s="11" t="n">
        <v>2447</v>
      </c>
      <c r="G457" s="0" t="n">
        <v>2544</v>
      </c>
      <c r="H457" s="12" t="n">
        <f aca="false">G457-F457</f>
        <v>97</v>
      </c>
      <c r="I457" s="2" t="n">
        <v>0.646927374301676</v>
      </c>
      <c r="J457" s="2" t="n">
        <v>0.848684210526316</v>
      </c>
      <c r="K457" s="2" t="n">
        <v>0.669456066945607</v>
      </c>
      <c r="L457" s="2" t="n">
        <v>0.763256394260761</v>
      </c>
      <c r="N457" s="11" t="n">
        <v>-36</v>
      </c>
      <c r="O457" s="11" t="n">
        <v>-62</v>
      </c>
      <c r="P457" s="11" t="n">
        <v>-6</v>
      </c>
      <c r="Q457" s="11" t="n">
        <v>-104</v>
      </c>
      <c r="R457" s="13" t="n">
        <v>-54.8</v>
      </c>
    </row>
    <row r="458" customFormat="false" ht="12.75" hidden="false" customHeight="false" outlineLevel="0" collapsed="false">
      <c r="A458" s="1" t="n">
        <v>35034</v>
      </c>
      <c r="C458" s="0" t="n">
        <v>730</v>
      </c>
      <c r="D458" s="0" t="n">
        <v>1514</v>
      </c>
      <c r="E458" s="0" t="n">
        <v>420</v>
      </c>
      <c r="F458" s="0" t="n">
        <v>2664</v>
      </c>
      <c r="G458" s="0" t="n">
        <v>2728</v>
      </c>
      <c r="H458" s="12" t="n">
        <f aca="false">G458-F458</f>
        <v>64</v>
      </c>
      <c r="I458" s="14" t="n">
        <v>0.803964757709251</v>
      </c>
      <c r="J458" s="14" t="n">
        <v>0.845810055865922</v>
      </c>
      <c r="K458" s="14" t="n">
        <v>0.871369294605809</v>
      </c>
      <c r="L458" s="14" t="n">
        <v>0.837735849056604</v>
      </c>
      <c r="N458" s="0" t="n">
        <v>-24</v>
      </c>
      <c r="O458" s="0" t="n">
        <v>-49</v>
      </c>
      <c r="P458" s="0" t="n">
        <v>0</v>
      </c>
      <c r="Q458" s="0" t="n">
        <v>-73</v>
      </c>
      <c r="R458" s="13" t="n">
        <v>-60</v>
      </c>
    </row>
    <row r="459" customFormat="false" ht="12.75" hidden="false" customHeight="false" outlineLevel="0" collapsed="false">
      <c r="A459" s="1" t="n">
        <v>34670</v>
      </c>
      <c r="C459" s="0" t="n">
        <v>833</v>
      </c>
      <c r="D459" s="0" t="n">
        <v>1709</v>
      </c>
      <c r="E459" s="0" t="n">
        <v>400</v>
      </c>
      <c r="F459" s="0" t="n">
        <v>2942</v>
      </c>
      <c r="G459" s="0" t="n">
        <v>2978</v>
      </c>
      <c r="H459" s="12" t="n">
        <f aca="false">G459-F459</f>
        <v>36</v>
      </c>
      <c r="I459" s="14" t="n">
        <v>0.917400881057269</v>
      </c>
      <c r="J459" s="14" t="n">
        <v>0.954748603351955</v>
      </c>
      <c r="K459" s="14" t="n">
        <v>0.829875518672199</v>
      </c>
      <c r="L459" s="14" t="n">
        <v>0.925157232704403</v>
      </c>
      <c r="N459" s="0" t="n">
        <v>-31</v>
      </c>
      <c r="O459" s="0" t="n">
        <v>-42</v>
      </c>
      <c r="P459" s="0" t="n">
        <v>-12</v>
      </c>
      <c r="Q459" s="0" t="n">
        <v>-85</v>
      </c>
      <c r="R459" s="13" t="n">
        <v>-77</v>
      </c>
    </row>
    <row r="460" customFormat="false" ht="12.75" hidden="false" customHeight="false" outlineLevel="0" collapsed="false">
      <c r="H460" s="12"/>
      <c r="I460" s="14"/>
      <c r="J460" s="14"/>
      <c r="K460" s="14"/>
      <c r="L460" s="14"/>
      <c r="R460" s="13"/>
    </row>
    <row r="461" customFormat="false" ht="12.75" hidden="false" customHeight="false" outlineLevel="0" collapsed="false">
      <c r="H461" s="12"/>
      <c r="I461" s="14"/>
      <c r="J461" s="14"/>
      <c r="K461" s="14"/>
      <c r="L461" s="14"/>
      <c r="R461" s="13"/>
    </row>
    <row r="462" customFormat="false" ht="12.75" hidden="false" customHeight="false" outlineLevel="0" collapsed="false">
      <c r="A462" s="1" t="n">
        <v>36861</v>
      </c>
      <c r="C462" s="11" t="n">
        <f aca="false">[115]STOR951!$D$13</f>
        <v>611</v>
      </c>
      <c r="D462" s="11" t="n">
        <f aca="false">[115]STOR951!$D$17</f>
        <v>1495</v>
      </c>
      <c r="E462" s="11" t="n">
        <f aca="false">[115]STOR951!$D$21</f>
        <v>323</v>
      </c>
      <c r="F462" s="11" t="n">
        <f aca="false">[115]STOR951!$D$25</f>
        <v>2429</v>
      </c>
      <c r="G462" s="0" t="n">
        <v>2443</v>
      </c>
      <c r="H462" s="12" t="n">
        <f aca="false">G462-F462</f>
        <v>14</v>
      </c>
      <c r="I462" s="2" t="n">
        <f aca="false">[115]STOR951!$G$13</f>
        <v>0.641133263378804</v>
      </c>
      <c r="J462" s="2" t="n">
        <f aca="false">[115]STOR951!$G$17</f>
        <v>0.814713896457766</v>
      </c>
      <c r="K462" s="2" t="n">
        <f aca="false">[115]STOR951!$G$21</f>
        <v>0.638339920948617</v>
      </c>
      <c r="L462" s="2" t="n">
        <f aca="false">[115]STOR951!$G$25</f>
        <v>0.737401335761992</v>
      </c>
      <c r="N462" s="11" t="n">
        <f aca="false">[115]STOR951!$E$13</f>
        <v>-11</v>
      </c>
      <c r="O462" s="11" t="n">
        <f aca="false">[115]STOR951!$E$17</f>
        <v>-57</v>
      </c>
      <c r="P462" s="11" t="n">
        <f aca="false">[115]STOR951!$E$21</f>
        <v>-5</v>
      </c>
      <c r="Q462" s="11" t="n">
        <f aca="false">[115]STOR951!$E$25</f>
        <v>-73</v>
      </c>
      <c r="R462" s="13" t="n">
        <v>-96.7</v>
      </c>
    </row>
    <row r="463" customFormat="false" ht="12.75" hidden="false" customHeight="false" outlineLevel="0" collapsed="false">
      <c r="A463" s="1" t="n">
        <v>36497</v>
      </c>
      <c r="C463" s="11" t="n">
        <f aca="false">[116]STOR951!$D$13</f>
        <v>837</v>
      </c>
      <c r="D463" s="11" t="n">
        <f aca="false">[116]STOR951!$D$17</f>
        <v>1658</v>
      </c>
      <c r="E463" s="11" t="n">
        <f aca="false">[116]STOR951!$D$21</f>
        <v>437</v>
      </c>
      <c r="F463" s="11" t="n">
        <f aca="false">[116]STOR951!$D$25</f>
        <v>2932</v>
      </c>
      <c r="G463" s="0" t="n">
        <v>2991</v>
      </c>
      <c r="H463" s="12" t="n">
        <f aca="false">G463-F463</f>
        <v>59</v>
      </c>
      <c r="I463" s="2" t="n">
        <f aca="false">[116]STOR951!$G$13</f>
        <v>0.881981032665964</v>
      </c>
      <c r="J463" s="2" t="n">
        <f aca="false">[116]STOR951!$G$17</f>
        <v>0.916528468767275</v>
      </c>
      <c r="K463" s="2" t="n">
        <f aca="false">[116]STOR951!$G$21</f>
        <v>0.891836734693878</v>
      </c>
      <c r="L463" s="2" t="n">
        <f aca="false">[116]STOR951!$G$25</f>
        <v>0.914535246412976</v>
      </c>
      <c r="N463" s="11" t="n">
        <f aca="false">[116]STOR951!$E$13</f>
        <v>-11</v>
      </c>
      <c r="O463" s="11" t="n">
        <f aca="false">[116]STOR951!$E$17</f>
        <v>-56</v>
      </c>
      <c r="P463" s="11" t="n">
        <f aca="false">[116]STOR951!$E$21</f>
        <v>-2</v>
      </c>
      <c r="Q463" s="11" t="n">
        <f aca="false">[116]STOR951!$E$25</f>
        <v>-69</v>
      </c>
      <c r="R463" s="13" t="n">
        <v>-45.7</v>
      </c>
    </row>
    <row r="464" customFormat="false" ht="12.75" hidden="false" customHeight="false" outlineLevel="0" collapsed="false">
      <c r="A464" s="1" t="n">
        <v>36133</v>
      </c>
      <c r="C464" s="11" t="n">
        <v>920</v>
      </c>
      <c r="D464" s="11" t="n">
        <v>1733</v>
      </c>
      <c r="E464" s="11" t="n">
        <v>451</v>
      </c>
      <c r="F464" s="11" t="n">
        <v>3104</v>
      </c>
      <c r="I464" s="2" t="n">
        <v>1.01321585903084</v>
      </c>
      <c r="J464" s="2" t="n">
        <v>0.968156424581006</v>
      </c>
      <c r="K464" s="2" t="n">
        <v>0.935684647302905</v>
      </c>
      <c r="L464" s="2" t="n">
        <v>0.968184653774173</v>
      </c>
      <c r="N464" s="11" t="n">
        <v>14</v>
      </c>
      <c r="O464" s="11" t="n">
        <v>14</v>
      </c>
      <c r="P464" s="11" t="n">
        <v>-1</v>
      </c>
      <c r="Q464" s="11" t="n">
        <v>27</v>
      </c>
      <c r="R464" s="13" t="n">
        <v>-16.6</v>
      </c>
    </row>
    <row r="465" customFormat="false" ht="12.75" hidden="false" customHeight="false" outlineLevel="0" collapsed="false">
      <c r="A465" s="1" t="n">
        <v>35769</v>
      </c>
      <c r="C465" s="11" t="n">
        <v>644</v>
      </c>
      <c r="D465" s="11" t="n">
        <v>1549</v>
      </c>
      <c r="E465" s="11" t="n">
        <v>344</v>
      </c>
      <c r="F465" s="11" t="n">
        <v>2537</v>
      </c>
      <c r="I465" s="2" t="n">
        <v>0.709251101321586</v>
      </c>
      <c r="J465" s="2" t="n">
        <v>0.86536312849162</v>
      </c>
      <c r="K465" s="2" t="n">
        <v>0.713692946058091</v>
      </c>
      <c r="L465" s="2" t="n">
        <v>0.791328758577667</v>
      </c>
      <c r="N465" s="11" t="n">
        <v>-25</v>
      </c>
      <c r="O465" s="11" t="n">
        <v>-32</v>
      </c>
      <c r="P465" s="11" t="n">
        <v>-12</v>
      </c>
      <c r="Q465" s="11" t="n">
        <v>-69</v>
      </c>
      <c r="R465" s="13" t="n">
        <v>-95.7</v>
      </c>
    </row>
    <row r="466" customFormat="false" ht="12.75" hidden="false" customHeight="false" outlineLevel="0" collapsed="false">
      <c r="A466" s="1" t="n">
        <v>35405</v>
      </c>
      <c r="C466" s="11" t="n">
        <v>555</v>
      </c>
      <c r="D466" s="11" t="n">
        <v>1508</v>
      </c>
      <c r="E466" s="11" t="n">
        <v>312</v>
      </c>
      <c r="F466" s="11" t="n">
        <v>2375</v>
      </c>
      <c r="I466" s="2" t="n">
        <v>0.620111731843575</v>
      </c>
      <c r="J466" s="2" t="n">
        <v>0.826754385964912</v>
      </c>
      <c r="K466" s="2" t="n">
        <v>0.652719665271967</v>
      </c>
      <c r="L466" s="2" t="n">
        <v>0.740798502807237</v>
      </c>
      <c r="N466" s="11" t="n">
        <v>-24</v>
      </c>
      <c r="O466" s="11" t="n">
        <v>-40</v>
      </c>
      <c r="P466" s="11" t="n">
        <v>-8</v>
      </c>
      <c r="Q466" s="11" t="n">
        <v>-72</v>
      </c>
      <c r="R466" s="13" t="n">
        <v>-106.2</v>
      </c>
    </row>
    <row r="467" customFormat="false" ht="12.75" hidden="false" customHeight="false" outlineLevel="0" collapsed="false">
      <c r="A467" s="1" t="n">
        <v>35041</v>
      </c>
      <c r="C467" s="0" t="n">
        <v>714</v>
      </c>
      <c r="D467" s="0" t="n">
        <v>1464</v>
      </c>
      <c r="E467" s="0" t="n">
        <v>411</v>
      </c>
      <c r="F467" s="0" t="n">
        <v>2589</v>
      </c>
      <c r="I467" s="14" t="n">
        <v>0.786343612334802</v>
      </c>
      <c r="J467" s="14" t="n">
        <v>0.817877094972067</v>
      </c>
      <c r="K467" s="14" t="n">
        <v>0.852697095435685</v>
      </c>
      <c r="L467" s="14" t="n">
        <v>0.814150943396226</v>
      </c>
      <c r="N467" s="0" t="n">
        <v>-16</v>
      </c>
      <c r="O467" s="0" t="n">
        <v>-50</v>
      </c>
      <c r="P467" s="0" t="n">
        <v>-9</v>
      </c>
      <c r="Q467" s="0" t="n">
        <v>-75</v>
      </c>
      <c r="R467" s="13" t="n">
        <v>-70</v>
      </c>
    </row>
    <row r="468" customFormat="false" ht="12.75" hidden="false" customHeight="false" outlineLevel="0" collapsed="false">
      <c r="A468" s="1" t="n">
        <v>34677</v>
      </c>
      <c r="C468" s="0" t="n">
        <v>822</v>
      </c>
      <c r="D468" s="0" t="n">
        <v>1679</v>
      </c>
      <c r="E468" s="0" t="n">
        <v>385</v>
      </c>
      <c r="F468" s="0" t="n">
        <v>2886</v>
      </c>
      <c r="I468" s="14" t="n">
        <v>0.905286343612335</v>
      </c>
      <c r="J468" s="14" t="n">
        <v>0.937988826815642</v>
      </c>
      <c r="K468" s="14" t="n">
        <v>0.798755186721992</v>
      </c>
      <c r="L468" s="14" t="n">
        <v>0.907547169811321</v>
      </c>
      <c r="N468" s="0" t="n">
        <v>-11</v>
      </c>
      <c r="O468" s="0" t="n">
        <v>-30</v>
      </c>
      <c r="P468" s="0" t="n">
        <v>-15</v>
      </c>
      <c r="Q468" s="0" t="n">
        <v>-56</v>
      </c>
      <c r="R468" s="13" t="n">
        <v>-52</v>
      </c>
    </row>
    <row r="469" customFormat="false" ht="12.75" hidden="false" customHeight="false" outlineLevel="0" collapsed="false">
      <c r="I469" s="14"/>
      <c r="J469" s="14"/>
      <c r="K469" s="14"/>
      <c r="L469" s="14"/>
      <c r="R469" s="13"/>
    </row>
    <row r="470" customFormat="false" ht="12.75" hidden="false" customHeight="false" outlineLevel="0" collapsed="false">
      <c r="I470" s="14"/>
      <c r="J470" s="14"/>
      <c r="K470" s="14"/>
      <c r="L470" s="14"/>
      <c r="R470" s="13"/>
    </row>
    <row r="471" customFormat="false" ht="12.75" hidden="false" customHeight="false" outlineLevel="0" collapsed="false">
      <c r="A471" s="1" t="n">
        <v>36868</v>
      </c>
      <c r="C471" s="11" t="n">
        <f aca="false">[117]STOR951!$D$13</f>
        <v>570</v>
      </c>
      <c r="D471" s="11" t="n">
        <f aca="false">[117]STOR951!$D$17</f>
        <v>1385</v>
      </c>
      <c r="E471" s="11" t="n">
        <f aca="false">[117]STOR951!$D$21</f>
        <v>316</v>
      </c>
      <c r="F471" s="11" t="n">
        <f aca="false">[117]STOR951!$D$25</f>
        <v>2271</v>
      </c>
      <c r="I471" s="2" t="n">
        <f aca="false">[117]STOR951!$G$13</f>
        <v>0.598111227701994</v>
      </c>
      <c r="J471" s="2" t="n">
        <f aca="false">[117]STOR951!$G$17</f>
        <v>0.754768392370572</v>
      </c>
      <c r="K471" s="2" t="n">
        <f aca="false">[117]STOR951!$G$21</f>
        <v>0.624505928853755</v>
      </c>
      <c r="L471" s="2" t="n">
        <f aca="false">[117]STOR951!$G$25</f>
        <v>0.689435336976321</v>
      </c>
      <c r="N471" s="11" t="n">
        <f aca="false">[117]STOR951!$E$13</f>
        <v>-41</v>
      </c>
      <c r="O471" s="11" t="n">
        <f aca="false">[117]STOR951!$E$17</f>
        <v>-110</v>
      </c>
      <c r="P471" s="11" t="n">
        <f aca="false">[117]STOR951!$E$21</f>
        <v>-7</v>
      </c>
      <c r="Q471" s="11" t="n">
        <f aca="false">[117]STOR951!$E$25</f>
        <v>-158</v>
      </c>
      <c r="R471" s="13" t="n">
        <v>-84.3</v>
      </c>
    </row>
    <row r="472" customFormat="false" ht="12.75" hidden="false" customHeight="false" outlineLevel="0" collapsed="false">
      <c r="A472" s="1" t="n">
        <v>36504</v>
      </c>
      <c r="C472" s="11" t="n">
        <f aca="false">[118]STOR951!$D$13</f>
        <v>815</v>
      </c>
      <c r="D472" s="11" t="n">
        <f aca="false">[118]STOR951!$D$17</f>
        <v>1621</v>
      </c>
      <c r="E472" s="11" t="n">
        <f aca="false">[118]STOR951!$D$21</f>
        <v>423</v>
      </c>
      <c r="F472" s="11" t="n">
        <f aca="false">[118]STOR951!$D$25</f>
        <v>2859</v>
      </c>
      <c r="I472" s="2" t="n">
        <f aca="false">[118]STOR951!$G$13</f>
        <v>0.858798735511064</v>
      </c>
      <c r="J472" s="2" t="n">
        <f aca="false">[118]STOR951!$G$17</f>
        <v>0.896075179657269</v>
      </c>
      <c r="K472" s="2" t="n">
        <f aca="false">[118]STOR951!$G$21</f>
        <v>0.863265306122449</v>
      </c>
      <c r="L472" s="2" t="n">
        <f aca="false">[118]STOR951!$G$25</f>
        <v>0.891765439800374</v>
      </c>
      <c r="N472" s="11" t="n">
        <f aca="false">[118]STOR951!$E$13</f>
        <v>-22</v>
      </c>
      <c r="O472" s="11" t="n">
        <f aca="false">[118]STOR951!$E$17</f>
        <v>-37</v>
      </c>
      <c r="P472" s="11" t="n">
        <f aca="false">[118]STOR951!$E$21</f>
        <v>-14</v>
      </c>
      <c r="Q472" s="11" t="n">
        <f aca="false">[118]STOR951!$E$25</f>
        <v>-73</v>
      </c>
      <c r="R472" s="13" t="n">
        <v>-54.5</v>
      </c>
    </row>
    <row r="473" customFormat="false" ht="12.75" hidden="false" customHeight="false" outlineLevel="0" collapsed="false">
      <c r="A473" s="1" t="n">
        <v>36140</v>
      </c>
      <c r="C473" s="11" t="n">
        <v>904</v>
      </c>
      <c r="D473" s="11" t="n">
        <v>1714</v>
      </c>
      <c r="E473" s="11" t="n">
        <v>437</v>
      </c>
      <c r="F473" s="11" t="n">
        <v>3055</v>
      </c>
      <c r="I473" s="2" t="n">
        <v>0.995594713656388</v>
      </c>
      <c r="J473" s="2" t="n">
        <v>0.957541899441341</v>
      </c>
      <c r="K473" s="2" t="n">
        <v>0.906639004149378</v>
      </c>
      <c r="L473" s="2" t="n">
        <v>0.952900810979414</v>
      </c>
      <c r="N473" s="11" t="n">
        <v>-16</v>
      </c>
      <c r="O473" s="11" t="n">
        <v>-19</v>
      </c>
      <c r="P473" s="11" t="n">
        <v>-14</v>
      </c>
      <c r="Q473" s="11" t="n">
        <v>-49</v>
      </c>
      <c r="R473" s="13" t="n">
        <v>-17</v>
      </c>
    </row>
    <row r="474" customFormat="false" ht="12.75" hidden="false" customHeight="false" outlineLevel="0" collapsed="false">
      <c r="A474" s="1" t="n">
        <v>35776</v>
      </c>
      <c r="C474" s="11" t="n">
        <v>603</v>
      </c>
      <c r="D474" s="11" t="n">
        <v>1473</v>
      </c>
      <c r="E474" s="11" t="n">
        <v>325</v>
      </c>
      <c r="F474" s="11" t="n">
        <v>2401</v>
      </c>
      <c r="I474" s="2" t="n">
        <v>0.66409691629956</v>
      </c>
      <c r="J474" s="2" t="n">
        <v>0.822905027932961</v>
      </c>
      <c r="K474" s="2" t="n">
        <v>0.674273858921162</v>
      </c>
      <c r="L474" s="2" t="n">
        <v>0.748908296943232</v>
      </c>
      <c r="N474" s="11" t="n">
        <v>-41</v>
      </c>
      <c r="O474" s="11" t="n">
        <v>-76</v>
      </c>
      <c r="P474" s="11" t="n">
        <v>-19</v>
      </c>
      <c r="Q474" s="11" t="n">
        <v>-136</v>
      </c>
      <c r="R474" s="13" t="n">
        <v>-103.5</v>
      </c>
    </row>
    <row r="475" customFormat="false" ht="12.75" hidden="false" customHeight="false" outlineLevel="0" collapsed="false">
      <c r="A475" s="1" t="n">
        <v>35412</v>
      </c>
      <c r="C475" s="11" t="n">
        <v>550</v>
      </c>
      <c r="D475" s="11" t="n">
        <v>1464</v>
      </c>
      <c r="E475" s="11" t="n">
        <v>308</v>
      </c>
      <c r="F475" s="11" t="n">
        <v>2322</v>
      </c>
      <c r="I475" s="2" t="n">
        <v>0.614525139664805</v>
      </c>
      <c r="J475" s="2" t="n">
        <v>0.802631578947369</v>
      </c>
      <c r="K475" s="2" t="n">
        <v>0.644351464435147</v>
      </c>
      <c r="L475" s="2" t="n">
        <v>0.72426699937617</v>
      </c>
      <c r="N475" s="11" t="n">
        <v>-5</v>
      </c>
      <c r="O475" s="11" t="n">
        <v>-44</v>
      </c>
      <c r="P475" s="11" t="n">
        <v>-4</v>
      </c>
      <c r="Q475" s="11" t="n">
        <v>-53</v>
      </c>
      <c r="R475" s="13" t="n">
        <v>-86.3</v>
      </c>
    </row>
    <row r="476" customFormat="false" ht="12.75" hidden="false" customHeight="false" outlineLevel="0" collapsed="false">
      <c r="A476" s="1" t="n">
        <v>35048</v>
      </c>
      <c r="C476" s="0" t="n">
        <v>673</v>
      </c>
      <c r="D476" s="0" t="n">
        <v>1336</v>
      </c>
      <c r="E476" s="0" t="n">
        <v>402</v>
      </c>
      <c r="F476" s="0" t="n">
        <v>2411</v>
      </c>
      <c r="I476" s="14" t="n">
        <v>0.741189427312775</v>
      </c>
      <c r="J476" s="14" t="n">
        <v>0.746368715083799</v>
      </c>
      <c r="K476" s="14" t="n">
        <v>0.83402489626556</v>
      </c>
      <c r="L476" s="14" t="n">
        <v>0.758176100628931</v>
      </c>
      <c r="N476" s="0" t="n">
        <v>-41</v>
      </c>
      <c r="O476" s="0" t="n">
        <v>-128</v>
      </c>
      <c r="P476" s="0" t="n">
        <v>-9</v>
      </c>
      <c r="Q476" s="0" t="n">
        <v>-178</v>
      </c>
      <c r="R476" s="13" t="n">
        <v>-101</v>
      </c>
    </row>
    <row r="477" customFormat="false" ht="12.75" hidden="false" customHeight="false" outlineLevel="0" collapsed="false">
      <c r="A477" s="1" t="n">
        <v>34684</v>
      </c>
      <c r="C477" s="0" t="n">
        <v>774</v>
      </c>
      <c r="D477" s="0" t="n">
        <v>1590</v>
      </c>
      <c r="E477" s="0" t="n">
        <v>361</v>
      </c>
      <c r="F477" s="0" t="n">
        <v>2725</v>
      </c>
      <c r="I477" s="14" t="n">
        <v>0.852422907488987</v>
      </c>
      <c r="J477" s="14" t="n">
        <v>0.888268156424581</v>
      </c>
      <c r="K477" s="14" t="n">
        <v>0.74896265560166</v>
      </c>
      <c r="L477" s="14" t="n">
        <v>0.856918238993711</v>
      </c>
      <c r="N477" s="0" t="n">
        <v>-48</v>
      </c>
      <c r="O477" s="0" t="n">
        <v>-89</v>
      </c>
      <c r="P477" s="0" t="n">
        <v>-24</v>
      </c>
      <c r="Q477" s="0" t="n">
        <v>-161</v>
      </c>
      <c r="R477" s="13" t="n">
        <v>-108</v>
      </c>
    </row>
    <row r="478" customFormat="false" ht="12.75" hidden="false" customHeight="false" outlineLevel="0" collapsed="false">
      <c r="I478" s="14"/>
      <c r="J478" s="14"/>
      <c r="K478" s="14"/>
      <c r="L478" s="14"/>
      <c r="R478" s="13"/>
    </row>
    <row r="479" customFormat="false" ht="12.75" hidden="false" customHeight="false" outlineLevel="0" collapsed="false">
      <c r="I479" s="14"/>
      <c r="J479" s="14"/>
      <c r="K479" s="14"/>
      <c r="L479" s="14"/>
      <c r="R479" s="13"/>
    </row>
    <row r="480" customFormat="false" ht="12.75" hidden="false" customHeight="false" outlineLevel="0" collapsed="false">
      <c r="A480" s="1" t="n">
        <v>36875</v>
      </c>
      <c r="C480" s="11" t="n">
        <f aca="false">[119]STOR951!$D$13</f>
        <v>524</v>
      </c>
      <c r="D480" s="11" t="n">
        <f aca="false">[119]STOR951!$D$17</f>
        <v>1285</v>
      </c>
      <c r="E480" s="11" t="n">
        <f aca="false">[119]STOR951!$D$21</f>
        <v>304</v>
      </c>
      <c r="F480" s="11" t="n">
        <f aca="false">[119]STOR951!$D$25</f>
        <v>2113</v>
      </c>
      <c r="I480" s="2" t="n">
        <f aca="false">[119]STOR951!$G$13</f>
        <v>0.5498426023085</v>
      </c>
      <c r="J480" s="2" t="n">
        <f aca="false">[119]STOR951!$G$17</f>
        <v>0.700272479564033</v>
      </c>
      <c r="K480" s="2" t="n">
        <f aca="false">[119]STOR951!$G$21</f>
        <v>0.600790513833992</v>
      </c>
      <c r="L480" s="2" t="n">
        <f aca="false">[119]STOR951!$G$25</f>
        <v>0.64146933819065</v>
      </c>
      <c r="N480" s="11" t="n">
        <f aca="false">[119]STOR951!$E$13</f>
        <v>-46</v>
      </c>
      <c r="O480" s="11" t="n">
        <f aca="false">[119]STOR951!$E$17</f>
        <v>-100</v>
      </c>
      <c r="P480" s="11" t="n">
        <f aca="false">[119]STOR951!$E$21</f>
        <v>-12</v>
      </c>
      <c r="Q480" s="11" t="n">
        <f aca="false">[119]STOR951!$E$25</f>
        <v>-158</v>
      </c>
      <c r="R480" s="13" t="n">
        <v>-86.6</v>
      </c>
    </row>
    <row r="481" customFormat="false" ht="12.75" hidden="false" customHeight="false" outlineLevel="0" collapsed="false">
      <c r="A481" s="1" t="n">
        <v>36511</v>
      </c>
      <c r="C481" s="11" t="n">
        <f aca="false">[120]STOR951!$D$13</f>
        <v>789</v>
      </c>
      <c r="D481" s="11" t="n">
        <f aca="false">[120]STOR951!$D$17</f>
        <v>1546</v>
      </c>
      <c r="E481" s="11" t="n">
        <f aca="false">[120]STOR951!$D$21</f>
        <v>408</v>
      </c>
      <c r="F481" s="11" t="n">
        <f aca="false">[120]STOR951!$D$25</f>
        <v>2743</v>
      </c>
      <c r="I481" s="2" t="n">
        <f aca="false">[120]STOR951!$G$13</f>
        <v>0.831401475237092</v>
      </c>
      <c r="J481" s="2" t="n">
        <f aca="false">[120]STOR951!$G$17</f>
        <v>0.85461580983969</v>
      </c>
      <c r="K481" s="2" t="n">
        <f aca="false">[120]STOR951!$G$21</f>
        <v>0.83265306122449</v>
      </c>
      <c r="L481" s="2" t="n">
        <f aca="false">[120]STOR951!$G$25</f>
        <v>0.855583281347474</v>
      </c>
      <c r="N481" s="11" t="n">
        <f aca="false">[120]STOR951!$E$13</f>
        <v>-26</v>
      </c>
      <c r="O481" s="11" t="n">
        <f aca="false">[120]STOR951!$E$17</f>
        <v>-75</v>
      </c>
      <c r="P481" s="11" t="n">
        <f aca="false">[120]STOR951!$E$21</f>
        <v>-15</v>
      </c>
      <c r="Q481" s="11" t="n">
        <f aca="false">[120]STOR951!$E$25</f>
        <v>-116</v>
      </c>
      <c r="R481" s="13" t="n">
        <v>-42.8</v>
      </c>
    </row>
    <row r="482" customFormat="false" ht="12.75" hidden="false" customHeight="false" outlineLevel="0" collapsed="false">
      <c r="A482" s="1" t="n">
        <v>36147</v>
      </c>
      <c r="C482" s="11" t="n">
        <v>883</v>
      </c>
      <c r="D482" s="11" t="n">
        <v>1657</v>
      </c>
      <c r="E482" s="11" t="n">
        <v>430</v>
      </c>
      <c r="F482" s="11" t="n">
        <v>2970</v>
      </c>
      <c r="I482" s="2" t="n">
        <v>0.972466960352423</v>
      </c>
      <c r="J482" s="2" t="n">
        <v>0.925698324022346</v>
      </c>
      <c r="K482" s="2" t="n">
        <v>0.892116182572614</v>
      </c>
      <c r="L482" s="2" t="n">
        <v>0.926388022457891</v>
      </c>
      <c r="N482" s="11" t="n">
        <v>-21</v>
      </c>
      <c r="O482" s="11" t="n">
        <v>-57</v>
      </c>
      <c r="P482" s="11" t="n">
        <v>-7</v>
      </c>
      <c r="Q482" s="11" t="n">
        <v>-85</v>
      </c>
      <c r="R482" s="13" t="n">
        <v>-81.1</v>
      </c>
    </row>
    <row r="483" customFormat="false" ht="12.75" hidden="false" customHeight="false" outlineLevel="0" collapsed="false">
      <c r="A483" s="1" t="n">
        <v>35783</v>
      </c>
      <c r="C483" s="11" t="n">
        <v>563</v>
      </c>
      <c r="D483" s="11" t="n">
        <v>1407</v>
      </c>
      <c r="E483" s="11" t="n">
        <v>296</v>
      </c>
      <c r="F483" s="11" t="n">
        <v>2266</v>
      </c>
      <c r="I483" s="2" t="n">
        <v>0.620044052863436</v>
      </c>
      <c r="J483" s="2" t="n">
        <v>0.786033519553073</v>
      </c>
      <c r="K483" s="2" t="n">
        <v>0.614107883817427</v>
      </c>
      <c r="L483" s="2" t="n">
        <v>0.706799750467873</v>
      </c>
      <c r="N483" s="11" t="n">
        <v>-40</v>
      </c>
      <c r="O483" s="11" t="n">
        <v>-66</v>
      </c>
      <c r="P483" s="11" t="n">
        <v>-29</v>
      </c>
      <c r="Q483" s="11" t="n">
        <v>-135</v>
      </c>
      <c r="R483" s="13" t="n">
        <v>-101.1</v>
      </c>
    </row>
    <row r="484" customFormat="false" ht="12.75" hidden="false" customHeight="false" outlineLevel="0" collapsed="false">
      <c r="A484" s="1" t="n">
        <v>35419</v>
      </c>
      <c r="C484" s="11" t="n">
        <v>498</v>
      </c>
      <c r="D484" s="11" t="n">
        <v>1402</v>
      </c>
      <c r="E484" s="11" t="n">
        <v>292</v>
      </c>
      <c r="F484" s="11" t="n">
        <v>2192</v>
      </c>
      <c r="I484" s="2" t="n">
        <v>0.556424581005587</v>
      </c>
      <c r="J484" s="2" t="n">
        <v>0.768640350877193</v>
      </c>
      <c r="K484" s="2" t="n">
        <v>0.610878661087866</v>
      </c>
      <c r="L484" s="2" t="n">
        <v>0.683718028696195</v>
      </c>
      <c r="N484" s="11" t="n">
        <v>-52</v>
      </c>
      <c r="O484" s="11" t="n">
        <v>-62</v>
      </c>
      <c r="P484" s="11" t="n">
        <v>-16</v>
      </c>
      <c r="Q484" s="11" t="n">
        <v>-130</v>
      </c>
      <c r="R484" s="13" t="n">
        <v>-91</v>
      </c>
    </row>
    <row r="485" customFormat="false" ht="12.75" hidden="false" customHeight="false" outlineLevel="0" collapsed="false">
      <c r="A485" s="1" t="n">
        <v>35056</v>
      </c>
      <c r="C485" s="0" t="n">
        <v>616</v>
      </c>
      <c r="D485" s="0" t="n">
        <v>1251</v>
      </c>
      <c r="E485" s="0" t="n">
        <v>390</v>
      </c>
      <c r="F485" s="0" t="n">
        <v>2257</v>
      </c>
      <c r="I485" s="14" t="n">
        <v>0.688</v>
      </c>
      <c r="J485" s="14" t="n">
        <v>0.686</v>
      </c>
      <c r="K485" s="14" t="n">
        <v>0.816</v>
      </c>
      <c r="L485" s="14" t="n">
        <v>0.704</v>
      </c>
      <c r="N485" s="0" t="n">
        <v>-57</v>
      </c>
      <c r="O485" s="0" t="n">
        <v>-85</v>
      </c>
      <c r="P485" s="0" t="n">
        <v>-12</v>
      </c>
      <c r="Q485" s="0" t="n">
        <v>-154</v>
      </c>
      <c r="R485" s="13" t="n">
        <v>-110</v>
      </c>
    </row>
    <row r="486" customFormat="false" ht="12.75" hidden="false" customHeight="false" outlineLevel="0" collapsed="false">
      <c r="A486" s="1" t="n">
        <v>34691</v>
      </c>
      <c r="C486" s="0" t="n">
        <v>749</v>
      </c>
      <c r="D486" s="0" t="n">
        <v>1534</v>
      </c>
      <c r="E486" s="0" t="n">
        <v>363</v>
      </c>
      <c r="F486" s="0" t="n">
        <v>2646</v>
      </c>
      <c r="I486" s="14" t="n">
        <v>0.82488986784141</v>
      </c>
      <c r="J486" s="14" t="n">
        <v>0.856983240223464</v>
      </c>
      <c r="K486" s="14" t="n">
        <v>0.753112033195021</v>
      </c>
      <c r="L486" s="14" t="n">
        <v>0.832075471698113</v>
      </c>
      <c r="N486" s="0" t="n">
        <v>-25</v>
      </c>
      <c r="O486" s="0" t="n">
        <v>-56</v>
      </c>
      <c r="P486" s="0" t="n">
        <v>2</v>
      </c>
      <c r="Q486" s="0" t="n">
        <v>-79</v>
      </c>
      <c r="R486" s="13" t="n">
        <v>-102</v>
      </c>
    </row>
    <row r="487" customFormat="false" ht="12.75" hidden="false" customHeight="false" outlineLevel="0" collapsed="false">
      <c r="I487" s="14"/>
      <c r="J487" s="14"/>
      <c r="K487" s="14"/>
      <c r="L487" s="14"/>
      <c r="R487" s="13"/>
    </row>
    <row r="488" customFormat="false" ht="12.75" hidden="false" customHeight="false" outlineLevel="0" collapsed="false">
      <c r="I488" s="14"/>
      <c r="J488" s="14"/>
      <c r="K488" s="14"/>
      <c r="L488" s="14"/>
      <c r="R488" s="13"/>
    </row>
    <row r="489" customFormat="false" ht="12.75" hidden="false" customHeight="false" outlineLevel="0" collapsed="false">
      <c r="A489" s="1" t="n">
        <v>36882</v>
      </c>
      <c r="C489" s="11" t="n">
        <f aca="false">[121]STOR951!$D$13</f>
        <v>473</v>
      </c>
      <c r="D489" s="11" t="n">
        <f aca="false">[121]STOR951!$D$17</f>
        <v>1175</v>
      </c>
      <c r="E489" s="11" t="n">
        <f aca="false">[121]STOR951!$D$21</f>
        <v>290</v>
      </c>
      <c r="F489" s="11" t="n">
        <f aca="false">[121]STOR951!$D$25</f>
        <v>1938</v>
      </c>
      <c r="I489" s="2" t="n">
        <f aca="false">[121]STOR951!$G$13</f>
        <v>0.496327387198321</v>
      </c>
      <c r="J489" s="2" t="n">
        <f aca="false">[121]STOR951!$G$17</f>
        <v>0.640326975476839</v>
      </c>
      <c r="K489" s="2" t="n">
        <f aca="false">[121]STOR951!$G$21</f>
        <v>0.573122529644269</v>
      </c>
      <c r="L489" s="2" t="n">
        <f aca="false">[121]STOR951!$G$25</f>
        <v>0.588342440801457</v>
      </c>
      <c r="N489" s="11" t="n">
        <f aca="false">[121]STOR951!$E$13</f>
        <v>-51</v>
      </c>
      <c r="O489" s="11" t="n">
        <f aca="false">[121]STOR951!$E$17</f>
        <v>-110</v>
      </c>
      <c r="P489" s="11" t="n">
        <f aca="false">[121]STOR951!$E$21</f>
        <v>-14</v>
      </c>
      <c r="Q489" s="11" t="n">
        <f aca="false">[121]STOR951!$E$25</f>
        <v>-175</v>
      </c>
      <c r="R489" s="13" t="n">
        <v>-126.5</v>
      </c>
    </row>
    <row r="490" customFormat="false" ht="12.75" hidden="false" customHeight="false" outlineLevel="0" collapsed="false">
      <c r="A490" s="1" t="n">
        <v>36518</v>
      </c>
      <c r="C490" s="11" t="n">
        <f aca="false">[122]STOR951!$D$13</f>
        <v>740</v>
      </c>
      <c r="D490" s="11" t="n">
        <f aca="false">[122]STOR951!$D$17</f>
        <v>1437</v>
      </c>
      <c r="E490" s="11" t="n">
        <f aca="false">[122]STOR951!$D$21</f>
        <v>393</v>
      </c>
      <c r="F490" s="11" t="n">
        <f aca="false">[122]STOR951!$D$25</f>
        <v>2570</v>
      </c>
      <c r="I490" s="2" t="n">
        <f aca="false">[122]STOR951!$G$13</f>
        <v>0.779768177028451</v>
      </c>
      <c r="J490" s="2" t="n">
        <f aca="false">[122]STOR951!$G$17</f>
        <v>0.794361525704809</v>
      </c>
      <c r="K490" s="2" t="n">
        <f aca="false">[122]STOR951!$G$21</f>
        <v>0.802040816326531</v>
      </c>
      <c r="L490" s="2" t="n">
        <f aca="false">[122]STOR951!$G$25</f>
        <v>0.801621958827199</v>
      </c>
      <c r="N490" s="11" t="n">
        <f aca="false">[122]STOR951!$E$13</f>
        <v>-49</v>
      </c>
      <c r="O490" s="11" t="n">
        <f aca="false">[122]STOR951!$E$17</f>
        <v>-109</v>
      </c>
      <c r="P490" s="11" t="n">
        <f aca="false">[122]STOR951!$E$21</f>
        <v>-15</v>
      </c>
      <c r="Q490" s="11" t="n">
        <f aca="false">[122]STOR951!$E$25</f>
        <v>-173</v>
      </c>
      <c r="R490" s="13" t="n">
        <v>-85.6</v>
      </c>
    </row>
    <row r="491" customFormat="false" ht="12.75" hidden="false" customHeight="false" outlineLevel="0" collapsed="false">
      <c r="A491" s="1" t="n">
        <v>36154</v>
      </c>
      <c r="C491" s="11" t="n">
        <v>847</v>
      </c>
      <c r="D491" s="11" t="n">
        <v>1564</v>
      </c>
      <c r="E491" s="11" t="n">
        <v>392</v>
      </c>
      <c r="F491" s="11" t="n">
        <v>2803</v>
      </c>
      <c r="I491" s="2" t="n">
        <v>0.932819383259912</v>
      </c>
      <c r="J491" s="2" t="n">
        <v>0.873743016759777</v>
      </c>
      <c r="K491" s="2" t="n">
        <v>0.813278008298755</v>
      </c>
      <c r="L491" s="2" t="n">
        <v>0.874298190892077</v>
      </c>
      <c r="N491" s="11" t="n">
        <v>-36</v>
      </c>
      <c r="O491" s="11" t="n">
        <v>-93</v>
      </c>
      <c r="P491" s="11" t="n">
        <v>-38</v>
      </c>
      <c r="Q491" s="11" t="n">
        <v>-167</v>
      </c>
      <c r="R491" s="13" t="n">
        <v>-104.5</v>
      </c>
    </row>
    <row r="492" customFormat="false" ht="12.75" hidden="false" customHeight="false" outlineLevel="0" collapsed="false">
      <c r="A492" s="1" t="n">
        <v>35790</v>
      </c>
      <c r="C492" s="11" t="n">
        <v>544</v>
      </c>
      <c r="D492" s="11" t="n">
        <v>1352</v>
      </c>
      <c r="E492" s="11" t="n">
        <v>274</v>
      </c>
      <c r="F492" s="11" t="n">
        <v>2170</v>
      </c>
      <c r="G492" s="0" t="n">
        <v>2175</v>
      </c>
      <c r="H492" s="12" t="n">
        <f aca="false">G492-F492</f>
        <v>5</v>
      </c>
      <c r="I492" s="2" t="n">
        <v>0.599118942731278</v>
      </c>
      <c r="J492" s="2" t="n">
        <v>0.755307262569832</v>
      </c>
      <c r="K492" s="2" t="n">
        <v>0.568464730290456</v>
      </c>
      <c r="L492" s="2" t="n">
        <v>0.676855895196507</v>
      </c>
      <c r="N492" s="11" t="n">
        <v>-19</v>
      </c>
      <c r="O492" s="11" t="n">
        <v>-55</v>
      </c>
      <c r="P492" s="11" t="n">
        <v>-22</v>
      </c>
      <c r="Q492" s="11" t="n">
        <v>-96</v>
      </c>
      <c r="R492" s="13" t="n">
        <v>-86.4</v>
      </c>
    </row>
    <row r="493" customFormat="false" ht="12.75" hidden="false" customHeight="false" outlineLevel="0" collapsed="false">
      <c r="A493" s="1" t="n">
        <v>35426</v>
      </c>
      <c r="C493" s="11" t="n">
        <v>468</v>
      </c>
      <c r="D493" s="11" t="n">
        <v>1318</v>
      </c>
      <c r="E493" s="11" t="n">
        <v>278</v>
      </c>
      <c r="F493" s="11" t="n">
        <v>2064</v>
      </c>
      <c r="G493" s="0" t="n">
        <v>2173</v>
      </c>
      <c r="H493" s="12" t="n">
        <f aca="false">G493-F493</f>
        <v>109</v>
      </c>
      <c r="I493" s="2" t="n">
        <v>0.522905027932961</v>
      </c>
      <c r="J493" s="2" t="n">
        <v>0.722587719298246</v>
      </c>
      <c r="K493" s="2" t="n">
        <v>0.581589958158996</v>
      </c>
      <c r="L493" s="2" t="n">
        <v>0.643792888334373</v>
      </c>
      <c r="N493" s="11" t="n">
        <v>-30</v>
      </c>
      <c r="O493" s="11" t="n">
        <v>-84</v>
      </c>
      <c r="P493" s="11" t="n">
        <v>-14</v>
      </c>
      <c r="Q493" s="11" t="n">
        <v>-128</v>
      </c>
      <c r="R493" s="13" t="n">
        <v>-100.6</v>
      </c>
    </row>
    <row r="494" customFormat="false" ht="12.75" hidden="false" customHeight="false" outlineLevel="0" collapsed="false">
      <c r="A494" s="1" t="n">
        <v>35063</v>
      </c>
      <c r="C494" s="0" t="n">
        <v>585</v>
      </c>
      <c r="D494" s="0" t="n">
        <v>1167</v>
      </c>
      <c r="E494" s="0" t="n">
        <v>366</v>
      </c>
      <c r="F494" s="0" t="n">
        <v>2118</v>
      </c>
      <c r="G494" s="0" t="n">
        <v>2153</v>
      </c>
      <c r="H494" s="12" t="n">
        <f aca="false">G494-F494</f>
        <v>35</v>
      </c>
      <c r="I494" s="14" t="n">
        <v>0.644273127753304</v>
      </c>
      <c r="J494" s="14" t="n">
        <v>0.65195530726257</v>
      </c>
      <c r="K494" s="14" t="n">
        <v>0.759336099585062</v>
      </c>
      <c r="L494" s="14" t="n">
        <v>0.666037735849057</v>
      </c>
      <c r="N494" s="0" t="n">
        <v>-44</v>
      </c>
      <c r="O494" s="0" t="n">
        <v>-92</v>
      </c>
      <c r="P494" s="0" t="n">
        <v>-24</v>
      </c>
      <c r="Q494" s="0" t="n">
        <v>-160</v>
      </c>
      <c r="R494" s="13" t="n">
        <v>-136</v>
      </c>
    </row>
    <row r="495" customFormat="false" ht="12.75" hidden="false" customHeight="false" outlineLevel="0" collapsed="false">
      <c r="A495" s="1" t="n">
        <v>34698</v>
      </c>
      <c r="C495" s="0" t="n">
        <v>725</v>
      </c>
      <c r="D495" s="0" t="n">
        <v>1488</v>
      </c>
      <c r="E495" s="0" t="n">
        <v>360</v>
      </c>
      <c r="F495" s="0" t="n">
        <v>2573</v>
      </c>
      <c r="G495" s="0" t="n">
        <v>2606</v>
      </c>
      <c r="H495" s="12" t="n">
        <f aca="false">G495-F495</f>
        <v>33</v>
      </c>
      <c r="I495" s="14" t="n">
        <v>0.798458149779736</v>
      </c>
      <c r="J495" s="14" t="n">
        <v>0.831284916201117</v>
      </c>
      <c r="K495" s="14" t="n">
        <v>0.746887966804979</v>
      </c>
      <c r="L495" s="14" t="n">
        <v>0.809119496855346</v>
      </c>
      <c r="N495" s="0" t="n">
        <v>-24</v>
      </c>
      <c r="O495" s="0" t="n">
        <v>-46</v>
      </c>
      <c r="P495" s="0" t="n">
        <v>-3</v>
      </c>
      <c r="Q495" s="0" t="n">
        <v>-73</v>
      </c>
      <c r="R495" s="13" t="n">
        <v>-71</v>
      </c>
    </row>
    <row r="496" customFormat="false" ht="12.75" hidden="false" customHeight="false" outlineLevel="0" collapsed="false">
      <c r="H496" s="12"/>
      <c r="I496" s="14"/>
      <c r="J496" s="14"/>
      <c r="K496" s="14"/>
      <c r="L496" s="14"/>
      <c r="R496" s="12"/>
    </row>
    <row r="497" customFormat="false" ht="12.75" hidden="false" customHeight="false" outlineLevel="0" collapsed="false">
      <c r="H497" s="12"/>
      <c r="I497" s="14"/>
      <c r="J497" s="14"/>
      <c r="K497" s="14"/>
      <c r="L497" s="14"/>
      <c r="R497" s="12"/>
    </row>
    <row r="498" customFormat="false" ht="12.75" hidden="false" customHeight="false" outlineLevel="0" collapsed="false">
      <c r="H498" s="12"/>
      <c r="I498" s="14"/>
      <c r="J498" s="14"/>
      <c r="K498" s="14"/>
      <c r="L498" s="14"/>
      <c r="R498" s="12"/>
    </row>
    <row r="499" customFormat="false" ht="12.75" hidden="false" customHeight="false" outlineLevel="0" collapsed="false">
      <c r="A499" s="0"/>
      <c r="I499" s="0"/>
      <c r="J499" s="0"/>
      <c r="K499" s="0"/>
      <c r="L499" s="0"/>
    </row>
    <row r="500" customFormat="false" ht="12.75" hidden="false" customHeight="false" outlineLevel="0" collapsed="false">
      <c r="A500" s="0"/>
      <c r="I500" s="0"/>
      <c r="J500" s="0"/>
      <c r="K500" s="0"/>
      <c r="L500" s="0"/>
    </row>
    <row r="501" customFormat="false" ht="12.75" hidden="false" customHeight="false" outlineLevel="0" collapsed="false">
      <c r="A501" s="0"/>
      <c r="I501" s="0"/>
      <c r="J501" s="0"/>
      <c r="K501" s="0"/>
      <c r="L501" s="0"/>
    </row>
    <row r="502" customFormat="false" ht="12.75" hidden="false" customHeight="false" outlineLevel="0" collapsed="false">
      <c r="A502" s="0"/>
      <c r="I502" s="0"/>
      <c r="J502" s="0"/>
      <c r="K502" s="0"/>
      <c r="L502" s="0"/>
    </row>
    <row r="503" customFormat="false" ht="12.75" hidden="false" customHeight="false" outlineLevel="0" collapsed="false">
      <c r="A503" s="0"/>
      <c r="I503" s="0"/>
      <c r="J503" s="0"/>
      <c r="K503" s="0"/>
      <c r="L503" s="0"/>
      <c r="S503" s="0" t="n">
        <v>69</v>
      </c>
      <c r="T503" s="0" t="n">
        <v>49</v>
      </c>
      <c r="U503" s="0" t="n">
        <v>37</v>
      </c>
      <c r="V503" s="0" t="n">
        <v>33</v>
      </c>
    </row>
    <row r="504" customFormat="false" ht="12.75" hidden="false" customHeight="false" outlineLevel="0" collapsed="false">
      <c r="A504" s="0"/>
      <c r="I504" s="0"/>
      <c r="J504" s="0"/>
      <c r="K504" s="0"/>
      <c r="L504" s="0"/>
      <c r="S504" s="0" t="n">
        <v>62</v>
      </c>
      <c r="T504" s="0" t="n">
        <v>45</v>
      </c>
      <c r="U504" s="0" t="n">
        <v>40</v>
      </c>
      <c r="V504" s="0" t="n">
        <v>35</v>
      </c>
    </row>
    <row r="505" customFormat="false" ht="12.75" hidden="false" customHeight="false" outlineLevel="0" collapsed="false">
      <c r="I505" s="14"/>
      <c r="J505" s="14"/>
      <c r="K505" s="14"/>
      <c r="L505" s="14"/>
    </row>
    <row r="506" customFormat="false" ht="12.75" hidden="false" customHeight="false" outlineLevel="0" collapsed="false">
      <c r="A506" s="0"/>
      <c r="I506" s="0"/>
      <c r="J506" s="0"/>
      <c r="K506" s="0"/>
      <c r="L506" s="0"/>
    </row>
    <row r="507" customFormat="false" ht="12.75" hidden="false" customHeight="false" outlineLevel="0" collapsed="false">
      <c r="A507" s="0"/>
      <c r="I507" s="0"/>
      <c r="J507" s="0"/>
      <c r="K507" s="0"/>
      <c r="L507" s="0"/>
    </row>
    <row r="508" customFormat="false" ht="12.75" hidden="false" customHeight="false" outlineLevel="0" collapsed="false">
      <c r="I508" s="14"/>
      <c r="J508" s="14"/>
      <c r="K508" s="14"/>
      <c r="L508" s="14"/>
    </row>
    <row r="509" customFormat="false" ht="12.75" hidden="false" customHeight="false" outlineLevel="0" collapsed="false">
      <c r="I509" s="14"/>
      <c r="J509" s="14"/>
      <c r="K509" s="14"/>
      <c r="L509" s="14"/>
    </row>
    <row r="510" customFormat="false" ht="12.75" hidden="false" customHeight="false" outlineLevel="0" collapsed="false">
      <c r="A510" s="0"/>
      <c r="I510" s="0"/>
      <c r="J510" s="0"/>
      <c r="K510" s="0"/>
      <c r="L510" s="0"/>
    </row>
    <row r="511" customFormat="false" ht="12.75" hidden="false" customHeight="false" outlineLevel="0" collapsed="false">
      <c r="A511" s="0"/>
      <c r="I511" s="0"/>
      <c r="J511" s="0"/>
      <c r="K511" s="0"/>
      <c r="L511" s="0"/>
    </row>
    <row r="512" customFormat="false" ht="12.75" hidden="false" customHeight="false" outlineLevel="0" collapsed="false">
      <c r="I512" s="14"/>
      <c r="J512" s="14"/>
      <c r="K512" s="14"/>
      <c r="L512" s="14"/>
    </row>
    <row r="513" customFormat="false" ht="12.75" hidden="false" customHeight="false" outlineLevel="0" collapsed="false">
      <c r="A513" s="0"/>
      <c r="I513" s="0"/>
      <c r="J513" s="0"/>
      <c r="K513" s="0"/>
      <c r="L513" s="0"/>
    </row>
    <row r="514" customFormat="false" ht="12.75" hidden="false" customHeight="false" outlineLevel="0" collapsed="false">
      <c r="A514" s="0"/>
      <c r="I514" s="0"/>
      <c r="J514" s="0"/>
      <c r="K514" s="0"/>
      <c r="L514" s="0"/>
    </row>
    <row r="515" customFormat="false" ht="12.75" hidden="false" customHeight="false" outlineLevel="0" collapsed="false">
      <c r="A515" s="0"/>
      <c r="I515" s="0"/>
      <c r="J515" s="0"/>
      <c r="K515" s="0"/>
      <c r="L515" s="0"/>
    </row>
    <row r="516" customFormat="false" ht="12.75" hidden="false" customHeight="false" outlineLevel="0" collapsed="false">
      <c r="A516" s="0"/>
      <c r="I516" s="0"/>
      <c r="J516" s="0"/>
      <c r="K516" s="0"/>
      <c r="L516" s="0"/>
    </row>
    <row r="517" customFormat="false" ht="12.75" hidden="false" customHeight="false" outlineLevel="0" collapsed="false">
      <c r="A517" s="0"/>
      <c r="I517" s="0"/>
      <c r="J517" s="0"/>
      <c r="K517" s="0"/>
      <c r="L517" s="0"/>
    </row>
    <row r="518" customFormat="false" ht="12.75" hidden="false" customHeight="false" outlineLevel="0" collapsed="false">
      <c r="A518" s="0"/>
      <c r="I518" s="0"/>
      <c r="J518" s="0"/>
      <c r="K518" s="0"/>
      <c r="L518" s="0"/>
    </row>
    <row r="519" customFormat="false" ht="12.75" hidden="false" customHeight="false" outlineLevel="0" collapsed="false">
      <c r="A519" s="0"/>
      <c r="I519" s="0"/>
      <c r="J519" s="0"/>
      <c r="K519" s="0"/>
      <c r="L519" s="0"/>
    </row>
    <row r="520" customFormat="false" ht="12.75" hidden="false" customHeight="false" outlineLevel="0" collapsed="false">
      <c r="A520" s="0"/>
      <c r="I520" s="0"/>
      <c r="J520" s="0"/>
      <c r="K520" s="0"/>
      <c r="L520" s="0"/>
    </row>
    <row r="521" customFormat="false" ht="12.75" hidden="false" customHeight="false" outlineLevel="0" collapsed="false">
      <c r="A521" s="0"/>
      <c r="I521" s="0"/>
      <c r="J521" s="0"/>
      <c r="K521" s="0"/>
      <c r="L521" s="0"/>
    </row>
    <row r="522" customFormat="false" ht="12.75" hidden="false" customHeight="false" outlineLevel="0" collapsed="false">
      <c r="A522" s="0"/>
      <c r="I522" s="0"/>
      <c r="J522" s="0"/>
      <c r="K522" s="0"/>
      <c r="L522" s="0"/>
    </row>
    <row r="523" customFormat="false" ht="12.75" hidden="false" customHeight="false" outlineLevel="0" collapsed="false">
      <c r="A523" s="0"/>
      <c r="I523" s="0"/>
      <c r="J523" s="0"/>
      <c r="K523" s="0"/>
      <c r="L523" s="0"/>
    </row>
    <row r="524" customFormat="false" ht="12.75" hidden="false" customHeight="false" outlineLevel="0" collapsed="false">
      <c r="A524" s="0"/>
      <c r="I524" s="0"/>
      <c r="J524" s="0"/>
      <c r="K524" s="0"/>
      <c r="L524" s="0"/>
    </row>
    <row r="525" customFormat="false" ht="12.75" hidden="false" customHeight="false" outlineLevel="0" collapsed="false">
      <c r="A525" s="0"/>
      <c r="I525" s="0"/>
      <c r="J525" s="0"/>
      <c r="K525" s="0"/>
      <c r="L525" s="0"/>
    </row>
    <row r="526" customFormat="false" ht="12.75" hidden="false" customHeight="false" outlineLevel="0" collapsed="false">
      <c r="A526" s="0"/>
      <c r="I526" s="0"/>
      <c r="J526" s="0"/>
      <c r="K526" s="0"/>
      <c r="L526" s="0"/>
    </row>
    <row r="527" customFormat="false" ht="12.75" hidden="false" customHeight="false" outlineLevel="0" collapsed="false">
      <c r="A527" s="0"/>
      <c r="I527" s="0"/>
      <c r="J527" s="0"/>
      <c r="K527" s="0"/>
      <c r="L527" s="0"/>
    </row>
    <row r="528" customFormat="false" ht="12.75" hidden="false" customHeight="false" outlineLevel="0" collapsed="false">
      <c r="A528" s="0"/>
      <c r="I528" s="0"/>
      <c r="J528" s="0"/>
      <c r="K528" s="0"/>
      <c r="L528" s="0"/>
    </row>
    <row r="529" customFormat="false" ht="12.75" hidden="false" customHeight="false" outlineLevel="0" collapsed="false">
      <c r="A529" s="0"/>
      <c r="I529" s="0"/>
      <c r="J529" s="0"/>
      <c r="K529" s="0"/>
      <c r="L529" s="0"/>
    </row>
    <row r="530" customFormat="false" ht="12.75" hidden="false" customHeight="false" outlineLevel="0" collapsed="false">
      <c r="A530" s="0"/>
      <c r="I530" s="0"/>
      <c r="J530" s="0"/>
      <c r="K530" s="0"/>
      <c r="L530" s="0"/>
    </row>
    <row r="531" customFormat="false" ht="12.75" hidden="false" customHeight="false" outlineLevel="0" collapsed="false">
      <c r="I531" s="14"/>
      <c r="J531" s="14"/>
      <c r="K531" s="14"/>
      <c r="L531" s="14"/>
    </row>
    <row r="532" customFormat="false" ht="12.75" hidden="false" customHeight="false" outlineLevel="0" collapsed="false">
      <c r="I532" s="14"/>
      <c r="J532" s="14"/>
      <c r="K532" s="14"/>
      <c r="L532" s="14"/>
    </row>
    <row r="533" customFormat="false" ht="12.75" hidden="false" customHeight="false" outlineLevel="0" collapsed="false">
      <c r="H533" s="12"/>
      <c r="I533" s="14"/>
      <c r="J533" s="14"/>
      <c r="K533" s="14"/>
      <c r="L533" s="14"/>
      <c r="R533" s="12"/>
    </row>
    <row r="534" customFormat="false" ht="12.75" hidden="false" customHeight="false" outlineLevel="0" collapsed="false">
      <c r="I534" s="14"/>
      <c r="J534" s="14"/>
      <c r="K534" s="14"/>
      <c r="L534" s="14"/>
    </row>
    <row r="535" customFormat="false" ht="12.75" hidden="false" customHeight="false" outlineLevel="0" collapsed="false">
      <c r="A535" s="0"/>
      <c r="I535" s="0"/>
      <c r="J535" s="0"/>
      <c r="K535" s="0"/>
      <c r="L535" s="0"/>
    </row>
    <row r="536" customFormat="false" ht="12.75" hidden="false" customHeight="false" outlineLevel="0" collapsed="false">
      <c r="A536" s="0"/>
      <c r="I536" s="0"/>
      <c r="J536" s="0"/>
      <c r="K536" s="0"/>
      <c r="L536" s="0"/>
    </row>
    <row r="537" customFormat="false" ht="12.75" hidden="false" customHeight="false" outlineLevel="0" collapsed="false">
      <c r="A537" s="0"/>
      <c r="I537" s="0"/>
      <c r="J537" s="0"/>
      <c r="K537" s="0"/>
      <c r="L537" s="0"/>
    </row>
    <row r="538" customFormat="false" ht="12.75" hidden="false" customHeight="false" outlineLevel="0" collapsed="false">
      <c r="A538" s="0"/>
      <c r="I538" s="0"/>
      <c r="J538" s="0"/>
      <c r="K538" s="0"/>
      <c r="L538" s="0"/>
    </row>
    <row r="539" customFormat="false" ht="12.75" hidden="false" customHeight="false" outlineLevel="0" collapsed="false">
      <c r="A539" s="0"/>
      <c r="I539" s="0"/>
      <c r="J539" s="0"/>
      <c r="K539" s="0"/>
      <c r="L539" s="0"/>
    </row>
    <row r="540" customFormat="false" ht="12.75" hidden="false" customHeight="false" outlineLevel="0" collapsed="false">
      <c r="A540" s="0"/>
      <c r="I540" s="0"/>
      <c r="J540" s="0"/>
      <c r="K540" s="0"/>
      <c r="L540" s="0"/>
    </row>
    <row r="541" customFormat="false" ht="12.75" hidden="false" customHeight="false" outlineLevel="0" collapsed="false">
      <c r="A541" s="0"/>
      <c r="I541" s="0"/>
      <c r="J541" s="0"/>
      <c r="K541" s="0"/>
      <c r="L541" s="0"/>
    </row>
    <row r="542" customFormat="false" ht="12.75" hidden="false" customHeight="false" outlineLevel="0" collapsed="false">
      <c r="A542" s="0"/>
      <c r="I542" s="0"/>
      <c r="J542" s="0"/>
      <c r="K542" s="0"/>
      <c r="L542" s="0"/>
    </row>
    <row r="543" customFormat="false" ht="12.75" hidden="false" customHeight="false" outlineLevel="0" collapsed="false">
      <c r="A543" s="0"/>
      <c r="I543" s="0"/>
      <c r="J543" s="0"/>
      <c r="K543" s="0"/>
      <c r="L543" s="0"/>
    </row>
    <row r="544" customFormat="false" ht="12.75" hidden="false" customHeight="false" outlineLevel="0" collapsed="false">
      <c r="A544" s="0"/>
      <c r="I544" s="0"/>
      <c r="J544" s="0"/>
      <c r="K544" s="0"/>
      <c r="L544" s="0"/>
    </row>
    <row r="545" customFormat="false" ht="12.75" hidden="false" customHeight="false" outlineLevel="0" collapsed="false">
      <c r="I545" s="14"/>
      <c r="J545" s="14"/>
      <c r="K545" s="14"/>
      <c r="L545" s="14"/>
    </row>
    <row r="546" customFormat="false" ht="12.75" hidden="false" customHeight="false" outlineLevel="0" collapsed="false">
      <c r="A546" s="0"/>
      <c r="I546" s="0"/>
      <c r="J546" s="0"/>
      <c r="K546" s="0"/>
      <c r="L546" s="0"/>
    </row>
    <row r="547" customFormat="false" ht="12.75" hidden="false" customHeight="false" outlineLevel="0" collapsed="false">
      <c r="A547" s="0"/>
      <c r="I547" s="0"/>
      <c r="J547" s="0"/>
      <c r="K547" s="0"/>
      <c r="L547" s="0"/>
    </row>
    <row r="548" customFormat="false" ht="12.75" hidden="false" customHeight="false" outlineLevel="0" collapsed="false">
      <c r="A548" s="0"/>
      <c r="I548" s="0"/>
      <c r="J548" s="0"/>
      <c r="K548" s="0"/>
      <c r="L548" s="0"/>
    </row>
    <row r="549" customFormat="false" ht="12.75" hidden="false" customHeight="false" outlineLevel="0" collapsed="false">
      <c r="A549" s="0"/>
      <c r="I549" s="0"/>
      <c r="J549" s="0"/>
      <c r="K549" s="0"/>
      <c r="L549" s="0"/>
    </row>
    <row r="550" customFormat="false" ht="12.75" hidden="false" customHeight="false" outlineLevel="0" collapsed="false">
      <c r="A550" s="0"/>
      <c r="I550" s="0"/>
      <c r="J550" s="0"/>
      <c r="K550" s="0"/>
      <c r="L550" s="0"/>
    </row>
    <row r="551" customFormat="false" ht="12.75" hidden="false" customHeight="false" outlineLevel="0" collapsed="false">
      <c r="A551" s="0"/>
      <c r="I551" s="0"/>
      <c r="J551" s="0"/>
      <c r="K551" s="0"/>
      <c r="L551" s="0"/>
    </row>
    <row r="552" customFormat="false" ht="12.75" hidden="false" customHeight="false" outlineLevel="0" collapsed="false">
      <c r="H552" s="12"/>
      <c r="I552" s="14"/>
      <c r="J552" s="14"/>
      <c r="K552" s="14"/>
      <c r="L552" s="14"/>
      <c r="R552" s="12"/>
    </row>
    <row r="553" customFormat="false" ht="12.75" hidden="false" customHeight="false" outlineLevel="0" collapsed="false">
      <c r="A553" s="0"/>
      <c r="I553" s="0"/>
      <c r="J553" s="0"/>
      <c r="K553" s="0"/>
      <c r="L553" s="0"/>
    </row>
    <row r="554" customFormat="false" ht="12.75" hidden="false" customHeight="false" outlineLevel="0" collapsed="false">
      <c r="A554" s="0"/>
      <c r="I554" s="0"/>
      <c r="J554" s="0"/>
      <c r="K554" s="0"/>
      <c r="L554" s="0"/>
    </row>
    <row r="555" customFormat="false" ht="12.75" hidden="false" customHeight="false" outlineLevel="0" collapsed="false">
      <c r="A555" s="0"/>
      <c r="I555" s="0"/>
      <c r="J555" s="0"/>
      <c r="K555" s="0"/>
      <c r="L555" s="0"/>
    </row>
    <row r="556" customFormat="false" ht="12.75" hidden="false" customHeight="false" outlineLevel="0" collapsed="false">
      <c r="A556" s="0"/>
      <c r="I556" s="0"/>
      <c r="J556" s="0"/>
      <c r="K556" s="0"/>
      <c r="L556" s="0"/>
    </row>
    <row r="557" customFormat="false" ht="12.75" hidden="false" customHeight="false" outlineLevel="0" collapsed="false">
      <c r="A557" s="0"/>
      <c r="I557" s="0"/>
      <c r="J557" s="0"/>
      <c r="K557" s="0"/>
      <c r="L557" s="0"/>
    </row>
    <row r="558" customFormat="false" ht="12.75" hidden="false" customHeight="false" outlineLevel="0" collapsed="false">
      <c r="A558" s="0"/>
      <c r="I558" s="0"/>
      <c r="J558" s="0"/>
      <c r="K558" s="0"/>
      <c r="L558" s="0"/>
    </row>
    <row r="559" customFormat="false" ht="12.75" hidden="false" customHeight="false" outlineLevel="0" collapsed="false">
      <c r="A559" s="0"/>
      <c r="I559" s="0"/>
      <c r="J559" s="0"/>
      <c r="K559" s="0"/>
      <c r="L559" s="0"/>
    </row>
    <row r="560" customFormat="false" ht="12.75" hidden="false" customHeight="false" outlineLevel="0" collapsed="false">
      <c r="A560" s="0"/>
      <c r="I560" s="0"/>
      <c r="J560" s="0"/>
      <c r="K560" s="0"/>
      <c r="L560" s="0"/>
    </row>
    <row r="561" customFormat="false" ht="12.75" hidden="false" customHeight="false" outlineLevel="0" collapsed="false">
      <c r="A561" s="0"/>
      <c r="I561" s="0"/>
      <c r="J561" s="0"/>
      <c r="K561" s="0"/>
      <c r="L561" s="0"/>
    </row>
    <row r="562" customFormat="false" ht="12.75" hidden="false" customHeight="false" outlineLevel="0" collapsed="false">
      <c r="A562" s="0"/>
      <c r="I562" s="0"/>
      <c r="J562" s="0"/>
      <c r="K562" s="0"/>
      <c r="L562" s="0"/>
    </row>
    <row r="563" customFormat="false" ht="12.75" hidden="false" customHeight="false" outlineLevel="0" collapsed="false">
      <c r="A563" s="0"/>
      <c r="I563" s="0"/>
      <c r="J563" s="0"/>
      <c r="K563" s="0"/>
      <c r="L563" s="0"/>
    </row>
    <row r="564" customFormat="false" ht="12.75" hidden="false" customHeight="false" outlineLevel="0" collapsed="false">
      <c r="A564" s="0"/>
      <c r="I564" s="0"/>
      <c r="J564" s="0"/>
      <c r="K564" s="0"/>
      <c r="L564" s="0"/>
    </row>
    <row r="565" customFormat="false" ht="12.75" hidden="false" customHeight="false" outlineLevel="0" collapsed="false">
      <c r="A565" s="0"/>
      <c r="I565" s="0"/>
      <c r="J565" s="0"/>
      <c r="K565" s="0"/>
      <c r="L565" s="0"/>
    </row>
  </sheetData>
  <mergeCells count="4">
    <mergeCell ref="C4:F4"/>
    <mergeCell ref="I4:L4"/>
    <mergeCell ref="N4:Q4"/>
    <mergeCell ref="S4:V4"/>
  </mergeCells>
  <printOptions headings="false" gridLines="true" gridLinesSet="true" horizontalCentered="true" verticalCentered="true"/>
  <pageMargins left="0" right="0" top="0" bottom="0" header="0.511811023622047" footer="0.511811023622047"/>
  <pageSetup paperSize="1" scale="62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1998-08-18T16:42:21Z</dcterms:created>
  <dc:creator/>
  <dc:description/>
  <dc:language>en-US</dc:language>
  <cp:lastModifiedBy>ECT</cp:lastModifiedBy>
  <cp:lastPrinted>2001-04-11T15:36:49Z</cp:lastPrinted>
  <cp:revision>0</cp:revision>
  <dc:subject/>
  <dc:title/>
</cp:coreProperties>
</file>