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rland Aeco Forecast" sheetId="1" state="visible" r:id="rId3"/>
  </sheets>
  <externalReferences>
    <externalReference r:id="rId4"/>
    <externalReference r:id="rId5"/>
    <externalReference r:id="rId6"/>
    <externalReference r:id="rId7"/>
  </externalReferences>
  <definedNames>
    <definedName function="false" hidden="false" localSheetId="0" name="_xlnm.Print_Area" vbProcedure="false">'Dorland Aeco Forecast'!$A$1:$O$21</definedName>
    <definedName function="false" hidden="false" name="AB_Fin_Rom" vbProcedure="false">'[2]'!$K$152:$AO$153</definedName>
    <definedName function="false" hidden="false" name="AECO" vbProcedure="false">'[2]'!$C$3</definedName>
    <definedName function="false" hidden="false" name="BCFin_rom_stn2" vbProcedure="false">[1]Nymex_Hub!$K$160:$AO$161</definedName>
    <definedName function="false" hidden="false" name="BCFIn_rom_sum" vbProcedure="false">[1]Sumas_Financial!$K$179:$AO$180</definedName>
    <definedName function="false" hidden="false" name="Daily" vbProcedure="false">[1]Dls_Aeco!$J$4:$AO$12</definedName>
    <definedName function="false" hidden="false" name="DAILY_BC" vbProcedure="false">[1]Station2_Phys!$J$5:$AO$12</definedName>
    <definedName function="false" hidden="false" name="Data" vbProcedure="false">[3]Data!$A$1:$X$3001</definedName>
    <definedName function="false" hidden="false" name="Data2" vbProcedure="false">[3]Data!$AB$2:$DF$24</definedName>
    <definedName function="false" hidden="false" name="Dates" vbProcedure="false">'[2]'!$I$12:$AM$13</definedName>
    <definedName function="false" hidden="false" name="EMPRESS" vbProcedure="false">'[2]'!$C$3:$E$3</definedName>
    <definedName function="false" hidden="false" name="Emp_ROM_Curve" vbProcedure="false">'[2]'!$J$4:$AO$4</definedName>
    <definedName function="false" hidden="false" name="Index" vbProcedure="false">'[2]'!$A$1:AQ$1</definedName>
    <definedName function="false" hidden="false" name="KING_DAILY" vbProcedure="false">'[2]'!$J$5:$AO$12</definedName>
    <definedName function="false" hidden="false" name="NEXTEMPRESS" vbProcedure="false">'[2]'!$BY$103:$DC$105</definedName>
    <definedName function="false" hidden="false" name="PL" vbProcedure="false">'[2]'!$I$15:$AM$17</definedName>
    <definedName function="false" hidden="false" name="PRICE" vbProcedure="false">'[2]'!$J$154:$AN$155</definedName>
    <definedName function="false" hidden="false" name="Rockies_Gas_Daily" vbProcedure="false">'[2]'!$J$17:$AO$17</definedName>
    <definedName function="false" hidden="false" name="ROM2" vbProcedure="false">'[2]'!$J$154:$AN$155</definedName>
    <definedName function="false" hidden="false" name="ROM_Stn2" vbProcedure="false">'[2]'!$K$173:$AO$174</definedName>
    <definedName function="false" hidden="false" name="ROM_Storage_Curve" vbProcedure="false">'[2]'!$J$3:$AO$3</definedName>
    <definedName function="false" hidden="false" name="ROM_Sumas" vbProcedure="false">'[2]'!$K$207:$AO$208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<sst xmlns="http://schemas.openxmlformats.org/spreadsheetml/2006/main" count="15" uniqueCount="15">
  <si>
    <t xml:space="preserve">Alberta Supply &amp; Demand Forecast</t>
  </si>
  <si>
    <t xml:space="preserve">Empress</t>
  </si>
  <si>
    <t xml:space="preserve">McNeill</t>
  </si>
  <si>
    <t xml:space="preserve">Alliance</t>
  </si>
  <si>
    <t xml:space="preserve">ABC</t>
  </si>
  <si>
    <t xml:space="preserve">Gord.</t>
  </si>
  <si>
    <t xml:space="preserve">Other Borders</t>
  </si>
  <si>
    <t xml:space="preserve">Intra- Alberta</t>
  </si>
  <si>
    <t xml:space="preserve">Total Demand</t>
  </si>
  <si>
    <t xml:space="preserve">Field Receipts</t>
  </si>
  <si>
    <t xml:space="preserve">Net Storage</t>
  </si>
  <si>
    <t xml:space="preserve">Storage Inventory*</t>
  </si>
  <si>
    <t xml:space="preserve">Days</t>
  </si>
  <si>
    <t xml:space="preserve">Aug-Oct 00</t>
  </si>
  <si>
    <t xml:space="preserve">Nov00 - Mar00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</si>
</sst>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#,##0.00_);[RED]\(#,##0.00\)"/>
    <numFmt numFmtId="166" formatCode="[$-409]mmm\-yy"/>
    <numFmt numFmtId="167" formatCode="[$-409]#,##0_);[RED]\(#,##0\)"/>
    <numFmt numFmtId="168" formatCode="0_);[RED]\(0\)"/>
    <numFmt numFmtId="169" formatCode="0%"/>
    <numFmt numFmtId="170" formatCode="0.00%"/>
    <numFmt numFmtId="171" formatCode="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0"/>
    </font>
    <font>
      <sz val="8"/>
      <name val="Times New Roman"/>
      <family val="0"/>
    </font>
    <font>
      <sz val="10"/>
      <name val=""/>
      <family val="0"/>
    </font>
    <font>
      <sz val="10"/>
      <name val="Courier New"/>
      <family val="0"/>
    </font>
    <font>
      <sz val="9"/>
      <name val="Geneva"/>
      <family val="0"/>
    </font>
    <font>
      <sz val="11"/>
      <name val="Arial"/>
      <family val="2"/>
    </font>
    <font>
      <b val="true"/>
      <sz val="14"/>
      <name val="Arial"/>
      <family val="2"/>
    </font>
    <font>
      <b val="true"/>
      <sz val="9"/>
      <name val="Arial"/>
      <family val="2"/>
    </font>
    <font>
      <b val="true"/>
      <sz val="11"/>
      <name val="Arial"/>
      <family val="2"/>
    </font>
    <font>
      <sz val="9"/>
      <name val="Arial"/>
      <family val="2"/>
    </font>
    <font>
      <b val="true"/>
      <i val="true"/>
      <sz val="9"/>
      <color rgb="FF0000FF"/>
      <name val="Arial"/>
      <family val="2"/>
    </font>
    <font>
      <b val="true"/>
      <sz val="9"/>
      <color rgb="FF0000FF"/>
      <name val="Arial"/>
      <family val="2"/>
    </font>
    <font>
      <sz val="9"/>
      <color rgb="FF000000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u val="single"/>
      <sz val="10"/>
      <name val="Arial"/>
      <family val="2"/>
    </font>
    <font>
      <b val="true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C0C0C0"/>
        <bgColor rgb="FFCCCCFF"/>
      </patternFill>
    </fill>
  </fills>
  <borders count="1">
    <border diagonalUp="false" diagonalDown="false">
      <left/>
      <right/>
      <top/>
      <bottom/>
      <diagonal/>
    </border>
  </borders>
  <cellStyleXfs count="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2" borderId="0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0" xfId="3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0" fillId="2" borderId="0" xfId="31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3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14" fillId="2" borderId="0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2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2" fillId="2" borderId="0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2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5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4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2" borderId="0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2" borderId="0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4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7" fillId="2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2" fillId="2" borderId="0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4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2" borderId="0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2" borderId="0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2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8" fillId="2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9" fillId="2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9" fillId="2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2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0" fillId="2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_Forecast chart" xfId="20"/>
    <cellStyle name="Normal_89 Forecast" xfId="21"/>
    <cellStyle name="Normal_Capacity" xfId="22"/>
    <cellStyle name="Normal_Chehalis" xfId="23"/>
    <cellStyle name="Normal_Crude Oil Swap Model" xfId="24"/>
    <cellStyle name="Normal_Data" xfId="25"/>
    <cellStyle name="Normal_Dls_Aeco" xfId="26"/>
    <cellStyle name="Normal_FEB_19" xfId="27"/>
    <cellStyle name="Normal_FEB_22" xfId="28"/>
    <cellStyle name="Normal_Flows" xfId="29"/>
    <cellStyle name="Normal_Forecast" xfId="30"/>
    <cellStyle name="Normal_Forecast chart" xfId="31"/>
    <cellStyle name="Normal_Kemmerer" xfId="32"/>
    <cellStyle name="Normal_La Plata B" xfId="33"/>
    <cellStyle name="Normal_m1" xfId="34"/>
    <cellStyle name="Normal_m1_1" xfId="35"/>
    <cellStyle name="Normal_MIDS DATA" xfId="36"/>
    <cellStyle name="Normal_NYMEX GAS MODEL" xfId="37"/>
    <cellStyle name="Normal_Opal Plant" xfId="38"/>
    <cellStyle name="Normal_OPTION MODEL" xfId="39"/>
    <cellStyle name="Normal_Roosevelt" xfId="40"/>
    <cellStyle name="Normal_SC Flows2" xfId="41"/>
    <cellStyle name="Normal_SC Flows3" xfId="42"/>
    <cellStyle name="Normal_Sheet1" xfId="43"/>
    <cellStyle name="Normal_Sheet12" xfId="44"/>
    <cellStyle name="Normal_Sheet14" xfId="45"/>
    <cellStyle name="Normal_Sheet1_1" xfId="46"/>
    <cellStyle name="Normal_Sheet1_1_SoCal" xfId="47"/>
    <cellStyle name="Normal_Sheet1_1_WEI_OPS_NEW" xfId="48"/>
    <cellStyle name="Normal_Sheet1_Forecast" xfId="49"/>
    <cellStyle name="Normal_Sheet1_Gas Daily" xfId="50"/>
    <cellStyle name="Normal_Sheet1_PGT" xfId="51"/>
    <cellStyle name="Normal_Sheet1_Sheet2" xfId="52"/>
    <cellStyle name="Normal_Sheet1_Sheet3" xfId="53"/>
    <cellStyle name="Normal_Sheet1_Sheet5" xfId="54"/>
    <cellStyle name="Normal_Sheet1_SoCal" xfId="55"/>
    <cellStyle name="Normal_Sheet2" xfId="56"/>
    <cellStyle name="Normal_Sheet3" xfId="57"/>
    <cellStyle name="Normal_Sheet4" xfId="58"/>
    <cellStyle name="Normal_Sheet5" xfId="59"/>
    <cellStyle name="Normal_Sheet6" xfId="60"/>
    <cellStyle name="Normal_Sheet7" xfId="61"/>
    <cellStyle name="Normal_Sheet8" xfId="62"/>
    <cellStyle name="Normal_Sheet9" xfId="63"/>
    <cellStyle name="Normal_SJ East" xfId="64"/>
    <cellStyle name="Normal_SJ West" xfId="65"/>
    <cellStyle name="Normal_Socal Flows" xfId="66"/>
    <cellStyle name="Normal_Stanfield Delivery" xfId="67"/>
    <cellStyle name="Normal_Stanfield Receipt" xfId="68"/>
    <cellStyle name="Normal_Storey's MIDS" xfId="69"/>
    <cellStyle name="Normal_Sumas-Sipi" xfId="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externalLink" Target="externalLinks/externalLink4.xml"/><Relationship Id="rId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Trading/MCOWAN/NIT/JAN%2000/FX%20Model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Trading/CPASTEGA/TRADING/CASHDESK/WEST/1999/FEB%2099/FEB_19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DailyPrices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Trading/CDORLAND/Models/Cd_swap_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X Risk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tation2_Phys"/>
      <sheetName val="Hunt_Phys"/>
      <sheetName val="Kingsgate_Physical"/>
      <sheetName val="Aeco_Financial"/>
      <sheetName val="Rockies_Financial"/>
      <sheetName val="Sumas_Financial"/>
      <sheetName val="Nymex_Hub"/>
      <sheetName val="Carway_Physical"/>
      <sheetName val="BC Storage"/>
      <sheetName val="Next"/>
      <sheetName val="BC ROM"/>
      <sheetName val="Economics"/>
      <sheetName val="CURVES"/>
      <sheetName val="FEB MI"/>
      <sheetName val="Dls_Aeco"/>
      <sheetName val="macro"/>
      <sheetName val="BCmacro"/>
      <sheetName val="Module4"/>
      <sheetName val="Module1"/>
      <sheetName val="Module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rice Sheet"/>
      <sheetName val="Map"/>
      <sheetName val="Data"/>
      <sheetName val="Variable Rates"/>
      <sheetName val="Indicies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WAP MODEL"/>
      <sheetName val="INTRA POS"/>
      <sheetName val="SEPT INDEX"/>
      <sheetName val="Aug-Oct SD"/>
      <sheetName val="Aug-Oct X Forecast"/>
      <sheetName val="INJECTION MODEL"/>
      <sheetName val="WITHDRAWL MODEL"/>
      <sheetName val="$CND OPTIONS"/>
      <sheetName val="$US OPTIONS"/>
      <sheetName val="SWAPTIONS"/>
      <sheetName val="MIDS DATA"/>
      <sheetName val="new_mids"/>
      <sheetName val="ANG_COSTS"/>
    </sheetNames>
    <sheetDataSet>
      <sheetData sheetId="0"/>
      <sheetData sheetId="1"/>
      <sheetData sheetId="2"/>
      <sheetData sheetId="3"/>
      <sheetData sheetId="4">
        <row r="41">
          <cell r="C41">
            <v>2099.78183377379</v>
          </cell>
        </row>
        <row r="43">
          <cell r="C43">
            <v>2179.78183377379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3.99"/>
    <col collapsed="false" customWidth="true" hidden="false" outlineLevel="0" max="2" min="2" style="1" width="5.99"/>
    <col collapsed="false" customWidth="true" hidden="false" outlineLevel="0" max="13" min="3" style="1" width="11.7"/>
    <col collapsed="false" customWidth="true" hidden="true" outlineLevel="0" max="14" min="14" style="1" width="11.85"/>
    <col collapsed="false" customWidth="false" hidden="false" outlineLevel="0" max="257" min="15" style="1" width="9.14"/>
  </cols>
  <sheetData>
    <row r="1" customFormat="false" ht="18" hidden="false" customHeight="false" outlineLevel="0" collapsed="false">
      <c r="A1" s="2"/>
      <c r="B1" s="2"/>
      <c r="C1" s="3" t="s">
        <v>0</v>
      </c>
      <c r="D1" s="3"/>
      <c r="E1" s="3"/>
      <c r="F1" s="3"/>
      <c r="G1" s="3"/>
      <c r="H1" s="3"/>
      <c r="I1" s="3"/>
      <c r="J1" s="3"/>
      <c r="K1" s="3"/>
      <c r="L1" s="3"/>
      <c r="M1" s="3"/>
    </row>
    <row r="2" customFormat="false" ht="15" hidden="false" customHeight="false" outlineLevel="0" collapsed="false">
      <c r="A2" s="2"/>
      <c r="B2" s="2"/>
      <c r="C2" s="4"/>
      <c r="D2" s="5"/>
      <c r="E2" s="5"/>
      <c r="F2" s="5"/>
      <c r="G2" s="5"/>
      <c r="H2" s="5"/>
      <c r="I2" s="5"/>
      <c r="J2" s="5"/>
      <c r="K2" s="5"/>
      <c r="L2" s="5"/>
      <c r="M2" s="5"/>
    </row>
    <row r="3" customFormat="false" ht="15" hidden="false" customHeight="false" outlineLevel="0" collapsed="false">
      <c r="A3" s="6"/>
      <c r="B3" s="6"/>
      <c r="C3" s="7"/>
      <c r="D3" s="7"/>
      <c r="E3" s="7"/>
      <c r="F3" s="7"/>
      <c r="G3" s="7"/>
      <c r="H3" s="7"/>
      <c r="I3" s="7"/>
      <c r="J3" s="7"/>
      <c r="K3" s="7"/>
      <c r="L3" s="8"/>
      <c r="M3" s="7"/>
    </row>
    <row r="4" customFormat="false" ht="30" hidden="false" customHeight="true" outlineLevel="0" collapsed="false">
      <c r="A4" s="9"/>
      <c r="B4" s="9"/>
      <c r="C4" s="10" t="s">
        <v>1</v>
      </c>
      <c r="D4" s="10" t="s">
        <v>2</v>
      </c>
      <c r="E4" s="10" t="s">
        <v>3</v>
      </c>
      <c r="F4" s="10" t="s">
        <v>4</v>
      </c>
      <c r="G4" s="10" t="s">
        <v>5</v>
      </c>
      <c r="H4" s="10" t="s">
        <v>6</v>
      </c>
      <c r="I4" s="10" t="s">
        <v>7</v>
      </c>
      <c r="J4" s="10" t="s">
        <v>8</v>
      </c>
      <c r="K4" s="10" t="s">
        <v>9</v>
      </c>
      <c r="L4" s="10" t="s">
        <v>10</v>
      </c>
      <c r="M4" s="10" t="s">
        <v>11</v>
      </c>
      <c r="N4" s="10" t="s">
        <v>12</v>
      </c>
    </row>
    <row r="5" customFormat="false" ht="12.75" hidden="false" customHeight="false" outlineLevel="0" collapsed="false">
      <c r="A5" s="11"/>
      <c r="B5" s="11"/>
      <c r="C5" s="12"/>
      <c r="D5" s="12"/>
      <c r="E5" s="12"/>
      <c r="F5" s="12"/>
      <c r="G5" s="12"/>
      <c r="H5" s="12"/>
      <c r="I5" s="12"/>
      <c r="J5" s="13"/>
      <c r="K5" s="14"/>
      <c r="L5" s="12"/>
      <c r="M5" s="15" t="n">
        <v>159000</v>
      </c>
      <c r="N5" s="16" t="e">
        <f aca="false">#REF!-A5</f>
        <v>#REF!</v>
      </c>
      <c r="O5" s="17" t="n">
        <f aca="false">M5/205000</f>
        <v>0.775609756097561</v>
      </c>
    </row>
    <row r="6" customFormat="false" ht="12.75" hidden="false" customHeight="false" outlineLevel="0" collapsed="false">
      <c r="A6" s="18" t="n">
        <v>36739</v>
      </c>
      <c r="B6" s="19" t="n">
        <f aca="false">A7-A6</f>
        <v>31</v>
      </c>
      <c r="C6" s="12" t="n">
        <v>6400</v>
      </c>
      <c r="D6" s="12" t="n">
        <v>2150</v>
      </c>
      <c r="E6" s="12" t="n">
        <v>0</v>
      </c>
      <c r="F6" s="20" t="n">
        <f aca="false">'[4]Aug-Oct X Forecast'!C41+20</f>
        <v>2119.78183377379</v>
      </c>
      <c r="G6" s="12" t="n">
        <v>-70</v>
      </c>
      <c r="H6" s="12" t="n">
        <v>50</v>
      </c>
      <c r="I6" s="20" t="n">
        <v>1475</v>
      </c>
      <c r="J6" s="13" t="n">
        <f aca="false">SUM(C6:I6)</f>
        <v>12124.7818337738</v>
      </c>
      <c r="K6" s="20" t="n">
        <v>12400</v>
      </c>
      <c r="L6" s="12" t="n">
        <f aca="false">J6-K6</f>
        <v>-275.218166226206</v>
      </c>
      <c r="M6" s="21" t="n">
        <f aca="false">M5+(-B6*L6)</f>
        <v>167531.763153012</v>
      </c>
      <c r="N6" s="16" t="n">
        <f aca="false">A7-A6</f>
        <v>31</v>
      </c>
      <c r="O6" s="17" t="n">
        <f aca="false">M6/205000</f>
        <v>0.817228112941524</v>
      </c>
    </row>
    <row r="7" customFormat="false" ht="12.75" hidden="false" customHeight="false" outlineLevel="0" collapsed="false">
      <c r="A7" s="18" t="n">
        <v>36770</v>
      </c>
      <c r="B7" s="19" t="n">
        <f aca="false">A8-A7</f>
        <v>30</v>
      </c>
      <c r="C7" s="12" t="n">
        <v>6350</v>
      </c>
      <c r="D7" s="12" t="n">
        <v>2150</v>
      </c>
      <c r="E7" s="12" t="n">
        <v>0</v>
      </c>
      <c r="F7" s="20" t="n">
        <v>2150</v>
      </c>
      <c r="G7" s="12" t="n">
        <v>-70</v>
      </c>
      <c r="H7" s="12" t="n">
        <v>50</v>
      </c>
      <c r="I7" s="20" t="n">
        <v>1500</v>
      </c>
      <c r="J7" s="13" t="n">
        <f aca="false">SUM(C7:I7)</f>
        <v>12130</v>
      </c>
      <c r="K7" s="20" t="n">
        <v>12300</v>
      </c>
      <c r="L7" s="12" t="n">
        <f aca="false">J7-K7</f>
        <v>-170</v>
      </c>
      <c r="M7" s="21" t="n">
        <f aca="false">M6+(-B7*L7)</f>
        <v>172631.763153012</v>
      </c>
      <c r="N7" s="16" t="n">
        <f aca="false">A8-A7</f>
        <v>30</v>
      </c>
      <c r="O7" s="17" t="n">
        <f aca="false">M7/205000</f>
        <v>0.842106161722012</v>
      </c>
    </row>
    <row r="8" customFormat="false" ht="12.75" hidden="false" customHeight="false" outlineLevel="0" collapsed="false">
      <c r="A8" s="18" t="n">
        <v>36800</v>
      </c>
      <c r="B8" s="19" t="n">
        <f aca="false">A9-A8</f>
        <v>31</v>
      </c>
      <c r="C8" s="12" t="n">
        <v>6050</v>
      </c>
      <c r="D8" s="12" t="n">
        <v>2150</v>
      </c>
      <c r="E8" s="12" t="n">
        <v>1150</v>
      </c>
      <c r="F8" s="20" t="n">
        <f aca="false">'[4]Aug-Oct X Forecast'!C43+20</f>
        <v>2199.78183377379</v>
      </c>
      <c r="G8" s="12" t="n">
        <v>0</v>
      </c>
      <c r="H8" s="12" t="n">
        <v>20</v>
      </c>
      <c r="I8" s="20" t="n">
        <v>1575</v>
      </c>
      <c r="J8" s="13" t="n">
        <f aca="false">SUM(C8:I8)</f>
        <v>13144.7818337738</v>
      </c>
      <c r="K8" s="20" t="n">
        <v>12275</v>
      </c>
      <c r="L8" s="12" t="n">
        <f aca="false">J8-K8</f>
        <v>869.781833773794</v>
      </c>
      <c r="M8" s="21" t="n">
        <f aca="false">M7+(-B8*L8)</f>
        <v>145668.526306025</v>
      </c>
      <c r="N8" s="16" t="n">
        <f aca="false">A9-A8</f>
        <v>31</v>
      </c>
      <c r="O8" s="17" t="n">
        <f aca="false">M8/205000</f>
        <v>0.71057817710256</v>
      </c>
    </row>
    <row r="9" customFormat="false" ht="12.75" hidden="false" customHeight="false" outlineLevel="0" collapsed="false">
      <c r="A9" s="18" t="n">
        <v>36831</v>
      </c>
      <c r="B9" s="11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6"/>
    </row>
    <row r="10" customFormat="false" ht="12.75" hidden="false" customHeight="false" outlineLevel="0" collapsed="false">
      <c r="A10" s="22" t="s">
        <v>13</v>
      </c>
      <c r="B10" s="22"/>
      <c r="C10" s="14" t="n">
        <f aca="false">AVERAGE(C6:C8)</f>
        <v>6266.66666666667</v>
      </c>
      <c r="D10" s="14" t="n">
        <f aca="false">AVERAGE(D6:D8)</f>
        <v>2150</v>
      </c>
      <c r="E10" s="14"/>
      <c r="F10" s="14" t="n">
        <f aca="false">AVERAGE(F6:F8)</f>
        <v>2156.52122251586</v>
      </c>
      <c r="G10" s="14" t="n">
        <f aca="false">AVERAGE(G6:G8)</f>
        <v>-46.6666666666667</v>
      </c>
      <c r="H10" s="14" t="n">
        <f aca="false">AVERAGE(H6:H8)</f>
        <v>40</v>
      </c>
      <c r="I10" s="14" t="n">
        <f aca="false">AVERAGE(I6:I8)</f>
        <v>1516.66666666667</v>
      </c>
      <c r="J10" s="14" t="n">
        <f aca="false">AVERAGE(J6:J8)</f>
        <v>12466.5212225159</v>
      </c>
      <c r="K10" s="23" t="n">
        <f aca="false">AVERAGE(K6:K8)</f>
        <v>12325</v>
      </c>
      <c r="L10" s="14" t="n">
        <f aca="false">AVERAGE(L6:L8)</f>
        <v>141.521222515862</v>
      </c>
      <c r="M10" s="14"/>
    </row>
    <row r="11" customFormat="false" ht="12.75" hidden="false" customHeight="false" outlineLevel="0" collapsed="false">
      <c r="A11" s="18"/>
      <c r="B11" s="18"/>
      <c r="C11" s="12"/>
      <c r="D11" s="12"/>
      <c r="E11" s="12"/>
      <c r="F11" s="12"/>
      <c r="G11" s="12"/>
      <c r="H11" s="12"/>
      <c r="I11" s="12"/>
      <c r="J11" s="14"/>
      <c r="K11" s="14"/>
      <c r="L11" s="12"/>
      <c r="M11" s="12"/>
    </row>
    <row r="12" customFormat="false" ht="12.75" hidden="false" customHeight="false" outlineLevel="0" collapsed="false">
      <c r="A12" s="18"/>
      <c r="B12" s="18"/>
      <c r="C12" s="12"/>
      <c r="D12" s="12"/>
      <c r="E12" s="12"/>
      <c r="F12" s="12"/>
      <c r="G12" s="12"/>
      <c r="H12" s="12"/>
      <c r="I12" s="12"/>
      <c r="J12" s="14"/>
      <c r="K12" s="14"/>
      <c r="L12" s="12"/>
      <c r="M12" s="12"/>
    </row>
    <row r="13" customFormat="false" ht="14.25" hidden="false" customHeight="false" outlineLevel="0" collapsed="false">
      <c r="A13" s="24"/>
      <c r="B13" s="25"/>
      <c r="C13" s="26"/>
      <c r="D13" s="26"/>
      <c r="E13" s="26"/>
      <c r="F13" s="26"/>
      <c r="G13" s="26"/>
      <c r="H13" s="26"/>
      <c r="I13" s="14"/>
      <c r="J13" s="26"/>
      <c r="K13" s="26"/>
      <c r="L13" s="26"/>
      <c r="M13" s="15" t="n">
        <f aca="false">M8</f>
        <v>145668.526306025</v>
      </c>
    </row>
    <row r="14" customFormat="false" ht="12.75" hidden="false" customHeight="false" outlineLevel="0" collapsed="false">
      <c r="A14" s="18" t="n">
        <v>36831</v>
      </c>
      <c r="B14" s="19" t="n">
        <f aca="false">A15-A14</f>
        <v>30</v>
      </c>
      <c r="C14" s="12" t="n">
        <v>5700</v>
      </c>
      <c r="D14" s="12" t="n">
        <v>2160</v>
      </c>
      <c r="E14" s="12" t="n">
        <v>1150</v>
      </c>
      <c r="F14" s="20" t="n">
        <v>2450</v>
      </c>
      <c r="G14" s="12" t="n">
        <v>0</v>
      </c>
      <c r="H14" s="12" t="n">
        <v>30</v>
      </c>
      <c r="I14" s="20" t="n">
        <v>1750</v>
      </c>
      <c r="J14" s="13" t="n">
        <f aca="false">SUM(C14:I14)</f>
        <v>13240</v>
      </c>
      <c r="K14" s="20" t="n">
        <v>12584</v>
      </c>
      <c r="L14" s="12" t="n">
        <f aca="false">J14-K14</f>
        <v>656</v>
      </c>
      <c r="M14" s="21" t="n">
        <f aca="false">M13+(-B14*L14)</f>
        <v>125988.526306025</v>
      </c>
      <c r="N14" s="16"/>
      <c r="O14" s="17" t="n">
        <f aca="false">M14/205000</f>
        <v>0.61457817710256</v>
      </c>
    </row>
    <row r="15" customFormat="false" ht="12.75" hidden="false" customHeight="false" outlineLevel="0" collapsed="false">
      <c r="A15" s="18" t="n">
        <v>36861</v>
      </c>
      <c r="B15" s="19" t="n">
        <f aca="false">A16-A15</f>
        <v>31</v>
      </c>
      <c r="C15" s="12" t="n">
        <v>5700</v>
      </c>
      <c r="D15" s="12" t="n">
        <v>2160</v>
      </c>
      <c r="E15" s="12" t="n">
        <v>1150</v>
      </c>
      <c r="F15" s="20" t="n">
        <v>2630</v>
      </c>
      <c r="G15" s="12" t="n">
        <v>0</v>
      </c>
      <c r="H15" s="12" t="n">
        <v>30</v>
      </c>
      <c r="I15" s="20" t="n">
        <v>1875</v>
      </c>
      <c r="J15" s="13" t="n">
        <f aca="false">SUM(C15:I15)</f>
        <v>13545</v>
      </c>
      <c r="K15" s="20" t="n">
        <v>12655</v>
      </c>
      <c r="L15" s="12" t="n">
        <f aca="false">J15-K15</f>
        <v>890</v>
      </c>
      <c r="M15" s="21" t="n">
        <f aca="false">M14+(-B15*L15)</f>
        <v>98398.5263060248</v>
      </c>
      <c r="N15" s="16"/>
      <c r="O15" s="17" t="n">
        <f aca="false">M15/205000</f>
        <v>0.479992811248902</v>
      </c>
    </row>
    <row r="16" customFormat="false" ht="12.75" hidden="false" customHeight="false" outlineLevel="0" collapsed="false">
      <c r="A16" s="18" t="n">
        <v>36892</v>
      </c>
      <c r="B16" s="19" t="n">
        <f aca="false">A17-A16</f>
        <v>31</v>
      </c>
      <c r="C16" s="12" t="n">
        <v>5700</v>
      </c>
      <c r="D16" s="12" t="n">
        <v>2160</v>
      </c>
      <c r="E16" s="12" t="n">
        <v>1150</v>
      </c>
      <c r="F16" s="20" t="n">
        <v>2650</v>
      </c>
      <c r="G16" s="12" t="n">
        <v>0</v>
      </c>
      <c r="H16" s="12" t="n">
        <v>30</v>
      </c>
      <c r="I16" s="20" t="n">
        <v>1925</v>
      </c>
      <c r="J16" s="13" t="n">
        <f aca="false">SUM(C16:I16)</f>
        <v>13615</v>
      </c>
      <c r="K16" s="20" t="n">
        <v>12637</v>
      </c>
      <c r="L16" s="12" t="n">
        <f aca="false">J16-K16</f>
        <v>978</v>
      </c>
      <c r="M16" s="21" t="n">
        <f aca="false">M15+(-B16*L16)</f>
        <v>68080.5263060248</v>
      </c>
      <c r="N16" s="16"/>
      <c r="O16" s="17" t="n">
        <f aca="false">M16/205000</f>
        <v>0.332100128322072</v>
      </c>
    </row>
    <row r="17" customFormat="false" ht="12.75" hidden="false" customHeight="false" outlineLevel="0" collapsed="false">
      <c r="A17" s="18" t="n">
        <v>36923</v>
      </c>
      <c r="B17" s="19" t="n">
        <f aca="false">A18-A17</f>
        <v>28</v>
      </c>
      <c r="C17" s="12" t="n">
        <v>5700</v>
      </c>
      <c r="D17" s="12" t="n">
        <v>2160</v>
      </c>
      <c r="E17" s="12" t="n">
        <v>1150</v>
      </c>
      <c r="F17" s="20" t="n">
        <v>2610</v>
      </c>
      <c r="G17" s="12" t="n">
        <v>0</v>
      </c>
      <c r="H17" s="12" t="n">
        <v>30</v>
      </c>
      <c r="I17" s="20" t="n">
        <v>1825</v>
      </c>
      <c r="J17" s="13" t="n">
        <f aca="false">SUM(C17:I17)</f>
        <v>13475</v>
      </c>
      <c r="K17" s="20" t="n">
        <v>12637</v>
      </c>
      <c r="L17" s="12" t="n">
        <f aca="false">J17-K17</f>
        <v>838</v>
      </c>
      <c r="M17" s="21" t="n">
        <f aca="false">M16+(-B17*L17)</f>
        <v>44616.5263060248</v>
      </c>
      <c r="N17" s="16"/>
      <c r="O17" s="17" t="n">
        <f aca="false">M17/205000</f>
        <v>0.217641591736706</v>
      </c>
    </row>
    <row r="18" customFormat="false" ht="12.75" hidden="false" customHeight="false" outlineLevel="0" collapsed="false">
      <c r="A18" s="18" t="n">
        <v>36951</v>
      </c>
      <c r="B18" s="19" t="n">
        <f aca="false">A19-A18</f>
        <v>31</v>
      </c>
      <c r="C18" s="12" t="n">
        <v>5700</v>
      </c>
      <c r="D18" s="12" t="n">
        <v>2160</v>
      </c>
      <c r="E18" s="12" t="n">
        <v>1150</v>
      </c>
      <c r="F18" s="20" t="n">
        <v>2370</v>
      </c>
      <c r="G18" s="12" t="n">
        <v>0</v>
      </c>
      <c r="H18" s="12" t="n">
        <v>30</v>
      </c>
      <c r="I18" s="20" t="n">
        <v>1720</v>
      </c>
      <c r="J18" s="13" t="n">
        <f aca="false">SUM(C18:I18)</f>
        <v>13130</v>
      </c>
      <c r="K18" s="20" t="n">
        <v>12800</v>
      </c>
      <c r="L18" s="12" t="n">
        <f aca="false">J18-K18</f>
        <v>330</v>
      </c>
      <c r="M18" s="21" t="n">
        <f aca="false">M17+(-B18*L18)</f>
        <v>34386.5263060248</v>
      </c>
      <c r="N18" s="16"/>
      <c r="O18" s="17" t="n">
        <f aca="false">M18/205000</f>
        <v>0.167739152712316</v>
      </c>
    </row>
    <row r="19" customFormat="false" ht="14.25" hidden="false" customHeight="false" outlineLevel="0" collapsed="false">
      <c r="A19" s="18" t="n">
        <v>36982</v>
      </c>
      <c r="B19" s="25"/>
      <c r="C19" s="27"/>
      <c r="D19" s="28"/>
      <c r="E19" s="28"/>
      <c r="F19" s="28"/>
      <c r="G19" s="29"/>
      <c r="H19" s="12"/>
      <c r="I19" s="14"/>
      <c r="J19" s="12"/>
      <c r="K19" s="12"/>
      <c r="L19" s="12"/>
      <c r="M19" s="26"/>
    </row>
    <row r="20" customFormat="false" ht="14.25" hidden="false" customHeight="false" outlineLevel="0" collapsed="false">
      <c r="A20" s="22" t="s">
        <v>14</v>
      </c>
      <c r="B20" s="22"/>
      <c r="C20" s="14"/>
      <c r="D20" s="14"/>
      <c r="E20" s="14"/>
      <c r="F20" s="14"/>
      <c r="G20" s="14"/>
      <c r="H20" s="14"/>
      <c r="I20" s="14"/>
      <c r="J20" s="14"/>
      <c r="K20" s="26"/>
      <c r="L20" s="14"/>
      <c r="M20" s="14"/>
    </row>
    <row r="21" customFormat="false" ht="15" hidden="false" customHeight="false" outlineLevel="0" collapsed="false">
      <c r="A21" s="30"/>
      <c r="B21" s="30"/>
      <c r="C21" s="26"/>
      <c r="D21" s="31"/>
      <c r="E21" s="31"/>
      <c r="F21" s="32"/>
      <c r="G21" s="26"/>
      <c r="H21" s="26"/>
      <c r="I21" s="26"/>
      <c r="J21" s="26"/>
      <c r="K21" s="26"/>
      <c r="L21" s="26"/>
      <c r="M21" s="26"/>
    </row>
    <row r="22" customFormat="false" ht="12.75" hidden="false" customHeight="false" outlineLevel="0" collapsed="false">
      <c r="C22" s="27"/>
    </row>
    <row r="23" customFormat="false" ht="12.75" hidden="false" customHeight="false" outlineLevel="0" collapsed="false">
      <c r="D23" s="33"/>
      <c r="E23" s="33"/>
    </row>
    <row r="24" customFormat="false" ht="12.75" hidden="false" customHeight="false" outlineLevel="0" collapsed="false">
      <c r="C24" s="34"/>
      <c r="D24" s="35"/>
      <c r="E24" s="35"/>
      <c r="F24" s="35"/>
    </row>
    <row r="25" customFormat="false" ht="12.75" hidden="false" customHeight="false" outlineLevel="0" collapsed="false">
      <c r="C25" s="34"/>
      <c r="D25" s="35"/>
      <c r="E25" s="35"/>
      <c r="F25" s="35"/>
    </row>
    <row r="26" customFormat="false" ht="12.75" hidden="false" customHeight="false" outlineLevel="0" collapsed="false">
      <c r="C26" s="34"/>
      <c r="D26" s="35"/>
      <c r="E26" s="35"/>
      <c r="F26" s="35"/>
    </row>
    <row r="27" customFormat="false" ht="12.75" hidden="false" customHeight="false" outlineLevel="0" collapsed="false">
      <c r="C27" s="34"/>
      <c r="D27" s="35"/>
      <c r="E27" s="35"/>
      <c r="F27" s="35"/>
    </row>
    <row r="28" customFormat="false" ht="12.75" hidden="false" customHeight="false" outlineLevel="0" collapsed="false">
      <c r="C28" s="34"/>
      <c r="D28" s="35"/>
      <c r="E28" s="35"/>
      <c r="F28" s="35"/>
    </row>
    <row r="29" customFormat="false" ht="12.75" hidden="false" customHeight="false" outlineLevel="0" collapsed="false">
      <c r="C29" s="34"/>
      <c r="D29" s="35"/>
      <c r="E29" s="35"/>
      <c r="F29" s="35"/>
    </row>
    <row r="31" customFormat="false" ht="12.75" hidden="false" customHeight="false" outlineLevel="0" collapsed="false">
      <c r="C31" s="36"/>
      <c r="D31" s="37"/>
      <c r="E31" s="37"/>
    </row>
    <row r="32" customFormat="false" ht="12.75" hidden="false" customHeight="false" outlineLevel="0" collapsed="false">
      <c r="C32" s="38"/>
      <c r="D32" s="35"/>
      <c r="E32" s="35"/>
    </row>
    <row r="33" customFormat="false" ht="12.75" hidden="false" customHeight="false" outlineLevel="0" collapsed="false">
      <c r="C33" s="34"/>
      <c r="D33" s="35"/>
      <c r="E33" s="35"/>
    </row>
    <row r="34" customFormat="false" ht="12.75" hidden="false" customHeight="false" outlineLevel="0" collapsed="false">
      <c r="C34" s="34"/>
      <c r="D34" s="35"/>
      <c r="E34" s="35"/>
    </row>
    <row r="35" customFormat="false" ht="12.75" hidden="false" customHeight="false" outlineLevel="0" collapsed="false">
      <c r="C35" s="34"/>
      <c r="D35" s="35"/>
      <c r="E35" s="35"/>
    </row>
    <row r="36" customFormat="false" ht="12.75" hidden="false" customHeight="false" outlineLevel="0" collapsed="false">
      <c r="C36" s="34"/>
      <c r="D36" s="35"/>
      <c r="E36" s="35"/>
    </row>
    <row r="37" customFormat="false" ht="12.75" hidden="false" customHeight="false" outlineLevel="0" collapsed="false">
      <c r="C37" s="34"/>
      <c r="D37" s="35"/>
      <c r="E37" s="35"/>
    </row>
    <row r="38" customFormat="false" ht="12.75" hidden="false" customHeight="false" outlineLevel="0" collapsed="false">
      <c r="C38" s="34"/>
      <c r="D38" s="35"/>
      <c r="E38" s="35"/>
    </row>
  </sheetData>
  <mergeCells count="1">
    <mergeCell ref="C1:M1"/>
  </mergeCells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2000-08-20T19:21:30Z</dcterms:created>
  <dc:creator>cdorlan</dc:creator>
  <dc:description/>
  <dc:language>en-US</dc:language>
  <cp:lastModifiedBy>cdorlan</cp:lastModifiedBy>
  <cp:revision>0</cp:revision>
  <dc:subject/>
  <dc:title/>
</cp:coreProperties>
</file>