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<sst xmlns="http://schemas.openxmlformats.org/spreadsheetml/2006/main" count="46" uniqueCount="22">
  <si>
    <t xml:space="preserve">Accrued but Unpaid Wages</t>
  </si>
  <si>
    <t xml:space="preserve">Tax Company</t>
  </si>
  <si>
    <t xml:space="preserve">11/27/2001 Accrued but Unpaid</t>
  </si>
  <si>
    <t xml:space="preserve">11/28/2001 Accrued but Unpaid</t>
  </si>
  <si>
    <t xml:space="preserve">11/29/2001 Accrued but Unpaid</t>
  </si>
  <si>
    <t xml:space="preserve">11/30/2001 Accrued but Unpaid</t>
  </si>
  <si>
    <t xml:space="preserve">11/29/01 Weekly</t>
  </si>
  <si>
    <t xml:space="preserve">11/29/01 Biweekly</t>
  </si>
  <si>
    <t xml:space="preserve">11/30/01 Payroll</t>
  </si>
  <si>
    <t xml:space="preserve">Overtime Estimate for 11/16 - 11/30</t>
  </si>
  <si>
    <t xml:space="preserve">Wages</t>
  </si>
  <si>
    <t xml:space="preserve">Enron Corp</t>
  </si>
  <si>
    <t xml:space="preserve">0011</t>
  </si>
  <si>
    <t xml:space="preserve">ENA</t>
  </si>
  <si>
    <t xml:space="preserve">0364</t>
  </si>
  <si>
    <t xml:space="preserve">EPM</t>
  </si>
  <si>
    <t xml:space="preserve">0600</t>
  </si>
  <si>
    <t xml:space="preserve">Subtotal</t>
  </si>
  <si>
    <t xml:space="preserve">Total All Companies</t>
  </si>
  <si>
    <t xml:space="preserve">Unemployment Taxes</t>
  </si>
  <si>
    <t xml:space="preserve">Employee Taxes</t>
  </si>
  <si>
    <t xml:space="preserve">Employer Taxes (excluding Unemployment)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</si>
</sst>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"/>
    <numFmt numFmtId="166" formatCode="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14.41"/>
    <col collapsed="false" customWidth="true" hidden="false" outlineLevel="0" max="3" min="3" style="0" width="11.99"/>
    <col collapsed="false" customWidth="true" hidden="false" outlineLevel="0" max="4" min="4" style="0" width="15.41"/>
    <col collapsed="false" customWidth="true" hidden="false" outlineLevel="0" max="5" min="5" style="0" width="15.85"/>
    <col collapsed="false" customWidth="true" hidden="false" outlineLevel="0" max="7" min="6" style="0" width="12.56"/>
    <col collapsed="false" customWidth="true" hidden="true" outlineLevel="0" max="9" min="8" style="0" width="12.56"/>
    <col collapsed="false" customWidth="true" hidden="true" outlineLevel="0" max="10" min="10" style="0" width="13.56"/>
    <col collapsed="false" customWidth="true" hidden="false" outlineLevel="0" max="11" min="11" style="0" width="10.13"/>
    <col collapsed="false" customWidth="true" hidden="false" outlineLevel="0" max="12" min="12" style="0" width="13.56"/>
  </cols>
  <sheetData>
    <row r="1" customFormat="false" ht="12.75" hidden="false" customHeight="false" outlineLevel="0" collapsed="false">
      <c r="A1" s="0" t="s">
        <v>0</v>
      </c>
    </row>
    <row r="4" customFormat="false" ht="51" hidden="false" customHeight="false" outlineLevel="0" collapsed="false">
      <c r="B4" s="1"/>
      <c r="C4" s="1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1" t="s">
        <v>8</v>
      </c>
      <c r="K4" s="1" t="s">
        <v>9</v>
      </c>
      <c r="L4" s="1"/>
    </row>
    <row r="5" customFormat="false" ht="12.75" hidden="false" customHeight="false" outlineLevel="0" collapsed="false">
      <c r="B5" s="1"/>
      <c r="C5" s="1"/>
      <c r="D5" s="3"/>
      <c r="E5" s="3"/>
      <c r="F5" s="3"/>
      <c r="G5" s="3"/>
      <c r="H5" s="3"/>
      <c r="I5" s="3"/>
      <c r="J5" s="3"/>
    </row>
    <row r="6" customFormat="false" ht="12.75" hidden="false" customHeight="false" outlineLevel="0" collapsed="false">
      <c r="A6" s="4" t="s">
        <v>10</v>
      </c>
      <c r="B6" s="1"/>
      <c r="C6" s="1"/>
      <c r="D6" s="3"/>
      <c r="E6" s="3"/>
      <c r="F6" s="3"/>
      <c r="G6" s="3"/>
      <c r="H6" s="3"/>
      <c r="I6" s="3"/>
      <c r="J6" s="3"/>
    </row>
    <row r="7" customFormat="false" ht="12.75" hidden="false" customHeight="false" outlineLevel="0" collapsed="false">
      <c r="B7" s="0" t="s">
        <v>11</v>
      </c>
      <c r="C7" s="0" t="s">
        <v>12</v>
      </c>
      <c r="D7" s="5" t="n">
        <f aca="false">(+J7/11*8)+(K7/11*8)</f>
        <v>6976406.8</v>
      </c>
      <c r="E7" s="5" t="n">
        <f aca="false">(+J7/11*9)+(K7/11*9)</f>
        <v>7848457.65</v>
      </c>
      <c r="F7" s="5" t="n">
        <f aca="false">(+J7/11*10)+(K7/11*10)</f>
        <v>8720508.5</v>
      </c>
      <c r="G7" s="5" t="n">
        <f aca="false">+K7</f>
        <v>75000</v>
      </c>
      <c r="H7" s="5" t="n">
        <v>0</v>
      </c>
      <c r="I7" s="5" t="n">
        <v>0</v>
      </c>
      <c r="J7" s="5" t="n">
        <v>9517559.35</v>
      </c>
      <c r="K7" s="5" t="n">
        <v>75000</v>
      </c>
      <c r="L7" s="5"/>
    </row>
    <row r="8" customFormat="false" ht="12.75" hidden="false" customHeight="false" outlineLevel="0" collapsed="false">
      <c r="B8" s="0" t="s">
        <v>13</v>
      </c>
      <c r="C8" s="0" t="s">
        <v>14</v>
      </c>
      <c r="D8" s="5" t="n">
        <f aca="false">+J8/11*8</f>
        <v>3554123.92</v>
      </c>
      <c r="E8" s="5" t="n">
        <f aca="false">+J8/11*9</f>
        <v>3998389.41</v>
      </c>
      <c r="F8" s="5" t="n">
        <f aca="false">+J8/11*10</f>
        <v>4442654.9</v>
      </c>
      <c r="G8" s="5" t="n">
        <f aca="false">+K8</f>
        <v>35000</v>
      </c>
      <c r="H8" s="5" t="n">
        <v>0</v>
      </c>
      <c r="I8" s="5" t="n">
        <v>0</v>
      </c>
      <c r="J8" s="5" t="n">
        <v>4886920.39</v>
      </c>
      <c r="K8" s="5" t="n">
        <v>35000</v>
      </c>
      <c r="L8" s="5"/>
    </row>
    <row r="9" customFormat="false" ht="12.75" hidden="false" customHeight="false" outlineLevel="0" collapsed="false">
      <c r="B9" s="0" t="s">
        <v>15</v>
      </c>
      <c r="C9" s="0" t="s">
        <v>16</v>
      </c>
      <c r="D9" s="5" t="n">
        <f aca="false">+J9/11*8</f>
        <v>0</v>
      </c>
      <c r="E9" s="5" t="n">
        <f aca="false">+J9/11*9</f>
        <v>0</v>
      </c>
      <c r="F9" s="5" t="n">
        <f aca="false">+J9/11*10</f>
        <v>0</v>
      </c>
      <c r="G9" s="5" t="n">
        <f aca="false">+K9</f>
        <v>0</v>
      </c>
      <c r="H9" s="5" t="n">
        <v>0</v>
      </c>
      <c r="I9" s="5" t="n">
        <v>0</v>
      </c>
      <c r="J9" s="5" t="n">
        <v>0</v>
      </c>
      <c r="K9" s="5" t="n">
        <v>0</v>
      </c>
      <c r="L9" s="5"/>
    </row>
    <row r="10" customFormat="false" ht="12.75" hidden="false" customHeight="false" outlineLevel="0" collapsed="false">
      <c r="D10" s="5"/>
      <c r="E10" s="5"/>
      <c r="F10" s="5"/>
      <c r="G10" s="5"/>
      <c r="H10" s="5"/>
      <c r="I10" s="5"/>
      <c r="J10" s="5"/>
      <c r="K10" s="5"/>
      <c r="L10" s="5"/>
    </row>
    <row r="11" customFormat="false" ht="12.75" hidden="false" customHeight="false" outlineLevel="0" collapsed="false">
      <c r="B11" s="0" t="s">
        <v>17</v>
      </c>
      <c r="D11" s="5" t="n">
        <f aca="false">SUM(D7:D9)</f>
        <v>10530530.72</v>
      </c>
      <c r="E11" s="5" t="n">
        <f aca="false">SUM(E7:E9)</f>
        <v>11846847.06</v>
      </c>
      <c r="F11" s="5" t="n">
        <f aca="false">SUM(F7:F9)</f>
        <v>13163163.4</v>
      </c>
      <c r="G11" s="5" t="n">
        <f aca="false">SUM(G7:G9)</f>
        <v>110000</v>
      </c>
      <c r="H11" s="5" t="n">
        <f aca="false">SUM(H7:H9)</f>
        <v>0</v>
      </c>
      <c r="I11" s="5" t="n">
        <f aca="false">SUM(I7:I9)</f>
        <v>0</v>
      </c>
      <c r="J11" s="5" t="n">
        <f aca="false">SUM(J7:J9)</f>
        <v>14404479.74</v>
      </c>
      <c r="K11" s="5" t="n">
        <f aca="false">SUM(K7:K9)</f>
        <v>110000</v>
      </c>
      <c r="L11" s="5"/>
    </row>
    <row r="12" customFormat="false" ht="12.75" hidden="false" customHeight="false" outlineLevel="0" collapsed="false">
      <c r="D12" s="5"/>
      <c r="E12" s="5"/>
      <c r="F12" s="5"/>
      <c r="G12" s="5"/>
      <c r="H12" s="5"/>
      <c r="I12" s="5"/>
      <c r="J12" s="5"/>
      <c r="K12" s="5"/>
      <c r="L12" s="5"/>
    </row>
    <row r="13" customFormat="false" ht="12.75" hidden="false" customHeight="false" outlineLevel="0" collapsed="false">
      <c r="D13" s="5"/>
      <c r="E13" s="5"/>
      <c r="F13" s="5"/>
      <c r="G13" s="5"/>
      <c r="H13" s="5"/>
      <c r="I13" s="5"/>
      <c r="J13" s="5"/>
      <c r="K13" s="5"/>
      <c r="L13" s="5"/>
    </row>
    <row r="14" customFormat="false" ht="12.75" hidden="false" customHeight="false" outlineLevel="0" collapsed="false">
      <c r="B14" s="0" t="s">
        <v>18</v>
      </c>
      <c r="D14" s="5" t="n">
        <f aca="false">(+J14/11*8)+(I14*1.2)+(H14*1.4)</f>
        <v>36094226.8509091</v>
      </c>
      <c r="E14" s="5" t="n">
        <f aca="false">(+J14/11*9)+(I14*1.3)+(H14*1.6)</f>
        <v>40454536.0772727</v>
      </c>
      <c r="F14" s="5" t="n">
        <f aca="false">(+J14/11*10)+(I14*0.4)+(H14*0.8)</f>
        <v>38315990.6636364</v>
      </c>
      <c r="G14" s="5" t="n">
        <f aca="false">+K14+(I14*0.5)+H14</f>
        <v>5155918</v>
      </c>
      <c r="H14" s="5" t="n">
        <v>2312981.36</v>
      </c>
      <c r="I14" s="5" t="n">
        <v>4185873.28</v>
      </c>
      <c r="J14" s="5" t="n">
        <v>38270381.89</v>
      </c>
      <c r="K14" s="5" t="n">
        <v>750000</v>
      </c>
      <c r="L14" s="5"/>
    </row>
    <row r="15" customFormat="false" ht="12.75" hidden="false" customHeight="false" outlineLevel="0" collapsed="false">
      <c r="D15" s="5"/>
      <c r="E15" s="5"/>
      <c r="F15" s="5"/>
      <c r="G15" s="5"/>
      <c r="H15" s="5"/>
      <c r="I15" s="5"/>
      <c r="J15" s="5"/>
      <c r="K15" s="5"/>
      <c r="L15" s="5"/>
    </row>
    <row r="16" customFormat="false" ht="12.75" hidden="false" customHeight="false" outlineLevel="0" collapsed="false">
      <c r="A16" s="4" t="s">
        <v>19</v>
      </c>
      <c r="D16" s="5"/>
      <c r="E16" s="5"/>
      <c r="F16" s="5"/>
      <c r="G16" s="5"/>
      <c r="H16" s="5"/>
      <c r="I16" s="5"/>
      <c r="J16" s="5"/>
      <c r="K16" s="5"/>
      <c r="L16" s="5"/>
    </row>
    <row r="17" customFormat="false" ht="12.75" hidden="false" customHeight="false" outlineLevel="0" collapsed="false">
      <c r="B17" s="0" t="s">
        <v>11</v>
      </c>
      <c r="C17" s="0" t="s">
        <v>12</v>
      </c>
      <c r="D17" s="5" t="n">
        <f aca="false">(+J17/60*57)</f>
        <v>41557.8165</v>
      </c>
      <c r="E17" s="5" t="n">
        <f aca="false">(+J17/60*58)</f>
        <v>42286.901</v>
      </c>
      <c r="F17" s="5" t="n">
        <f aca="false">(+J17/60*59)</f>
        <v>43015.9855</v>
      </c>
      <c r="G17" s="5" t="n">
        <f aca="false">+J17</f>
        <v>43745.07</v>
      </c>
      <c r="H17" s="5" t="n">
        <v>0</v>
      </c>
      <c r="I17" s="5" t="n">
        <v>0</v>
      </c>
      <c r="J17" s="5" t="n">
        <v>43745.07</v>
      </c>
      <c r="K17" s="5"/>
      <c r="L17" s="5"/>
    </row>
    <row r="18" customFormat="false" ht="12.75" hidden="false" customHeight="false" outlineLevel="0" collapsed="false">
      <c r="B18" s="0" t="s">
        <v>13</v>
      </c>
      <c r="C18" s="0" t="s">
        <v>14</v>
      </c>
      <c r="D18" s="5" t="n">
        <f aca="false">(+J18/60*57)</f>
        <v>15522.43</v>
      </c>
      <c r="E18" s="5" t="n">
        <f aca="false">(+J18/60*58)</f>
        <v>15794.7533333333</v>
      </c>
      <c r="F18" s="5" t="n">
        <f aca="false">(+J18/60*59)</f>
        <v>16067.0766666667</v>
      </c>
      <c r="G18" s="5" t="n">
        <f aca="false">+J18</f>
        <v>16339.4</v>
      </c>
      <c r="H18" s="5" t="n">
        <v>0</v>
      </c>
      <c r="I18" s="5" t="n">
        <v>0</v>
      </c>
      <c r="J18" s="5" t="n">
        <v>16339.4</v>
      </c>
      <c r="K18" s="5"/>
      <c r="L18" s="5"/>
    </row>
    <row r="19" customFormat="false" ht="12.75" hidden="false" customHeight="false" outlineLevel="0" collapsed="false">
      <c r="B19" s="0" t="s">
        <v>15</v>
      </c>
      <c r="C19" s="0" t="s">
        <v>16</v>
      </c>
      <c r="D19" s="5" t="n">
        <f aca="false">(+J19/60*57)</f>
        <v>0</v>
      </c>
      <c r="E19" s="5" t="n">
        <f aca="false">(+J19/60*58)</f>
        <v>0</v>
      </c>
      <c r="F19" s="5" t="n">
        <f aca="false">(+J19/60*59)</f>
        <v>0</v>
      </c>
      <c r="G19" s="5" t="n">
        <f aca="false">+J19</f>
        <v>0</v>
      </c>
      <c r="H19" s="5" t="n">
        <v>0</v>
      </c>
      <c r="I19" s="5" t="n">
        <v>0</v>
      </c>
      <c r="J19" s="5" t="n">
        <v>0</v>
      </c>
      <c r="K19" s="5"/>
      <c r="L19" s="5"/>
    </row>
    <row r="20" customFormat="false" ht="12.75" hidden="false" customHeight="false" outlineLevel="0" collapsed="false">
      <c r="D20" s="5"/>
      <c r="E20" s="5"/>
      <c r="F20" s="5"/>
      <c r="G20" s="5"/>
      <c r="H20" s="5"/>
      <c r="I20" s="5"/>
      <c r="J20" s="5"/>
      <c r="K20" s="5"/>
      <c r="L20" s="5"/>
    </row>
    <row r="21" customFormat="false" ht="12.75" hidden="false" customHeight="false" outlineLevel="0" collapsed="false">
      <c r="B21" s="0" t="s">
        <v>17</v>
      </c>
      <c r="D21" s="5" t="n">
        <f aca="false">SUM(D17:D19)</f>
        <v>57080.2465</v>
      </c>
      <c r="E21" s="5" t="n">
        <f aca="false">SUM(E17:E19)</f>
        <v>58081.6543333333</v>
      </c>
      <c r="F21" s="5" t="n">
        <f aca="false">SUM(F17:F19)</f>
        <v>59083.0621666667</v>
      </c>
      <c r="G21" s="5" t="n">
        <f aca="false">SUM(G17:G19)</f>
        <v>60084.47</v>
      </c>
      <c r="H21" s="5" t="n">
        <f aca="false">SUM(H17:H19)</f>
        <v>0</v>
      </c>
      <c r="I21" s="5" t="n">
        <f aca="false">SUM(I17:I19)</f>
        <v>0</v>
      </c>
      <c r="J21" s="5" t="n">
        <f aca="false">SUM(J17:J19)</f>
        <v>60084.47</v>
      </c>
      <c r="K21" s="5"/>
      <c r="L21" s="5"/>
    </row>
    <row r="22" customFormat="false" ht="12.75" hidden="false" customHeight="false" outlineLevel="0" collapsed="false">
      <c r="D22" s="5"/>
      <c r="E22" s="5"/>
      <c r="F22" s="5"/>
      <c r="G22" s="5"/>
      <c r="H22" s="5"/>
      <c r="I22" s="5"/>
      <c r="J22" s="5"/>
      <c r="K22" s="5"/>
      <c r="L22" s="5"/>
    </row>
    <row r="23" customFormat="false" ht="12.75" hidden="false" customHeight="false" outlineLevel="0" collapsed="false">
      <c r="D23" s="5"/>
      <c r="E23" s="5"/>
      <c r="F23" s="5"/>
      <c r="G23" s="5"/>
      <c r="H23" s="5"/>
      <c r="I23" s="5"/>
      <c r="J23" s="5"/>
      <c r="K23" s="5"/>
      <c r="L23" s="5"/>
    </row>
    <row r="24" customFormat="false" ht="12.75" hidden="false" customHeight="false" outlineLevel="0" collapsed="false">
      <c r="B24" s="0" t="s">
        <v>18</v>
      </c>
      <c r="D24" s="5" t="n">
        <f aca="false">(+J24/60*57)+(I24/59*57)</f>
        <v>696230.579364407</v>
      </c>
      <c r="E24" s="5" t="n">
        <f aca="false">(+J24/60*58)+(I24/59*58)</f>
        <v>708445.150932203</v>
      </c>
      <c r="F24" s="5" t="n">
        <f aca="false">(+J24/60*59)+I24</f>
        <v>720659.7225</v>
      </c>
      <c r="G24" s="5" t="n">
        <f aca="false">+J24</f>
        <v>120550.05</v>
      </c>
      <c r="H24" s="5" t="n">
        <v>0</v>
      </c>
      <c r="I24" s="5" t="n">
        <v>602118.84</v>
      </c>
      <c r="J24" s="5" t="n">
        <v>120550.05</v>
      </c>
      <c r="K24" s="5"/>
      <c r="L24" s="5"/>
    </row>
    <row r="25" customFormat="false" ht="12.75" hidden="false" customHeight="false" outlineLevel="0" collapsed="false">
      <c r="D25" s="5"/>
      <c r="E25" s="5"/>
      <c r="F25" s="5"/>
      <c r="G25" s="5"/>
      <c r="H25" s="5"/>
      <c r="I25" s="5"/>
      <c r="J25" s="5"/>
      <c r="K25" s="5"/>
      <c r="L25" s="5"/>
    </row>
    <row r="26" customFormat="false" ht="12.75" hidden="false" customHeight="false" outlineLevel="0" collapsed="false">
      <c r="A26" s="4" t="s">
        <v>20</v>
      </c>
      <c r="D26" s="5"/>
      <c r="E26" s="5"/>
      <c r="F26" s="5"/>
      <c r="G26" s="5"/>
      <c r="H26" s="5"/>
      <c r="I26" s="5"/>
      <c r="J26" s="5"/>
      <c r="K26" s="5"/>
      <c r="L26" s="5"/>
    </row>
    <row r="27" customFormat="false" ht="12.75" hidden="false" customHeight="false" outlineLevel="0" collapsed="false">
      <c r="B27" s="0" t="s">
        <v>11</v>
      </c>
      <c r="C27" s="0" t="s">
        <v>12</v>
      </c>
      <c r="D27" s="5" t="n">
        <f aca="false">(+J27/11*8)</f>
        <v>1744267.76727273</v>
      </c>
      <c r="E27" s="5" t="n">
        <f aca="false">(+J27/11*9)</f>
        <v>1962301.23818182</v>
      </c>
      <c r="F27" s="5" t="n">
        <f aca="false">(+J27/11*10)</f>
        <v>2180334.70909091</v>
      </c>
      <c r="G27" s="5" t="n">
        <f aca="false">+K27</f>
        <v>0</v>
      </c>
      <c r="H27" s="5" t="n">
        <v>0</v>
      </c>
      <c r="I27" s="5" t="n">
        <v>0</v>
      </c>
      <c r="J27" s="5" t="n">
        <v>2398368.18</v>
      </c>
      <c r="K27" s="5"/>
      <c r="L27" s="5"/>
    </row>
    <row r="28" customFormat="false" ht="12.75" hidden="false" customHeight="false" outlineLevel="0" collapsed="false">
      <c r="B28" s="0" t="s">
        <v>13</v>
      </c>
      <c r="C28" s="0" t="s">
        <v>14</v>
      </c>
      <c r="D28" s="5" t="n">
        <f aca="false">(+J28/11*8)</f>
        <v>807335.12</v>
      </c>
      <c r="E28" s="5" t="n">
        <f aca="false">(+J28/11*9)</f>
        <v>908252.01</v>
      </c>
      <c r="F28" s="5" t="n">
        <f aca="false">(+J28/11*10)</f>
        <v>1009168.9</v>
      </c>
      <c r="G28" s="5" t="n">
        <f aca="false">+K28</f>
        <v>0</v>
      </c>
      <c r="H28" s="5" t="n">
        <v>0</v>
      </c>
      <c r="I28" s="5" t="n">
        <v>0</v>
      </c>
      <c r="J28" s="5" t="n">
        <v>1110085.79</v>
      </c>
      <c r="K28" s="5"/>
      <c r="L28" s="5"/>
    </row>
    <row r="29" customFormat="false" ht="12.75" hidden="false" customHeight="false" outlineLevel="0" collapsed="false">
      <c r="B29" s="0" t="s">
        <v>15</v>
      </c>
      <c r="C29" s="0" t="s">
        <v>16</v>
      </c>
      <c r="D29" s="5" t="n">
        <f aca="false">(+J29/11*8)</f>
        <v>0</v>
      </c>
      <c r="E29" s="5" t="n">
        <f aca="false">(+J29/11*9)</f>
        <v>0</v>
      </c>
      <c r="F29" s="5" t="n">
        <f aca="false">(+J29/11*10)</f>
        <v>0</v>
      </c>
      <c r="G29" s="5" t="n">
        <f aca="false">+K29</f>
        <v>0</v>
      </c>
      <c r="H29" s="5" t="n">
        <v>0</v>
      </c>
      <c r="I29" s="5" t="n">
        <v>0</v>
      </c>
      <c r="J29" s="5"/>
      <c r="K29" s="5"/>
      <c r="L29" s="5"/>
    </row>
    <row r="30" customFormat="false" ht="12.75" hidden="false" customHeight="false" outlineLevel="0" collapsed="false">
      <c r="D30" s="5"/>
      <c r="E30" s="5"/>
      <c r="F30" s="5"/>
      <c r="G30" s="5"/>
      <c r="H30" s="5"/>
      <c r="I30" s="5"/>
      <c r="J30" s="5"/>
      <c r="K30" s="5"/>
      <c r="L30" s="5"/>
    </row>
    <row r="31" customFormat="false" ht="12.75" hidden="false" customHeight="false" outlineLevel="0" collapsed="false">
      <c r="B31" s="0" t="s">
        <v>17</v>
      </c>
      <c r="D31" s="5" t="n">
        <f aca="false">SUM(D27:D29)</f>
        <v>2551602.88727273</v>
      </c>
      <c r="E31" s="5" t="n">
        <f aca="false">SUM(E27:E29)</f>
        <v>2870553.24818182</v>
      </c>
      <c r="F31" s="5" t="n">
        <f aca="false">SUM(F27:F29)</f>
        <v>3189503.60909091</v>
      </c>
      <c r="G31" s="5" t="n">
        <f aca="false">SUM(G27:G29)</f>
        <v>0</v>
      </c>
      <c r="H31" s="5"/>
      <c r="I31" s="5"/>
      <c r="J31" s="5" t="n">
        <f aca="false">SUM(J27:J29)</f>
        <v>3508453.97</v>
      </c>
      <c r="K31" s="5"/>
      <c r="L31" s="5"/>
    </row>
    <row r="32" customFormat="false" ht="12.75" hidden="false" customHeight="false" outlineLevel="0" collapsed="false">
      <c r="D32" s="5"/>
      <c r="E32" s="5"/>
      <c r="F32" s="5"/>
      <c r="G32" s="5"/>
      <c r="H32" s="5"/>
      <c r="I32" s="5"/>
      <c r="J32" s="5"/>
      <c r="K32" s="5"/>
      <c r="L32" s="5"/>
    </row>
    <row r="33" customFormat="false" ht="12.75" hidden="false" customHeight="false" outlineLevel="0" collapsed="false">
      <c r="D33" s="5"/>
      <c r="E33" s="5"/>
      <c r="F33" s="5"/>
      <c r="G33" s="5"/>
      <c r="H33" s="5"/>
      <c r="I33" s="5"/>
      <c r="J33" s="5"/>
      <c r="K33" s="5"/>
      <c r="L33" s="5"/>
    </row>
    <row r="34" customFormat="false" ht="12.75" hidden="false" customHeight="false" outlineLevel="0" collapsed="false">
      <c r="B34" s="0" t="s">
        <v>18</v>
      </c>
      <c r="D34" s="5" t="n">
        <f aca="false">(+J34/11*8)+(I34*1.2)+(H34*1.4)</f>
        <v>8134820.29636364</v>
      </c>
      <c r="E34" s="5" t="n">
        <f aca="false">(+J34/11*9)+(I34*1.3)+(H34*1.6)</f>
        <v>9110997.35090909</v>
      </c>
      <c r="F34" s="5" t="n">
        <f aca="false">(+J34/11*10)+(I34*0.4)+(H34*0.8)</f>
        <v>8788321.84545455</v>
      </c>
      <c r="G34" s="5" t="n">
        <f aca="false">(+I34*0.5)+(H34)</f>
        <v>811207.25</v>
      </c>
      <c r="H34" s="5" t="n">
        <v>323561.94</v>
      </c>
      <c r="I34" s="5" t="n">
        <v>975290.62</v>
      </c>
      <c r="J34" s="5" t="n">
        <v>8953291.65</v>
      </c>
      <c r="K34" s="5"/>
      <c r="L34" s="5"/>
    </row>
    <row r="35" customFormat="false" ht="12.75" hidden="false" customHeight="false" outlineLevel="0" collapsed="false">
      <c r="D35" s="5"/>
      <c r="E35" s="5"/>
      <c r="F35" s="5"/>
      <c r="G35" s="5"/>
      <c r="H35" s="5"/>
      <c r="I35" s="5"/>
      <c r="J35" s="5"/>
      <c r="K35" s="5"/>
      <c r="L35" s="5"/>
    </row>
    <row r="36" customFormat="false" ht="12.75" hidden="false" customHeight="false" outlineLevel="0" collapsed="false">
      <c r="A36" s="4" t="s">
        <v>21</v>
      </c>
      <c r="D36" s="5"/>
      <c r="E36" s="5"/>
      <c r="F36" s="5"/>
      <c r="G36" s="5"/>
      <c r="H36" s="5"/>
      <c r="I36" s="5"/>
      <c r="J36" s="5"/>
      <c r="K36" s="5"/>
      <c r="L36" s="5"/>
    </row>
    <row r="37" customFormat="false" ht="12.75" hidden="false" customHeight="false" outlineLevel="0" collapsed="false">
      <c r="B37" s="0" t="s">
        <v>11</v>
      </c>
      <c r="C37" s="0" t="s">
        <v>12</v>
      </c>
      <c r="D37" s="5" t="n">
        <f aca="false">(+J37/11*8)</f>
        <v>340952.72</v>
      </c>
      <c r="E37" s="5" t="n">
        <f aca="false">(+J37/11*9)</f>
        <v>383571.81</v>
      </c>
      <c r="F37" s="5" t="n">
        <f aca="false">(+J37/11*10)</f>
        <v>426190.9</v>
      </c>
      <c r="G37" s="5" t="n">
        <f aca="false">+K37</f>
        <v>0</v>
      </c>
      <c r="H37" s="5" t="n">
        <v>0</v>
      </c>
      <c r="I37" s="5" t="n">
        <v>0</v>
      </c>
      <c r="J37" s="5" t="n">
        <v>468809.99</v>
      </c>
      <c r="K37" s="5"/>
      <c r="L37" s="5"/>
    </row>
    <row r="38" customFormat="false" ht="12.75" hidden="false" customHeight="false" outlineLevel="0" collapsed="false">
      <c r="B38" s="0" t="s">
        <v>13</v>
      </c>
      <c r="C38" s="0" t="s">
        <v>14</v>
      </c>
      <c r="D38" s="5" t="n">
        <f aca="false">(+J38/11*8)</f>
        <v>144787.76</v>
      </c>
      <c r="E38" s="5" t="n">
        <f aca="false">(+J38/11*9)</f>
        <v>162886.23</v>
      </c>
      <c r="F38" s="5" t="n">
        <f aca="false">(+J38/11*10)</f>
        <v>180984.7</v>
      </c>
      <c r="G38" s="5" t="n">
        <f aca="false">+K38</f>
        <v>0</v>
      </c>
      <c r="H38" s="5" t="n">
        <v>0</v>
      </c>
      <c r="I38" s="5" t="n">
        <v>0</v>
      </c>
      <c r="J38" s="5" t="n">
        <v>199083.17</v>
      </c>
      <c r="K38" s="5"/>
      <c r="L38" s="5"/>
    </row>
    <row r="39" customFormat="false" ht="12.75" hidden="false" customHeight="false" outlineLevel="0" collapsed="false">
      <c r="B39" s="0" t="s">
        <v>15</v>
      </c>
      <c r="C39" s="0" t="s">
        <v>16</v>
      </c>
      <c r="D39" s="5" t="n">
        <f aca="false">(+J39/11*8)</f>
        <v>0</v>
      </c>
      <c r="E39" s="5" t="n">
        <f aca="false">(+J39/11*9)</f>
        <v>0</v>
      </c>
      <c r="F39" s="5" t="n">
        <f aca="false">(+J39/11*10)</f>
        <v>0</v>
      </c>
      <c r="G39" s="5" t="n">
        <f aca="false">+K39</f>
        <v>0</v>
      </c>
      <c r="H39" s="5" t="n">
        <v>0</v>
      </c>
      <c r="I39" s="5" t="n">
        <v>0</v>
      </c>
      <c r="J39" s="5"/>
      <c r="K39" s="5"/>
      <c r="L39" s="5"/>
    </row>
    <row r="40" customFormat="false" ht="12.75" hidden="false" customHeight="false" outlineLevel="0" collapsed="false">
      <c r="D40" s="5"/>
      <c r="E40" s="5"/>
      <c r="F40" s="5"/>
      <c r="G40" s="5"/>
      <c r="H40" s="5"/>
      <c r="I40" s="5"/>
      <c r="J40" s="5"/>
      <c r="K40" s="5"/>
      <c r="L40" s="5"/>
    </row>
    <row r="41" customFormat="false" ht="12.75" hidden="false" customHeight="false" outlineLevel="0" collapsed="false">
      <c r="B41" s="0" t="s">
        <v>17</v>
      </c>
      <c r="D41" s="5" t="n">
        <f aca="false">SUM(D37:D39)</f>
        <v>485740.48</v>
      </c>
      <c r="E41" s="5" t="n">
        <f aca="false">SUM(E37:E39)</f>
        <v>546458.04</v>
      </c>
      <c r="F41" s="5" t="n">
        <f aca="false">SUM(F37:F39)</f>
        <v>607175.6</v>
      </c>
      <c r="G41" s="5" t="n">
        <f aca="false">SUM(G37:G39)</f>
        <v>0</v>
      </c>
      <c r="H41" s="5" t="n">
        <f aca="false">SUM(H37:H39)</f>
        <v>0</v>
      </c>
      <c r="I41" s="5" t="n">
        <f aca="false">SUM(I37:I39)</f>
        <v>0</v>
      </c>
      <c r="J41" s="5" t="n">
        <f aca="false">SUM(J37:J39)</f>
        <v>667893.16</v>
      </c>
      <c r="K41" s="5"/>
      <c r="L41" s="5"/>
    </row>
    <row r="42" customFormat="false" ht="12.75" hidden="false" customHeight="false" outlineLevel="0" collapsed="false">
      <c r="D42" s="5"/>
      <c r="E42" s="5"/>
      <c r="F42" s="5"/>
      <c r="G42" s="5"/>
      <c r="H42" s="5"/>
      <c r="I42" s="5"/>
      <c r="J42" s="5"/>
      <c r="K42" s="5"/>
      <c r="L42" s="5"/>
    </row>
    <row r="43" customFormat="false" ht="12.75" hidden="false" customHeight="false" outlineLevel="0" collapsed="false">
      <c r="D43" s="5"/>
      <c r="E43" s="5"/>
      <c r="F43" s="5"/>
      <c r="G43" s="5"/>
      <c r="H43" s="5"/>
      <c r="I43" s="5"/>
      <c r="J43" s="5"/>
      <c r="K43" s="5"/>
      <c r="L43" s="5"/>
    </row>
    <row r="44" customFormat="false" ht="12.75" hidden="false" customHeight="false" outlineLevel="0" collapsed="false">
      <c r="B44" s="0" t="s">
        <v>18</v>
      </c>
      <c r="D44" s="5" t="n">
        <f aca="false">(+J44/11*8)+(I44*1.2)+(H44*1.4)</f>
        <v>1949336.37709091</v>
      </c>
      <c r="E44" s="5" t="n">
        <f aca="false">(+J44/11*9)+(I44*1.3)+(H44*1.6)</f>
        <v>2185735.68972727</v>
      </c>
      <c r="F44" s="5" t="n">
        <f aca="false">(+J44/11*10)+(I44*0.4)+(H44*0.8)</f>
        <v>2052777.99236364</v>
      </c>
      <c r="G44" s="5" t="n">
        <f aca="false">(+I44*0.5)+(H44)</f>
        <v>259345.945</v>
      </c>
      <c r="H44" s="5" t="n">
        <v>149334.88</v>
      </c>
      <c r="I44" s="5" t="n">
        <v>220022.13</v>
      </c>
      <c r="J44" s="5" t="n">
        <v>2029831.36</v>
      </c>
      <c r="K44" s="5"/>
      <c r="L44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2001-11-26T19:47:42Z</dcterms:created>
  <dc:creator>dtaylor3</dc:creator>
  <dc:description/>
  <dc:language>en-US</dc:language>
  <cp:lastModifiedBy>dtaylor3</cp:lastModifiedBy>
  <dcterms:modified xsi:type="dcterms:W3CDTF">2001-11-27T19:23:26Z</dcterms:modified>
  <cp:revision>0</cp:revision>
  <dc:subject/>
  <dc:title/>
</cp:coreProperties>
</file>