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nter" sheetId="1" state="visible" r:id="rId3"/>
    <sheet name="orders" sheetId="2" state="visible" r:id="rId4"/>
    <sheet name="pricing" sheetId="3" state="visible" r:id="rId5"/>
  </sheets>
  <externalReferences>
    <externalReference r:id="rId6"/>
  </externalReferences>
  <definedNames>
    <definedName function="false" hidden="false" localSheetId="0" name="_xlnm.Print_Area" vbProcedure="false">Hunter!$A$1:$H$26</definedName>
    <definedName function="false" hidden="false" name="Today" vbProcedure="false">pricing!$A$6</definedName>
    <definedName function="false" hidden="false" localSheetId="1" name="Excel_BuiltIn__FilterDatabase" vbProcedure="false">orders!$A$1:$AD$110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rtomask:
</t>
        </r>
        <r>
          <rPr>
            <sz val="8"/>
            <color rgb="FF000000"/>
            <rFont val="Tahoma"/>
            <family val="0"/>
          </rPr>
          <t xml:space="preserve">various prices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56</xdr:colOff>
                <xdr:row>2</xdr:row>
                <xdr:rowOff>4</xdr:rowOff>
              </xdr:from>
              <xdr:to>
                <xdr:col>10</xdr:col>
                <xdr:colOff>10</xdr:colOff>
                <xdr:row>8</xdr:row>
                <xdr:rowOff>9</xdr:rowOff>
              </xdr:to>
            </anchor>
          </commentPr>
        </mc:Choice>
        <mc:Fallback/>
      </mc:AlternateContent>
    </comment>
    <comment ref="H5" authorId="0">
      <text>
        <r>
          <rPr>
            <b val="true"/>
            <sz val="8"/>
            <color rgb="FF000000"/>
            <rFont val="Tahoma"/>
            <family val="0"/>
          </rPr>
          <t xml:space="preserve">rtomask:
</t>
        </r>
        <r>
          <rPr>
            <sz val="8"/>
            <color rgb="FF000000"/>
            <rFont val="Tahoma"/>
            <family val="0"/>
          </rPr>
          <t xml:space="preserve">various prices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56</xdr:colOff>
                <xdr:row>3</xdr:row>
                <xdr:rowOff>4</xdr:rowOff>
              </xdr:from>
              <xdr:to>
                <xdr:col>10</xdr:col>
                <xdr:colOff>10</xdr:colOff>
                <xdr:row>9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<sst xmlns="http://schemas.openxmlformats.org/spreadsheetml/2006/main" count="177" uniqueCount="48">
  <si>
    <t xml:space="preserve">PGL Fix price position report</t>
  </si>
  <si>
    <t xml:space="preserve">As of 8/23/01 COB</t>
  </si>
  <si>
    <t xml:space="preserve">Hedged Volume</t>
  </si>
  <si>
    <t xml:space="preserve">Average price</t>
  </si>
  <si>
    <t xml:space="preserve">Current price</t>
  </si>
  <si>
    <t xml:space="preserve">MTM</t>
  </si>
  <si>
    <t xml:space="preserve">Liquidated</t>
  </si>
  <si>
    <t xml:space="preserve">Total</t>
  </si>
  <si>
    <r>
      <rPr>
        <b val="true"/>
        <sz val="12"/>
        <color rgb="FF0000FF"/>
        <rFont val="Arial"/>
        <family val="2"/>
      </rPr>
      <t xml:space="preserve">PEOPLES / </t>
    </r>
    <r>
      <rPr>
        <b val="true"/>
        <sz val="12"/>
        <color rgb="FFFF0000"/>
        <rFont val="Arial"/>
        <family val="2"/>
      </rPr>
      <t xml:space="preserve">NORTH SHORE</t>
    </r>
    <r>
      <rPr>
        <b val="true"/>
        <sz val="12"/>
        <color rgb="FF0000FF"/>
        <rFont val="Arial"/>
        <family val="2"/>
      </rPr>
      <t xml:space="preserve"> - Fixed Price Transactions</t>
    </r>
  </si>
  <si>
    <t xml:space="preserve">Beg</t>
  </si>
  <si>
    <t xml:space="preserve">End</t>
  </si>
  <si>
    <t xml:space="preserve">FP</t>
  </si>
  <si>
    <t xml:space="preserve">Basis</t>
  </si>
  <si>
    <t xml:space="preserve">Order #</t>
  </si>
  <si>
    <t xml:space="preserve">Volume</t>
  </si>
  <si>
    <t xml:space="preserve">company</t>
  </si>
  <si>
    <t xml:space="preserve">Term</t>
  </si>
  <si>
    <t xml:space="preserve">filled</t>
  </si>
  <si>
    <t xml:space="preserve">lock-in price</t>
  </si>
  <si>
    <t xml:space="preserve">Vol Hedge</t>
  </si>
  <si>
    <t xml:space="preserve">NS</t>
  </si>
  <si>
    <t xml:space="preserve">PGLC</t>
  </si>
  <si>
    <t xml:space="preserve"> </t>
  </si>
  <si>
    <t xml:space="preserve">PGL fix price pricing model</t>
  </si>
  <si>
    <t xml:space="preserve">red</t>
  </si>
  <si>
    <t xml:space="preserve">input cells</t>
  </si>
  <si>
    <t xml:space="preserve">green</t>
  </si>
  <si>
    <t xml:space="preserve">realtime linked cells</t>
  </si>
  <si>
    <t xml:space="preserve">Prior day</t>
  </si>
  <si>
    <t xml:space="preserve">change</t>
  </si>
  <si>
    <t xml:space="preserve">Nymex</t>
  </si>
  <si>
    <t xml:space="preserve">black</t>
  </si>
  <si>
    <t xml:space="preserve">formula cells</t>
  </si>
  <si>
    <t xml:space="preserve">Jun-Oct '01</t>
  </si>
  <si>
    <t xml:space="preserve">Nov-Mar '02</t>
  </si>
  <si>
    <t xml:space="preserve">Apr-Oct '02</t>
  </si>
  <si>
    <t xml:space="preserve">Jan-Dec '02</t>
  </si>
  <si>
    <t xml:space="preserve">PV Factor</t>
  </si>
  <si>
    <t xml:space="preserve">Daily</t>
  </si>
  <si>
    <t xml:space="preserve">PV volume</t>
  </si>
  <si>
    <t xml:space="preserve">Offer</t>
  </si>
  <si>
    <t xml:space="preserve">Real Time</t>
  </si>
  <si>
    <t xml:space="preserve">Mid</t>
  </si>
  <si>
    <t xml:space="preserve">PV Dollars</t>
  </si>
  <si>
    <t xml:space="preserve">Notional $</t>
  </si>
  <si>
    <t xml:space="preserve">Spread</t>
  </si>
  <si>
    <t xml:space="preserve">Origination</t>
  </si>
  <si>
    <t xml:space="preserve">June 01 - Oct '02 price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</si>
</sst>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_(\$* #,##0.00_);_(\$* \(#,##0.00\);_(\$* \-??_);_(@_)"/>
    <numFmt numFmtId="169" formatCode="_(\$* #,##0_);_(\$* \(#,##0\);_(\$* \-??_);_(@_)"/>
    <numFmt numFmtId="170" formatCode="#,##0.000"/>
    <numFmt numFmtId="171" formatCode="\$#,##0.0000_);&quot;($&quot;#,##0.0000\)"/>
    <numFmt numFmtId="172" formatCode="[$-409]m/d/yyyy"/>
    <numFmt numFmtId="173" formatCode="_(\$* #,##0.000_);_(\$* \(#,##0.000\);_(\$* \-??_);_(@_)"/>
    <numFmt numFmtId="174" formatCode="0.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rgb="FF3399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7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rading/Chicago%20Hub/RT_posi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"/>
      <sheetName val="Graph"/>
      <sheetName val="hedge"/>
      <sheetName val="Curveshift"/>
    </sheetNames>
    <sheetDataSet>
      <sheetData sheetId="0">
        <row r="10">
          <cell r="B10">
            <v>2.49</v>
          </cell>
        </row>
        <row r="10">
          <cell r="D10">
            <v>2.57</v>
          </cell>
        </row>
        <row r="11">
          <cell r="B11">
            <v>2.44</v>
          </cell>
        </row>
        <row r="11">
          <cell r="D11">
            <v>2.544</v>
          </cell>
        </row>
        <row r="12">
          <cell r="B12">
            <v>2.475</v>
          </cell>
        </row>
        <row r="12">
          <cell r="D12">
            <v>2.582</v>
          </cell>
        </row>
        <row r="13">
          <cell r="B13">
            <v>2.745</v>
          </cell>
        </row>
        <row r="13">
          <cell r="D13">
            <v>2.84</v>
          </cell>
        </row>
        <row r="14">
          <cell r="B14">
            <v>3.055</v>
          </cell>
        </row>
        <row r="14">
          <cell r="D14">
            <v>3.14</v>
          </cell>
        </row>
        <row r="15">
          <cell r="B15">
            <v>3.195</v>
          </cell>
        </row>
        <row r="15">
          <cell r="D15">
            <v>3.29</v>
          </cell>
        </row>
        <row r="16">
          <cell r="B16">
            <v>3.17</v>
          </cell>
        </row>
        <row r="16">
          <cell r="D16">
            <v>3.253</v>
          </cell>
        </row>
        <row r="17">
          <cell r="B17">
            <v>3.09</v>
          </cell>
        </row>
        <row r="17">
          <cell r="D17">
            <v>3.173</v>
          </cell>
        </row>
        <row r="17">
          <cell r="O17">
            <v>3.173</v>
          </cell>
        </row>
        <row r="18">
          <cell r="B18">
            <v>3</v>
          </cell>
        </row>
        <row r="18">
          <cell r="D18">
            <v>3.09</v>
          </cell>
        </row>
        <row r="19">
          <cell r="B19">
            <v>3.03</v>
          </cell>
        </row>
        <row r="19">
          <cell r="D19">
            <v>3.11</v>
          </cell>
        </row>
        <row r="20">
          <cell r="B20">
            <v>3.09</v>
          </cell>
        </row>
        <row r="20">
          <cell r="D20">
            <v>3.154</v>
          </cell>
        </row>
        <row r="21">
          <cell r="B21">
            <v>3.15</v>
          </cell>
        </row>
        <row r="21">
          <cell r="D21">
            <v>3.204</v>
          </cell>
        </row>
        <row r="22">
          <cell r="B22">
            <v>3.175</v>
          </cell>
        </row>
        <row r="22">
          <cell r="D22">
            <v>3.249</v>
          </cell>
        </row>
        <row r="23">
          <cell r="B23">
            <v>3.15</v>
          </cell>
        </row>
        <row r="23">
          <cell r="D23">
            <v>3.25</v>
          </cell>
        </row>
        <row r="24">
          <cell r="B24">
            <v>3.175</v>
          </cell>
        </row>
        <row r="24">
          <cell r="D24">
            <v>3.265</v>
          </cell>
        </row>
        <row r="25">
          <cell r="D25">
            <v>3.42</v>
          </cell>
        </row>
        <row r="26">
          <cell r="D26">
            <v>3.59</v>
          </cell>
        </row>
        <row r="27">
          <cell r="O27">
            <v>3.1392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1.28"/>
    <col collapsed="false" customWidth="true" hidden="false" outlineLevel="0" max="5" min="5" style="0" width="14.56"/>
    <col collapsed="false" customWidth="true" hidden="false" outlineLevel="0" max="6" min="6" style="0" width="3.42"/>
    <col collapsed="false" customWidth="true" hidden="false" outlineLevel="0" max="7" min="7" style="0" width="10.71"/>
    <col collapsed="false" customWidth="true" hidden="false" outlineLevel="0" max="9" min="9" style="0" width="1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1"/>
    </row>
    <row r="6" customFormat="false" ht="25.5" hidden="false" customHeight="false" outlineLevel="0" collapsed="false">
      <c r="B6" s="2" t="s">
        <v>2</v>
      </c>
      <c r="C6" s="3" t="s">
        <v>3</v>
      </c>
      <c r="D6" s="3" t="s">
        <v>4</v>
      </c>
      <c r="E6" s="3" t="s">
        <v>5</v>
      </c>
    </row>
    <row r="7" customFormat="false" ht="12.75" hidden="false" customHeight="false" outlineLevel="0" collapsed="false">
      <c r="A7" s="4" t="n">
        <v>37012</v>
      </c>
      <c r="B7" s="1" t="n">
        <f aca="false">orders!L$1</f>
        <v>387500</v>
      </c>
      <c r="C7" s="5" t="n">
        <f aca="false">+orders!AF$1/Hunter!$B7</f>
        <v>4.9845</v>
      </c>
      <c r="D7" s="6" t="n">
        <v>4.891</v>
      </c>
      <c r="E7" s="7" t="n">
        <f aca="false">B7*(D7-C7)</f>
        <v>-36231.2499999999</v>
      </c>
      <c r="G7" s="8" t="s">
        <v>6</v>
      </c>
      <c r="I7" s="9"/>
    </row>
    <row r="8" customFormat="false" ht="12.75" hidden="false" customHeight="false" outlineLevel="0" collapsed="false">
      <c r="A8" s="4" t="n">
        <v>37043</v>
      </c>
      <c r="B8" s="1" t="n">
        <f aca="false">orders!M$1</f>
        <v>1762500</v>
      </c>
      <c r="C8" s="5" t="n">
        <f aca="false">+orders!AG$1/Hunter!$B8</f>
        <v>4.71074468085106</v>
      </c>
      <c r="D8" s="6" t="n">
        <v>3.738</v>
      </c>
      <c r="E8" s="7" t="n">
        <f aca="false">B8*(D8-C8)</f>
        <v>-1714462.5</v>
      </c>
      <c r="G8" s="8" t="s">
        <v>6</v>
      </c>
      <c r="I8" s="9"/>
    </row>
    <row r="9" customFormat="false" ht="12.75" hidden="false" customHeight="false" outlineLevel="0" collapsed="false">
      <c r="A9" s="4" t="n">
        <v>37073</v>
      </c>
      <c r="B9" s="1" t="n">
        <f aca="false">orders!N$1</f>
        <v>1821250</v>
      </c>
      <c r="C9" s="5" t="n">
        <f aca="false">+orders!AH$1/Hunter!$B9</f>
        <v>4.71074468085106</v>
      </c>
      <c r="D9" s="6" t="n">
        <v>3.182</v>
      </c>
      <c r="E9" s="7" t="n">
        <f aca="false">B9*(D9-C9)</f>
        <v>-2784226.25</v>
      </c>
      <c r="G9" s="8" t="s">
        <v>6</v>
      </c>
      <c r="I9" s="9"/>
    </row>
    <row r="10" customFormat="false" ht="12.75" hidden="false" customHeight="false" outlineLevel="0" collapsed="false">
      <c r="A10" s="4" t="n">
        <v>37104</v>
      </c>
      <c r="B10" s="1" t="n">
        <f aca="false">orders!O$1</f>
        <v>2402500</v>
      </c>
      <c r="C10" s="5" t="n">
        <f aca="false">+orders!AI$1/Hunter!$B10</f>
        <v>4.38854838709677</v>
      </c>
      <c r="D10" s="6" t="n">
        <v>3.167</v>
      </c>
      <c r="E10" s="7" t="n">
        <f aca="false">B10*(D10-C10)</f>
        <v>-2934770</v>
      </c>
      <c r="G10" s="8" t="s">
        <v>6</v>
      </c>
      <c r="I10" s="9"/>
    </row>
    <row r="11" customFormat="false" ht="12.75" hidden="false" customHeight="false" outlineLevel="0" collapsed="false">
      <c r="A11" s="4" t="n">
        <v>37135</v>
      </c>
      <c r="B11" s="1" t="n">
        <f aca="false">orders!P$1</f>
        <v>2325000</v>
      </c>
      <c r="C11" s="5" t="n">
        <f aca="false">+orders!AJ$1/Hunter!$B11</f>
        <v>4.38854838709677</v>
      </c>
      <c r="D11" s="5" t="n">
        <v>2.544</v>
      </c>
      <c r="E11" s="7" t="n">
        <f aca="false">B11*(D11-C11)</f>
        <v>-4288575</v>
      </c>
      <c r="I11" s="9"/>
    </row>
    <row r="12" customFormat="false" ht="12.75" hidden="false" customHeight="false" outlineLevel="0" collapsed="false">
      <c r="A12" s="4" t="n">
        <v>37165</v>
      </c>
      <c r="B12" s="1" t="n">
        <f aca="false">orders!Q$1</f>
        <v>3332500</v>
      </c>
      <c r="C12" s="5" t="n">
        <f aca="false">+orders!AK$1/Hunter!$B12</f>
        <v>4.09593023255814</v>
      </c>
      <c r="D12" s="5" t="n">
        <v>2.582</v>
      </c>
      <c r="E12" s="7" t="n">
        <f aca="false">B12*(D12-C12)</f>
        <v>-5045172.5</v>
      </c>
      <c r="I12" s="9"/>
    </row>
    <row r="13" customFormat="false" ht="12.75" hidden="false" customHeight="false" outlineLevel="0" collapsed="false">
      <c r="A13" s="4" t="n">
        <v>37196</v>
      </c>
      <c r="B13" s="1" t="n">
        <f aca="false">orders!R$1</f>
        <v>4875000</v>
      </c>
      <c r="C13" s="5" t="n">
        <f aca="false">+orders!AL$1/Hunter!$B13</f>
        <v>4.26730769230769</v>
      </c>
      <c r="D13" s="5" t="n">
        <v>2.84</v>
      </c>
      <c r="E13" s="7" t="n">
        <f aca="false">B13*(D13-C13)</f>
        <v>-6958125</v>
      </c>
      <c r="I13" s="9"/>
    </row>
    <row r="14" customFormat="false" ht="12.75" hidden="false" customHeight="false" outlineLevel="0" collapsed="false">
      <c r="A14" s="4" t="n">
        <v>37226</v>
      </c>
      <c r="B14" s="1" t="n">
        <f aca="false">orders!S$1</f>
        <v>3952500</v>
      </c>
      <c r="C14" s="5" t="n">
        <f aca="false">+orders!AM$1/Hunter!$B14</f>
        <v>4.27401960784314</v>
      </c>
      <c r="D14" s="5" t="n">
        <v>3.14</v>
      </c>
      <c r="E14" s="7" t="n">
        <f aca="false">B14*(D14-C14)</f>
        <v>-4482212.5</v>
      </c>
      <c r="I14" s="9"/>
    </row>
    <row r="15" customFormat="false" ht="12.75" hidden="false" customHeight="false" outlineLevel="0" collapsed="false">
      <c r="A15" s="4" t="n">
        <v>37257</v>
      </c>
      <c r="B15" s="1" t="n">
        <f aca="false">orders!T$1</f>
        <v>4727500</v>
      </c>
      <c r="C15" s="5" t="n">
        <f aca="false">+orders!AN$1/Hunter!$B15</f>
        <v>4.22286885245902</v>
      </c>
      <c r="D15" s="5" t="n">
        <v>3.29</v>
      </c>
      <c r="E15" s="7" t="n">
        <f aca="false">B15*(D15-C15)</f>
        <v>-4410137.5</v>
      </c>
      <c r="I15" s="9"/>
    </row>
    <row r="16" customFormat="false" ht="12.75" hidden="false" customHeight="false" outlineLevel="0" collapsed="false">
      <c r="A16" s="4" t="n">
        <v>37288</v>
      </c>
      <c r="B16" s="1" t="n">
        <f aca="false">orders!U$1</f>
        <v>4550000</v>
      </c>
      <c r="C16" s="5" t="n">
        <f aca="false">+orders!AO$1/Hunter!$B16</f>
        <v>4.27407692307692</v>
      </c>
      <c r="D16" s="5" t="n">
        <v>3.253</v>
      </c>
      <c r="E16" s="7" t="n">
        <f aca="false">B16*(D16-C16)</f>
        <v>-4645900</v>
      </c>
      <c r="I16" s="9"/>
    </row>
    <row r="17" customFormat="false" ht="12.75" hidden="false" customHeight="false" outlineLevel="0" collapsed="false">
      <c r="A17" s="4" t="n">
        <v>37316</v>
      </c>
      <c r="B17" s="1" t="n">
        <f aca="false">orders!V$1</f>
        <v>5037500</v>
      </c>
      <c r="C17" s="5" t="n">
        <f aca="false">+orders!AP$1/Hunter!$B17</f>
        <v>4.26115384615385</v>
      </c>
      <c r="D17" s="5" t="n">
        <v>3.173</v>
      </c>
      <c r="E17" s="7" t="n">
        <f aca="false">B17*(D17-C17)</f>
        <v>-5481575</v>
      </c>
      <c r="I17" s="9"/>
    </row>
    <row r="18" customFormat="false" ht="12.75" hidden="false" customHeight="false" outlineLevel="0" collapsed="false">
      <c r="A18" s="4" t="n">
        <v>37347</v>
      </c>
      <c r="B18" s="1" t="n">
        <f aca="false">orders!W$1</f>
        <v>3562500</v>
      </c>
      <c r="C18" s="5" t="n">
        <f aca="false">+orders!AQ$1/Hunter!$B18</f>
        <v>3.49331578947368</v>
      </c>
      <c r="D18" s="5" t="n">
        <v>3.09</v>
      </c>
      <c r="E18" s="7" t="n">
        <f aca="false">B18*(D18-C18)</f>
        <v>-1436812.5</v>
      </c>
    </row>
    <row r="19" customFormat="false" ht="12.75" hidden="false" customHeight="false" outlineLevel="0" collapsed="false">
      <c r="A19" s="4" t="n">
        <v>37377</v>
      </c>
      <c r="B19" s="1" t="n">
        <f aca="false">orders!X$1</f>
        <v>2751250</v>
      </c>
      <c r="C19" s="5" t="n">
        <f aca="false">+orders!AR$1/Hunter!$B19</f>
        <v>3.46823943661972</v>
      </c>
      <c r="D19" s="5" t="n">
        <v>3.11</v>
      </c>
      <c r="E19" s="7" t="n">
        <f aca="false">B19*(D19-C19)</f>
        <v>-985606.25</v>
      </c>
    </row>
    <row r="20" customFormat="false" ht="12.75" hidden="false" customHeight="false" outlineLevel="0" collapsed="false">
      <c r="A20" s="4" t="n">
        <v>37408</v>
      </c>
      <c r="B20" s="1" t="n">
        <f aca="false">orders!Y$1</f>
        <v>2662500</v>
      </c>
      <c r="C20" s="5" t="n">
        <f aca="false">+orders!AS$1/Hunter!$B20</f>
        <v>3.46823943661972</v>
      </c>
      <c r="D20" s="5" t="n">
        <v>3.154</v>
      </c>
      <c r="E20" s="7" t="n">
        <f aca="false">B20*(D20-C20)</f>
        <v>-836662.5</v>
      </c>
    </row>
    <row r="21" customFormat="false" ht="12.75" hidden="false" customHeight="false" outlineLevel="0" collapsed="false">
      <c r="A21" s="4" t="n">
        <v>37438</v>
      </c>
      <c r="B21" s="1" t="n">
        <f aca="false">orders!Z$1</f>
        <v>2751250</v>
      </c>
      <c r="C21" s="5" t="n">
        <f aca="false">+orders!AT$1/Hunter!$B21</f>
        <v>3.46823943661972</v>
      </c>
      <c r="D21" s="5" t="n">
        <v>3.204</v>
      </c>
      <c r="E21" s="7" t="n">
        <f aca="false">B21*(D21-C21)</f>
        <v>-726988.749999999</v>
      </c>
    </row>
    <row r="22" customFormat="false" ht="12.75" hidden="false" customHeight="false" outlineLevel="0" collapsed="false">
      <c r="A22" s="4" t="n">
        <v>37469</v>
      </c>
      <c r="B22" s="1" t="n">
        <f aca="false">orders!AA$1</f>
        <v>2751250</v>
      </c>
      <c r="C22" s="5" t="n">
        <f aca="false">+orders!AU$1/Hunter!$B22</f>
        <v>3.46823943661972</v>
      </c>
      <c r="D22" s="5" t="n">
        <v>3.249</v>
      </c>
      <c r="E22" s="7" t="n">
        <f aca="false">B22*(D22-C22)</f>
        <v>-603182.5</v>
      </c>
    </row>
    <row r="23" customFormat="false" ht="12.75" hidden="false" customHeight="false" outlineLevel="0" collapsed="false">
      <c r="A23" s="4" t="n">
        <v>37500</v>
      </c>
      <c r="B23" s="1" t="n">
        <f aca="false">orders!AB$1</f>
        <v>2662500</v>
      </c>
      <c r="C23" s="5" t="n">
        <f aca="false">+orders!AV$1/Hunter!$B23</f>
        <v>3.46823943661972</v>
      </c>
      <c r="D23" s="5" t="n">
        <v>3.25</v>
      </c>
      <c r="E23" s="7" t="n">
        <f aca="false">B23*(D23-C23)</f>
        <v>-581062.5</v>
      </c>
    </row>
    <row r="24" customFormat="false" ht="12.75" hidden="false" customHeight="false" outlineLevel="0" collapsed="false">
      <c r="A24" s="4" t="n">
        <v>37530</v>
      </c>
      <c r="B24" s="10" t="n">
        <f aca="false">orders!AC$1</f>
        <v>2751250</v>
      </c>
      <c r="C24" s="5" t="n">
        <f aca="false">+orders!AW$1/Hunter!$B24</f>
        <v>3.46823943661972</v>
      </c>
      <c r="D24" s="11" t="n">
        <v>3.265</v>
      </c>
      <c r="E24" s="12" t="n">
        <f aca="false">B24*(D24-C24)</f>
        <v>-559162.499999999</v>
      </c>
    </row>
    <row r="26" customFormat="false" ht="12.75" hidden="false" customHeight="false" outlineLevel="0" collapsed="false">
      <c r="A26" s="8" t="s">
        <v>7</v>
      </c>
      <c r="B26" s="13" t="n">
        <f aca="false">SUM(B7:B25)</f>
        <v>55066250</v>
      </c>
      <c r="C26" s="8"/>
      <c r="D26" s="8"/>
      <c r="E26" s="14" t="n">
        <f aca="false">SUM(E7:E25)</f>
        <v>-48510865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6" ySplit="3" topLeftCell="G4" activePane="bottomRight" state="frozen"/>
      <selection pane="topLeft" activeCell="A1" activeCellId="0" sqref="A1"/>
      <selection pane="topRight" activeCell="G1" activeCellId="0" sqref="G1"/>
      <selection pane="bottomLeft" activeCell="A4" activeCellId="0" sqref="A4"/>
      <selection pane="bottomRigh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8.56"/>
    <col collapsed="false" customWidth="true" hidden="false" outlineLevel="0" max="3" min="3" style="0" width="8.85"/>
    <col collapsed="false" customWidth="true" hidden="false" outlineLevel="0" max="4" min="4" style="15" width="12.99"/>
    <col collapsed="false" customWidth="true" hidden="false" outlineLevel="0" max="6" min="5" style="15" width="10.28"/>
    <col collapsed="false" customWidth="true" hidden="false" outlineLevel="0" max="7" min="7" style="1" width="8.56"/>
    <col collapsed="false" customWidth="true" hidden="false" outlineLevel="0" max="8" min="8" style="16" width="13.41"/>
    <col collapsed="false" customWidth="true" hidden="false" outlineLevel="0" max="11" min="9" style="0" width="12.28"/>
    <col collapsed="false" customWidth="true" hidden="false" outlineLevel="0" max="12" min="12" style="0" width="9.56"/>
    <col collapsed="false" customWidth="true" hidden="false" outlineLevel="0" max="29" min="13" style="0" width="11.28"/>
    <col collapsed="false" customWidth="true" hidden="false" outlineLevel="0" max="30" min="30" style="0" width="7.7"/>
    <col collapsed="false" customWidth="true" hidden="false" outlineLevel="0" max="31" min="31" style="0" width="9.06"/>
    <col collapsed="false" customWidth="true" hidden="false" outlineLevel="0" max="34" min="32" style="0" width="12.28"/>
    <col collapsed="false" customWidth="true" hidden="false" outlineLevel="0" max="43" min="35" style="0" width="13.41"/>
    <col collapsed="false" customWidth="true" hidden="false" outlineLevel="0" max="49" min="44" style="0" width="12.28"/>
    <col collapsed="false" customWidth="true" hidden="false" outlineLevel="0" max="50" min="50" style="0" width="7.7"/>
    <col collapsed="false" customWidth="false" hidden="false" outlineLevel="0" max="257" min="51" style="17" width="9.14"/>
  </cols>
  <sheetData>
    <row r="1" customFormat="false" ht="15.75" hidden="false" customHeight="false" outlineLevel="0" collapsed="false">
      <c r="A1" s="18" t="s">
        <v>8</v>
      </c>
      <c r="I1" s="19" t="n">
        <f aca="false">SUM(I3:I150)</f>
        <v>52988750</v>
      </c>
      <c r="J1" s="19" t="n">
        <f aca="false">SUM(J3:J132)</f>
        <v>33587500</v>
      </c>
      <c r="K1" s="19" t="n">
        <f aca="false">SUM(L1:AC1)</f>
        <v>55066250</v>
      </c>
      <c r="L1" s="19" t="n">
        <f aca="false">SUM(L4:L134)</f>
        <v>387500</v>
      </c>
      <c r="M1" s="19" t="n">
        <f aca="false">SUM(M4:M134)</f>
        <v>1762500</v>
      </c>
      <c r="N1" s="19" t="n">
        <f aca="false">SUM(N4:N134)</f>
        <v>1821250</v>
      </c>
      <c r="O1" s="19" t="n">
        <f aca="false">SUM(O4:O134)</f>
        <v>2402500</v>
      </c>
      <c r="P1" s="19" t="n">
        <f aca="false">SUM(P4:P134)</f>
        <v>2325000</v>
      </c>
      <c r="Q1" s="19" t="n">
        <f aca="false">SUM(Q4:Q134)</f>
        <v>3332500</v>
      </c>
      <c r="R1" s="19" t="n">
        <f aca="false">SUM(R4:R134)</f>
        <v>4875000</v>
      </c>
      <c r="S1" s="19" t="n">
        <f aca="false">SUM(S4:S134)</f>
        <v>3952500</v>
      </c>
      <c r="T1" s="19" t="n">
        <f aca="false">SUM(T4:T134)</f>
        <v>4727500</v>
      </c>
      <c r="U1" s="19" t="n">
        <f aca="false">SUM(U4:U134)</f>
        <v>4550000</v>
      </c>
      <c r="V1" s="19" t="n">
        <f aca="false">SUM(V4:V134)</f>
        <v>5037500</v>
      </c>
      <c r="W1" s="19" t="n">
        <f aca="false">SUM(W4:W134)</f>
        <v>3562500</v>
      </c>
      <c r="X1" s="19" t="n">
        <f aca="false">SUM(X4:X134)</f>
        <v>2751250</v>
      </c>
      <c r="Y1" s="19" t="n">
        <f aca="false">SUM(Y4:Y134)</f>
        <v>2662500</v>
      </c>
      <c r="Z1" s="19" t="n">
        <f aca="false">SUM(Z4:Z134)</f>
        <v>2751250</v>
      </c>
      <c r="AA1" s="19" t="n">
        <f aca="false">SUM(AA4:AA134)</f>
        <v>2751250</v>
      </c>
      <c r="AB1" s="19" t="n">
        <f aca="false">SUM(AB4:AB134)</f>
        <v>2662500</v>
      </c>
      <c r="AC1" s="19" t="n">
        <f aca="false">SUM(AC4:AC134)</f>
        <v>2751250</v>
      </c>
      <c r="AF1" s="7" t="n">
        <f aca="false">SUM(AF4:AF110)</f>
        <v>1931493.75</v>
      </c>
      <c r="AG1" s="7" t="n">
        <f aca="false">SUM(AG4:AG110)</f>
        <v>8302687.5</v>
      </c>
      <c r="AH1" s="7" t="n">
        <f aca="false">SUM(AH4:AH110)</f>
        <v>8579443.75</v>
      </c>
      <c r="AI1" s="7" t="n">
        <f aca="false">SUM(AI4:AI110)</f>
        <v>10543487.5</v>
      </c>
      <c r="AJ1" s="7" t="n">
        <f aca="false">SUM(AJ4:AJ110)</f>
        <v>10203375</v>
      </c>
      <c r="AK1" s="7" t="n">
        <f aca="false">SUM(AK4:AK110)</f>
        <v>13649687.5</v>
      </c>
      <c r="AL1" s="7" t="n">
        <f aca="false">SUM(AL4:AL110)</f>
        <v>20803125</v>
      </c>
      <c r="AM1" s="7" t="n">
        <f aca="false">SUM(AM4:AM110)</f>
        <v>16893062.5</v>
      </c>
      <c r="AN1" s="7" t="n">
        <f aca="false">SUM(AN4:AN110)</f>
        <v>19963612.5</v>
      </c>
      <c r="AO1" s="7" t="n">
        <f aca="false">SUM(AO4:AO110)</f>
        <v>19447050</v>
      </c>
      <c r="AP1" s="7" t="n">
        <f aca="false">SUM(AP4:AP110)</f>
        <v>21465562.5</v>
      </c>
      <c r="AQ1" s="7" t="n">
        <f aca="false">SUM(AQ4:AQ110)</f>
        <v>12444937.5</v>
      </c>
      <c r="AR1" s="7" t="n">
        <f aca="false">SUM(AR4:AR110)</f>
        <v>9541993.75</v>
      </c>
      <c r="AS1" s="7" t="n">
        <f aca="false">SUM(AS4:AS110)</f>
        <v>9234187.5</v>
      </c>
      <c r="AT1" s="7" t="n">
        <f aca="false">SUM(AT4:AT110)</f>
        <v>9541993.75</v>
      </c>
      <c r="AU1" s="7" t="n">
        <f aca="false">SUM(AU4:AU110)</f>
        <v>9541993.75</v>
      </c>
      <c r="AV1" s="7" t="n">
        <f aca="false">SUM(AV4:AV110)</f>
        <v>9234187.5</v>
      </c>
      <c r="AW1" s="7" t="n">
        <f aca="false">SUM(AW4:AW110)</f>
        <v>9541993.75</v>
      </c>
      <c r="AX1" s="7"/>
    </row>
    <row r="2" customFormat="false" ht="12.75" hidden="false" customHeight="false" outlineLevel="0" collapsed="false">
      <c r="A2" s="15"/>
      <c r="B2" s="15"/>
      <c r="C2" s="15"/>
      <c r="E2" s="20" t="s">
        <v>9</v>
      </c>
      <c r="F2" s="20" t="s">
        <v>10</v>
      </c>
      <c r="G2" s="21"/>
      <c r="I2" s="20" t="s">
        <v>11</v>
      </c>
      <c r="J2" s="20" t="s">
        <v>12</v>
      </c>
      <c r="K2" s="15"/>
      <c r="L2" s="21" t="n">
        <f aca="false">M3-L3</f>
        <v>31</v>
      </c>
      <c r="M2" s="21" t="n">
        <f aca="false">N3-M3</f>
        <v>30</v>
      </c>
      <c r="N2" s="21" t="n">
        <f aca="false">O3-N3</f>
        <v>31</v>
      </c>
      <c r="O2" s="21" t="n">
        <f aca="false">P3-O3</f>
        <v>31</v>
      </c>
      <c r="P2" s="21" t="n">
        <f aca="false">Q3-P3</f>
        <v>30</v>
      </c>
      <c r="Q2" s="21" t="n">
        <f aca="false">R3-Q3</f>
        <v>31</v>
      </c>
      <c r="R2" s="21" t="n">
        <f aca="false">S3-R3</f>
        <v>30</v>
      </c>
      <c r="S2" s="21" t="n">
        <f aca="false">T3-S3</f>
        <v>31</v>
      </c>
      <c r="T2" s="21" t="n">
        <f aca="false">U3-T3</f>
        <v>31</v>
      </c>
      <c r="U2" s="21" t="n">
        <f aca="false">V3-U3</f>
        <v>28</v>
      </c>
      <c r="V2" s="21" t="n">
        <f aca="false">W3-V3</f>
        <v>31</v>
      </c>
      <c r="W2" s="21" t="n">
        <f aca="false">X3-W3</f>
        <v>30</v>
      </c>
      <c r="X2" s="21" t="n">
        <f aca="false">Y3-X3</f>
        <v>31</v>
      </c>
      <c r="Y2" s="21" t="n">
        <f aca="false">Z3-Y3</f>
        <v>30</v>
      </c>
      <c r="Z2" s="21" t="n">
        <f aca="false">AA3-Z3</f>
        <v>31</v>
      </c>
      <c r="AA2" s="21" t="n">
        <f aca="false">AB3-AA3</f>
        <v>31</v>
      </c>
      <c r="AB2" s="21" t="n">
        <f aca="false">AC3-AB3</f>
        <v>30</v>
      </c>
      <c r="AC2" s="21" t="n">
        <f aca="false">AD3-AC3</f>
        <v>31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2.75" hidden="false" customHeight="false" outlineLevel="0" collapsed="false">
      <c r="A3" s="23"/>
      <c r="B3" s="24" t="s">
        <v>13</v>
      </c>
      <c r="C3" s="24" t="s">
        <v>14</v>
      </c>
      <c r="D3" s="24" t="s">
        <v>15</v>
      </c>
      <c r="E3" s="24" t="s">
        <v>16</v>
      </c>
      <c r="F3" s="24" t="s">
        <v>16</v>
      </c>
      <c r="G3" s="25" t="s">
        <v>17</v>
      </c>
      <c r="H3" s="26" t="s">
        <v>18</v>
      </c>
      <c r="I3" s="27" t="s">
        <v>19</v>
      </c>
      <c r="J3" s="27" t="s">
        <v>19</v>
      </c>
      <c r="L3" s="28" t="n">
        <v>37012</v>
      </c>
      <c r="M3" s="28" t="n">
        <v>37043</v>
      </c>
      <c r="N3" s="28" t="n">
        <v>37073</v>
      </c>
      <c r="O3" s="29" t="n">
        <v>37104</v>
      </c>
      <c r="P3" s="28" t="n">
        <v>37135</v>
      </c>
      <c r="Q3" s="28" t="n">
        <v>37165</v>
      </c>
      <c r="R3" s="28" t="n">
        <v>37196</v>
      </c>
      <c r="S3" s="28" t="n">
        <v>37226</v>
      </c>
      <c r="T3" s="28" t="n">
        <v>37257</v>
      </c>
      <c r="U3" s="28" t="n">
        <v>37288</v>
      </c>
      <c r="V3" s="28" t="n">
        <v>37316</v>
      </c>
      <c r="W3" s="28" t="n">
        <v>37347</v>
      </c>
      <c r="X3" s="28" t="n">
        <v>37377</v>
      </c>
      <c r="Y3" s="28" t="n">
        <v>37408</v>
      </c>
      <c r="Z3" s="28" t="n">
        <v>37438</v>
      </c>
      <c r="AA3" s="28" t="n">
        <v>37469</v>
      </c>
      <c r="AB3" s="28" t="n">
        <v>37500</v>
      </c>
      <c r="AC3" s="28" t="n">
        <v>37530</v>
      </c>
      <c r="AD3" s="28" t="n">
        <v>37561</v>
      </c>
      <c r="AF3" s="28" t="n">
        <v>37012</v>
      </c>
      <c r="AG3" s="28" t="n">
        <v>37043</v>
      </c>
      <c r="AH3" s="28" t="n">
        <v>37073</v>
      </c>
      <c r="AI3" s="28" t="n">
        <v>37104</v>
      </c>
      <c r="AJ3" s="28" t="n">
        <v>37135</v>
      </c>
      <c r="AK3" s="28" t="n">
        <v>37165</v>
      </c>
      <c r="AL3" s="28" t="n">
        <v>37196</v>
      </c>
      <c r="AM3" s="28" t="n">
        <v>37226</v>
      </c>
      <c r="AN3" s="28" t="n">
        <v>37257</v>
      </c>
      <c r="AO3" s="28" t="n">
        <v>37288</v>
      </c>
      <c r="AP3" s="28" t="n">
        <v>37316</v>
      </c>
      <c r="AQ3" s="28" t="n">
        <v>37347</v>
      </c>
      <c r="AR3" s="28" t="n">
        <v>37377</v>
      </c>
      <c r="AS3" s="28" t="n">
        <v>37408</v>
      </c>
      <c r="AT3" s="28" t="n">
        <v>37438</v>
      </c>
      <c r="AU3" s="28" t="n">
        <v>37469</v>
      </c>
      <c r="AV3" s="28" t="n">
        <v>37500</v>
      </c>
      <c r="AW3" s="28" t="n">
        <v>37530</v>
      </c>
      <c r="AX3" s="28" t="n">
        <v>37561</v>
      </c>
    </row>
    <row r="4" customFormat="false" ht="12.75" hidden="false" customHeight="false" outlineLevel="0" collapsed="false">
      <c r="A4" s="15" t="n">
        <v>1</v>
      </c>
      <c r="B4" s="15" t="n">
        <v>1</v>
      </c>
      <c r="C4" s="1" t="n">
        <v>2500</v>
      </c>
      <c r="D4" s="20" t="s">
        <v>20</v>
      </c>
      <c r="E4" s="30" t="n">
        <v>37012</v>
      </c>
      <c r="F4" s="30" t="n">
        <v>37560</v>
      </c>
      <c r="H4" s="16" t="n">
        <v>4.66</v>
      </c>
      <c r="I4" s="19"/>
      <c r="J4" s="1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F4" s="31" t="n">
        <f aca="false">L4*H4</f>
        <v>0</v>
      </c>
      <c r="AG4" s="31" t="n">
        <f aca="false">M4*H4</f>
        <v>0</v>
      </c>
      <c r="AH4" s="31" t="n">
        <f aca="false">N4*H4</f>
        <v>0</v>
      </c>
      <c r="AI4" s="31" t="n">
        <f aca="false">O4*H4</f>
        <v>0</v>
      </c>
      <c r="AJ4" s="31" t="n">
        <f aca="false">P4*H4</f>
        <v>0</v>
      </c>
      <c r="AK4" s="31" t="n">
        <f aca="false">Q4*H4</f>
        <v>0</v>
      </c>
      <c r="AL4" s="31" t="n">
        <f aca="false">R4*H4</f>
        <v>0</v>
      </c>
      <c r="AM4" s="31" t="n">
        <f aca="false">S4*H4</f>
        <v>0</v>
      </c>
      <c r="AN4" s="31" t="n">
        <f aca="false">T4*H4</f>
        <v>0</v>
      </c>
      <c r="AO4" s="31" t="n">
        <f aca="false">U4*H4</f>
        <v>0</v>
      </c>
      <c r="AP4" s="31" t="n">
        <f aca="false">V4*H4</f>
        <v>0</v>
      </c>
      <c r="AQ4" s="31" t="n">
        <f aca="false">W4*H4</f>
        <v>0</v>
      </c>
      <c r="AR4" s="31" t="n">
        <f aca="false">X4*H4</f>
        <v>0</v>
      </c>
      <c r="AS4" s="31" t="n">
        <f aca="false">Y4*H4</f>
        <v>0</v>
      </c>
      <c r="AT4" s="31" t="n">
        <f aca="false">Z4*H4</f>
        <v>0</v>
      </c>
      <c r="AU4" s="31" t="n">
        <f aca="false">AA4*H4</f>
        <v>0</v>
      </c>
      <c r="AV4" s="31" t="n">
        <f aca="false">AB4*H4</f>
        <v>0</v>
      </c>
      <c r="AW4" s="31" t="n">
        <f aca="false">AC4*H4</f>
        <v>0</v>
      </c>
      <c r="AX4" s="31"/>
    </row>
    <row r="5" customFormat="false" ht="12.75" hidden="true" customHeight="false" outlineLevel="0" collapsed="false">
      <c r="A5" s="15" t="n">
        <v>2</v>
      </c>
      <c r="B5" s="32" t="n">
        <v>1</v>
      </c>
      <c r="C5" s="1" t="n">
        <v>10000</v>
      </c>
      <c r="D5" s="33" t="s">
        <v>21</v>
      </c>
      <c r="E5" s="34" t="n">
        <v>37012</v>
      </c>
      <c r="F5" s="34" t="n">
        <v>37560</v>
      </c>
      <c r="H5" s="16" t="n">
        <v>4.66</v>
      </c>
      <c r="I5" s="35"/>
      <c r="J5" s="3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F5" s="31" t="n">
        <f aca="false">L5*H5</f>
        <v>0</v>
      </c>
      <c r="AG5" s="31" t="n">
        <f aca="false">M5*H5</f>
        <v>0</v>
      </c>
      <c r="AH5" s="31" t="n">
        <f aca="false">N5*H5</f>
        <v>0</v>
      </c>
      <c r="AI5" s="31" t="n">
        <f aca="false">O5*H5</f>
        <v>0</v>
      </c>
      <c r="AJ5" s="31" t="n">
        <f aca="false">P5*H5</f>
        <v>0</v>
      </c>
      <c r="AK5" s="31" t="n">
        <f aca="false">Q5*H5</f>
        <v>0</v>
      </c>
      <c r="AL5" s="31" t="n">
        <f aca="false">R5*H5</f>
        <v>0</v>
      </c>
      <c r="AM5" s="31" t="n">
        <f aca="false">S5*H5</f>
        <v>0</v>
      </c>
      <c r="AN5" s="31" t="n">
        <f aca="false">T5*H5</f>
        <v>0</v>
      </c>
      <c r="AO5" s="31" t="n">
        <f aca="false">U5*H5</f>
        <v>0</v>
      </c>
      <c r="AP5" s="31" t="n">
        <f aca="false">V5*H5</f>
        <v>0</v>
      </c>
      <c r="AQ5" s="31" t="n">
        <f aca="false">W5*H5</f>
        <v>0</v>
      </c>
      <c r="AR5" s="31" t="n">
        <f aca="false">X5*H5</f>
        <v>0</v>
      </c>
      <c r="AS5" s="31" t="n">
        <f aca="false">Y5*H5</f>
        <v>0</v>
      </c>
      <c r="AT5" s="31" t="n">
        <f aca="false">Z5*H5</f>
        <v>0</v>
      </c>
      <c r="AU5" s="31" t="n">
        <f aca="false">AA5*H5</f>
        <v>0</v>
      </c>
      <c r="AV5" s="31" t="n">
        <f aca="false">AB5*H5</f>
        <v>0</v>
      </c>
      <c r="AW5" s="31" t="n">
        <f aca="false">AC5*H5</f>
        <v>0</v>
      </c>
      <c r="AX5" s="31"/>
    </row>
    <row r="6" customFormat="false" ht="12.75" hidden="true" customHeight="false" outlineLevel="0" collapsed="false">
      <c r="A6" s="15" t="n">
        <v>3</v>
      </c>
      <c r="B6" s="15" t="n">
        <v>2</v>
      </c>
      <c r="C6" s="1" t="n">
        <v>1250</v>
      </c>
      <c r="D6" s="20" t="s">
        <v>20</v>
      </c>
      <c r="E6" s="30" t="n">
        <v>37012</v>
      </c>
      <c r="F6" s="30" t="n">
        <v>37560</v>
      </c>
      <c r="H6" s="16" t="n">
        <v>4.95</v>
      </c>
      <c r="I6" s="19"/>
      <c r="J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F6" s="31" t="n">
        <f aca="false">L6*H6</f>
        <v>0</v>
      </c>
      <c r="AG6" s="31" t="n">
        <f aca="false">M6*H6</f>
        <v>0</v>
      </c>
      <c r="AH6" s="31" t="n">
        <f aca="false">N6*H6</f>
        <v>0</v>
      </c>
      <c r="AI6" s="31" t="n">
        <f aca="false">O6*H6</f>
        <v>0</v>
      </c>
      <c r="AJ6" s="31" t="n">
        <f aca="false">P6*H6</f>
        <v>0</v>
      </c>
      <c r="AK6" s="31" t="n">
        <f aca="false">Q6*H6</f>
        <v>0</v>
      </c>
      <c r="AL6" s="31" t="n">
        <f aca="false">R6*H6</f>
        <v>0</v>
      </c>
      <c r="AM6" s="31" t="n">
        <f aca="false">S6*H6</f>
        <v>0</v>
      </c>
      <c r="AN6" s="31" t="n">
        <f aca="false">T6*H6</f>
        <v>0</v>
      </c>
      <c r="AO6" s="31" t="n">
        <f aca="false">U6*H6</f>
        <v>0</v>
      </c>
      <c r="AP6" s="31" t="n">
        <f aca="false">V6*H6</f>
        <v>0</v>
      </c>
      <c r="AQ6" s="31" t="n">
        <f aca="false">W6*H6</f>
        <v>0</v>
      </c>
      <c r="AR6" s="31" t="n">
        <f aca="false">X6*H6</f>
        <v>0</v>
      </c>
      <c r="AS6" s="31" t="n">
        <f aca="false">Y6*H6</f>
        <v>0</v>
      </c>
      <c r="AT6" s="31" t="n">
        <f aca="false">Z6*H6</f>
        <v>0</v>
      </c>
      <c r="AU6" s="31" t="n">
        <f aca="false">AA6*H6</f>
        <v>0</v>
      </c>
      <c r="AV6" s="31" t="n">
        <f aca="false">AB6*H6</f>
        <v>0</v>
      </c>
      <c r="AW6" s="31" t="n">
        <f aca="false">AC6*H6</f>
        <v>0</v>
      </c>
      <c r="AX6" s="31"/>
    </row>
    <row r="7" customFormat="false" ht="12.75" hidden="false" customHeight="false" outlineLevel="0" collapsed="false">
      <c r="A7" s="15" t="n">
        <v>4</v>
      </c>
      <c r="B7" s="15" t="n">
        <v>2</v>
      </c>
      <c r="C7" s="1" t="n">
        <v>5000</v>
      </c>
      <c r="D7" s="33" t="s">
        <v>21</v>
      </c>
      <c r="E7" s="30" t="n">
        <v>37012</v>
      </c>
      <c r="F7" s="30" t="n">
        <v>37560</v>
      </c>
      <c r="H7" s="16" t="n">
        <v>4.95</v>
      </c>
      <c r="I7" s="19"/>
      <c r="J7" s="1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F7" s="31" t="n">
        <f aca="false">L7*H7</f>
        <v>0</v>
      </c>
      <c r="AG7" s="31" t="n">
        <f aca="false">M7*H7</f>
        <v>0</v>
      </c>
      <c r="AH7" s="31" t="n">
        <f aca="false">N7*H7</f>
        <v>0</v>
      </c>
      <c r="AI7" s="31" t="n">
        <f aca="false">O7*H7</f>
        <v>0</v>
      </c>
      <c r="AJ7" s="31" t="n">
        <f aca="false">P7*H7</f>
        <v>0</v>
      </c>
      <c r="AK7" s="31" t="n">
        <f aca="false">Q7*H7</f>
        <v>0</v>
      </c>
      <c r="AL7" s="31" t="n">
        <f aca="false">R7*H7</f>
        <v>0</v>
      </c>
      <c r="AM7" s="31" t="n">
        <f aca="false">S7*H7</f>
        <v>0</v>
      </c>
      <c r="AN7" s="31" t="n">
        <f aca="false">T7*H7</f>
        <v>0</v>
      </c>
      <c r="AO7" s="31" t="n">
        <f aca="false">U7*H7</f>
        <v>0</v>
      </c>
      <c r="AP7" s="31" t="n">
        <f aca="false">V7*H7</f>
        <v>0</v>
      </c>
      <c r="AQ7" s="31" t="n">
        <f aca="false">W7*H7</f>
        <v>0</v>
      </c>
      <c r="AR7" s="31" t="n">
        <f aca="false">X7*H7</f>
        <v>0</v>
      </c>
      <c r="AS7" s="31" t="n">
        <f aca="false">Y7*H7</f>
        <v>0</v>
      </c>
      <c r="AT7" s="31" t="n">
        <f aca="false">Z7*H7</f>
        <v>0</v>
      </c>
      <c r="AU7" s="31" t="n">
        <f aca="false">AA7*H7</f>
        <v>0</v>
      </c>
      <c r="AV7" s="31" t="n">
        <f aca="false">AB7*H7</f>
        <v>0</v>
      </c>
      <c r="AW7" s="31" t="n">
        <f aca="false">AC7*H7</f>
        <v>0</v>
      </c>
      <c r="AX7" s="31"/>
    </row>
    <row r="8" customFormat="false" ht="12.75" hidden="false" customHeight="false" outlineLevel="0" collapsed="false">
      <c r="A8" s="36" t="n">
        <v>5</v>
      </c>
      <c r="B8" s="36" t="n">
        <v>3</v>
      </c>
      <c r="C8" s="37" t="n">
        <v>1250</v>
      </c>
      <c r="D8" s="38" t="s">
        <v>20</v>
      </c>
      <c r="E8" s="39" t="n">
        <v>37012</v>
      </c>
      <c r="F8" s="39" t="n">
        <v>37560</v>
      </c>
      <c r="G8" s="37" t="n">
        <f aca="false">C8</f>
        <v>1250</v>
      </c>
      <c r="H8" s="40" t="n">
        <v>4.999</v>
      </c>
      <c r="I8" s="41" t="n">
        <f aca="false">(F8-E8+1)*C8</f>
        <v>686250</v>
      </c>
      <c r="J8" s="41"/>
      <c r="K8" s="41"/>
      <c r="L8" s="37" t="n">
        <f aca="false">$C8*L$2</f>
        <v>38750</v>
      </c>
      <c r="M8" s="37" t="n">
        <f aca="false">$C8*M$2</f>
        <v>37500</v>
      </c>
      <c r="N8" s="37" t="n">
        <f aca="false">$C8*N$2</f>
        <v>38750</v>
      </c>
      <c r="O8" s="42" t="n">
        <f aca="false">$C8*O$2</f>
        <v>38750</v>
      </c>
      <c r="P8" s="37" t="n">
        <f aca="false">$C8*P$2</f>
        <v>37500</v>
      </c>
      <c r="Q8" s="37" t="n">
        <f aca="false">$C8*Q$2</f>
        <v>38750</v>
      </c>
      <c r="R8" s="37" t="n">
        <f aca="false">$C8*R$2</f>
        <v>37500</v>
      </c>
      <c r="S8" s="37" t="n">
        <f aca="false">$C8*S$2</f>
        <v>38750</v>
      </c>
      <c r="T8" s="37" t="n">
        <f aca="false">$C8*T$2</f>
        <v>38750</v>
      </c>
      <c r="U8" s="37" t="n">
        <f aca="false">$C8*U$2</f>
        <v>35000</v>
      </c>
      <c r="V8" s="37" t="n">
        <f aca="false">$C8*V$2</f>
        <v>38750</v>
      </c>
      <c r="W8" s="37" t="n">
        <f aca="false">$C8*W$2</f>
        <v>37500</v>
      </c>
      <c r="X8" s="37" t="n">
        <f aca="false">$C8*X$2</f>
        <v>38750</v>
      </c>
      <c r="Y8" s="37" t="n">
        <f aca="false">$C8*Y$2</f>
        <v>37500</v>
      </c>
      <c r="Z8" s="37" t="n">
        <f aca="false">$C8*Z$2</f>
        <v>38750</v>
      </c>
      <c r="AA8" s="37" t="n">
        <f aca="false">$C8*AA$2</f>
        <v>38750</v>
      </c>
      <c r="AB8" s="43" t="n">
        <f aca="false">$C8*AB$2</f>
        <v>37500</v>
      </c>
      <c r="AC8" s="43" t="n">
        <f aca="false">$C8*AC$2</f>
        <v>38750</v>
      </c>
      <c r="AD8" s="43"/>
      <c r="AE8" s="43"/>
      <c r="AF8" s="44" t="n">
        <f aca="false">L8*H8</f>
        <v>193711.25</v>
      </c>
      <c r="AG8" s="44" t="n">
        <f aca="false">M8*H8</f>
        <v>187462.5</v>
      </c>
      <c r="AH8" s="44" t="n">
        <f aca="false">N8*H8</f>
        <v>193711.25</v>
      </c>
      <c r="AI8" s="44" t="n">
        <f aca="false">O8*H8</f>
        <v>193711.25</v>
      </c>
      <c r="AJ8" s="44" t="n">
        <f aca="false">P8*H8</f>
        <v>187462.5</v>
      </c>
      <c r="AK8" s="44" t="n">
        <f aca="false">Q8*H8</f>
        <v>193711.25</v>
      </c>
      <c r="AL8" s="44" t="n">
        <f aca="false">R8*H8</f>
        <v>187462.5</v>
      </c>
      <c r="AM8" s="44" t="n">
        <f aca="false">S8*H8</f>
        <v>193711.25</v>
      </c>
      <c r="AN8" s="44" t="n">
        <f aca="false">T8*H8</f>
        <v>193711.25</v>
      </c>
      <c r="AO8" s="44" t="n">
        <f aca="false">U8*H8</f>
        <v>174965</v>
      </c>
      <c r="AP8" s="44" t="n">
        <f aca="false">V8*H8</f>
        <v>193711.25</v>
      </c>
      <c r="AQ8" s="44" t="n">
        <f aca="false">W8*H8</f>
        <v>187462.5</v>
      </c>
      <c r="AR8" s="44" t="n">
        <f aca="false">X8*H8</f>
        <v>193711.25</v>
      </c>
      <c r="AS8" s="44" t="n">
        <f aca="false">Y8*H8</f>
        <v>187462.5</v>
      </c>
      <c r="AT8" s="44" t="n">
        <f aca="false">Z8*H8</f>
        <v>193711.25</v>
      </c>
      <c r="AU8" s="44" t="n">
        <f aca="false">AA8*H8</f>
        <v>193711.25</v>
      </c>
      <c r="AV8" s="44" t="n">
        <f aca="false">AB8*H8</f>
        <v>187462.5</v>
      </c>
      <c r="AW8" s="44" t="n">
        <f aca="false">AC8*H8</f>
        <v>193711.25</v>
      </c>
      <c r="AX8" s="44"/>
    </row>
    <row r="9" customFormat="false" ht="12.75" hidden="false" customHeight="false" outlineLevel="0" collapsed="false">
      <c r="A9" s="45" t="n">
        <v>6</v>
      </c>
      <c r="B9" s="45" t="n">
        <v>3</v>
      </c>
      <c r="C9" s="46" t="n">
        <v>5000</v>
      </c>
      <c r="D9" s="47" t="s">
        <v>21</v>
      </c>
      <c r="E9" s="48" t="n">
        <v>37012</v>
      </c>
      <c r="F9" s="48" t="n">
        <v>37560</v>
      </c>
      <c r="G9" s="46" t="n">
        <f aca="false">C9</f>
        <v>5000</v>
      </c>
      <c r="H9" s="49" t="n">
        <v>4.999</v>
      </c>
      <c r="I9" s="50" t="n">
        <f aca="false">(F9-E9+1)*C9</f>
        <v>2745000</v>
      </c>
      <c r="J9" s="50"/>
      <c r="K9" s="50"/>
      <c r="L9" s="46" t="n">
        <f aca="false">$C9*L$2</f>
        <v>155000</v>
      </c>
      <c r="M9" s="46" t="n">
        <f aca="false">$C9*M$2</f>
        <v>150000</v>
      </c>
      <c r="N9" s="46" t="n">
        <f aca="false">$C9*N$2</f>
        <v>155000</v>
      </c>
      <c r="O9" s="51" t="n">
        <f aca="false">$C9*O$2</f>
        <v>155000</v>
      </c>
      <c r="P9" s="46" t="n">
        <f aca="false">$C9*P$2</f>
        <v>150000</v>
      </c>
      <c r="Q9" s="46" t="n">
        <f aca="false">$C9*Q$2</f>
        <v>155000</v>
      </c>
      <c r="R9" s="46" t="n">
        <f aca="false">$C9*R$2</f>
        <v>150000</v>
      </c>
      <c r="S9" s="46" t="n">
        <f aca="false">$C9*S$2</f>
        <v>155000</v>
      </c>
      <c r="T9" s="46" t="n">
        <f aca="false">$C9*T$2</f>
        <v>155000</v>
      </c>
      <c r="U9" s="46" t="n">
        <f aca="false">$C9*U$2</f>
        <v>140000</v>
      </c>
      <c r="V9" s="46" t="n">
        <f aca="false">$C9*V$2</f>
        <v>155000</v>
      </c>
      <c r="W9" s="46" t="n">
        <f aca="false">$C9*W$2</f>
        <v>150000</v>
      </c>
      <c r="X9" s="46" t="n">
        <f aca="false">$C9*X$2</f>
        <v>155000</v>
      </c>
      <c r="Y9" s="46" t="n">
        <f aca="false">$C9*Y$2</f>
        <v>150000</v>
      </c>
      <c r="Z9" s="46" t="n">
        <f aca="false">$C9*Z$2</f>
        <v>155000</v>
      </c>
      <c r="AA9" s="46" t="n">
        <f aca="false">$C9*AA$2</f>
        <v>155000</v>
      </c>
      <c r="AB9" s="52" t="n">
        <f aca="false">$C9*AB$2</f>
        <v>150000</v>
      </c>
      <c r="AC9" s="52" t="n">
        <f aca="false">$C9*AC$2</f>
        <v>155000</v>
      </c>
      <c r="AD9" s="52"/>
      <c r="AE9" s="52"/>
      <c r="AF9" s="53" t="n">
        <f aca="false">L9*H9</f>
        <v>774845</v>
      </c>
      <c r="AG9" s="53" t="n">
        <f aca="false">M9*H9</f>
        <v>749850</v>
      </c>
      <c r="AH9" s="53" t="n">
        <f aca="false">N9*H9</f>
        <v>774845</v>
      </c>
      <c r="AI9" s="53" t="n">
        <f aca="false">O9*H9</f>
        <v>774845</v>
      </c>
      <c r="AJ9" s="53" t="n">
        <f aca="false">P9*H9</f>
        <v>749850</v>
      </c>
      <c r="AK9" s="53" t="n">
        <f aca="false">Q9*H9</f>
        <v>774845</v>
      </c>
      <c r="AL9" s="53" t="n">
        <f aca="false">R9*H9</f>
        <v>749850</v>
      </c>
      <c r="AM9" s="53" t="n">
        <f aca="false">S9*H9</f>
        <v>774845</v>
      </c>
      <c r="AN9" s="53" t="n">
        <f aca="false">T9*H9</f>
        <v>774845</v>
      </c>
      <c r="AO9" s="53" t="n">
        <f aca="false">U9*H9</f>
        <v>699860</v>
      </c>
      <c r="AP9" s="53" t="n">
        <f aca="false">V9*H9</f>
        <v>774845</v>
      </c>
      <c r="AQ9" s="53" t="n">
        <f aca="false">W9*H9</f>
        <v>749850</v>
      </c>
      <c r="AR9" s="53" t="n">
        <f aca="false">X9*H9</f>
        <v>774845</v>
      </c>
      <c r="AS9" s="53" t="n">
        <f aca="false">Y9*H9</f>
        <v>749850</v>
      </c>
      <c r="AT9" s="53" t="n">
        <f aca="false">Z9*H9</f>
        <v>774845</v>
      </c>
      <c r="AU9" s="53" t="n">
        <f aca="false">AA9*H9</f>
        <v>774845</v>
      </c>
      <c r="AV9" s="53" t="n">
        <f aca="false">AB9*H9</f>
        <v>749850</v>
      </c>
      <c r="AW9" s="53" t="n">
        <f aca="false">AC9*H9</f>
        <v>774845</v>
      </c>
      <c r="AX9" s="53"/>
    </row>
    <row r="10" customFormat="false" ht="12.75" hidden="false" customHeight="false" outlineLevel="0" collapsed="false">
      <c r="A10" s="36" t="n">
        <v>7</v>
      </c>
      <c r="B10" s="36" t="n">
        <v>4</v>
      </c>
      <c r="C10" s="37" t="n">
        <v>1250</v>
      </c>
      <c r="D10" s="38" t="s">
        <v>20</v>
      </c>
      <c r="E10" s="39" t="n">
        <v>37012</v>
      </c>
      <c r="F10" s="39" t="n">
        <v>37560</v>
      </c>
      <c r="G10" s="37" t="n">
        <f aca="false">C10</f>
        <v>1250</v>
      </c>
      <c r="H10" s="40" t="n">
        <v>4.97</v>
      </c>
      <c r="I10" s="41" t="n">
        <f aca="false">(F10-E10+1)*C10</f>
        <v>686250</v>
      </c>
      <c r="J10" s="41"/>
      <c r="K10" s="41"/>
      <c r="L10" s="37" t="n">
        <f aca="false">$C10*L$2</f>
        <v>38750</v>
      </c>
      <c r="M10" s="37" t="n">
        <f aca="false">$C10*M$2</f>
        <v>37500</v>
      </c>
      <c r="N10" s="37" t="n">
        <f aca="false">$C10*N$2</f>
        <v>38750</v>
      </c>
      <c r="O10" s="42" t="n">
        <f aca="false">$C10*O$2</f>
        <v>38750</v>
      </c>
      <c r="P10" s="37" t="n">
        <f aca="false">$C10*P$2</f>
        <v>37500</v>
      </c>
      <c r="Q10" s="37" t="n">
        <f aca="false">$C10*Q$2</f>
        <v>38750</v>
      </c>
      <c r="R10" s="37" t="n">
        <f aca="false">$C10*R$2</f>
        <v>37500</v>
      </c>
      <c r="S10" s="37" t="n">
        <f aca="false">$C10*S$2</f>
        <v>38750</v>
      </c>
      <c r="T10" s="37" t="n">
        <f aca="false">$C10*T$2</f>
        <v>38750</v>
      </c>
      <c r="U10" s="37" t="n">
        <f aca="false">$C10*U$2</f>
        <v>35000</v>
      </c>
      <c r="V10" s="37" t="n">
        <f aca="false">$C10*V$2</f>
        <v>38750</v>
      </c>
      <c r="W10" s="37" t="n">
        <f aca="false">$C10*W$2</f>
        <v>37500</v>
      </c>
      <c r="X10" s="37" t="n">
        <f aca="false">$C10*X$2</f>
        <v>38750</v>
      </c>
      <c r="Y10" s="37" t="n">
        <f aca="false">$C10*Y$2</f>
        <v>37500</v>
      </c>
      <c r="Z10" s="37" t="n">
        <f aca="false">$C10*Z$2</f>
        <v>38750</v>
      </c>
      <c r="AA10" s="37" t="n">
        <f aca="false">$C10*AA$2</f>
        <v>38750</v>
      </c>
      <c r="AB10" s="43" t="n">
        <f aca="false">$C10*AB$2</f>
        <v>37500</v>
      </c>
      <c r="AC10" s="43" t="n">
        <f aca="false">$C10*AC$2</f>
        <v>38750</v>
      </c>
      <c r="AD10" s="43"/>
      <c r="AE10" s="43"/>
      <c r="AF10" s="44" t="n">
        <f aca="false">L10*H10</f>
        <v>192587.5</v>
      </c>
      <c r="AG10" s="44" t="n">
        <f aca="false">M10*H10</f>
        <v>186375</v>
      </c>
      <c r="AH10" s="44" t="n">
        <f aca="false">N10*H10</f>
        <v>192587.5</v>
      </c>
      <c r="AI10" s="44" t="n">
        <f aca="false">O10*H10</f>
        <v>192587.5</v>
      </c>
      <c r="AJ10" s="44" t="n">
        <f aca="false">P10*H10</f>
        <v>186375</v>
      </c>
      <c r="AK10" s="44" t="n">
        <f aca="false">Q10*H10</f>
        <v>192587.5</v>
      </c>
      <c r="AL10" s="44" t="n">
        <f aca="false">R10*H10</f>
        <v>186375</v>
      </c>
      <c r="AM10" s="44" t="n">
        <f aca="false">S10*H10</f>
        <v>192587.5</v>
      </c>
      <c r="AN10" s="44" t="n">
        <f aca="false">T10*H10</f>
        <v>192587.5</v>
      </c>
      <c r="AO10" s="44" t="n">
        <f aca="false">U10*H10</f>
        <v>173950</v>
      </c>
      <c r="AP10" s="44" t="n">
        <f aca="false">V10*H10</f>
        <v>192587.5</v>
      </c>
      <c r="AQ10" s="44" t="n">
        <f aca="false">W10*H10</f>
        <v>186375</v>
      </c>
      <c r="AR10" s="44" t="n">
        <f aca="false">X10*H10</f>
        <v>192587.5</v>
      </c>
      <c r="AS10" s="44" t="n">
        <f aca="false">Y10*H10</f>
        <v>186375</v>
      </c>
      <c r="AT10" s="44" t="n">
        <f aca="false">Z10*H10</f>
        <v>192587.5</v>
      </c>
      <c r="AU10" s="44" t="n">
        <f aca="false">AA10*H10</f>
        <v>192587.5</v>
      </c>
      <c r="AV10" s="44" t="n">
        <f aca="false">AB10*H10</f>
        <v>186375</v>
      </c>
      <c r="AW10" s="44" t="n">
        <f aca="false">AC10*H10</f>
        <v>192587.5</v>
      </c>
      <c r="AX10" s="44"/>
    </row>
    <row r="11" customFormat="false" ht="12.75" hidden="false" customHeight="false" outlineLevel="0" collapsed="false">
      <c r="A11" s="45" t="n">
        <v>8</v>
      </c>
      <c r="B11" s="45" t="n">
        <v>4</v>
      </c>
      <c r="C11" s="46" t="n">
        <v>5000</v>
      </c>
      <c r="D11" s="47" t="s">
        <v>21</v>
      </c>
      <c r="E11" s="48" t="n">
        <v>37012</v>
      </c>
      <c r="F11" s="48" t="n">
        <v>37560</v>
      </c>
      <c r="G11" s="46" t="n">
        <f aca="false">C11</f>
        <v>5000</v>
      </c>
      <c r="H11" s="49" t="n">
        <v>4.97</v>
      </c>
      <c r="I11" s="50" t="n">
        <f aca="false">(F11-E11+1)*C11</f>
        <v>2745000</v>
      </c>
      <c r="J11" s="50"/>
      <c r="K11" s="50"/>
      <c r="L11" s="46" t="n">
        <f aca="false">$C11*L$2</f>
        <v>155000</v>
      </c>
      <c r="M11" s="46" t="n">
        <f aca="false">$C11*M$2</f>
        <v>150000</v>
      </c>
      <c r="N11" s="46" t="n">
        <f aca="false">$C11*N$2</f>
        <v>155000</v>
      </c>
      <c r="O11" s="51" t="n">
        <f aca="false">$C11*O$2</f>
        <v>155000</v>
      </c>
      <c r="P11" s="46" t="n">
        <f aca="false">$C11*P$2</f>
        <v>150000</v>
      </c>
      <c r="Q11" s="46" t="n">
        <f aca="false">$C11*Q$2</f>
        <v>155000</v>
      </c>
      <c r="R11" s="46" t="n">
        <f aca="false">$C11*R$2</f>
        <v>150000</v>
      </c>
      <c r="S11" s="46" t="n">
        <f aca="false">$C11*S$2</f>
        <v>155000</v>
      </c>
      <c r="T11" s="46" t="n">
        <f aca="false">$C11*T$2</f>
        <v>155000</v>
      </c>
      <c r="U11" s="46" t="n">
        <f aca="false">$C11*U$2</f>
        <v>140000</v>
      </c>
      <c r="V11" s="46" t="n">
        <f aca="false">$C11*V$2</f>
        <v>155000</v>
      </c>
      <c r="W11" s="46" t="n">
        <f aca="false">$C11*W$2</f>
        <v>150000</v>
      </c>
      <c r="X11" s="46" t="n">
        <f aca="false">$C11*X$2</f>
        <v>155000</v>
      </c>
      <c r="Y11" s="46" t="n">
        <f aca="false">$C11*Y$2</f>
        <v>150000</v>
      </c>
      <c r="Z11" s="46" t="n">
        <f aca="false">$C11*Z$2</f>
        <v>155000</v>
      </c>
      <c r="AA11" s="46" t="n">
        <f aca="false">$C11*AA$2</f>
        <v>155000</v>
      </c>
      <c r="AB11" s="52" t="n">
        <f aca="false">$C11*AB$2</f>
        <v>150000</v>
      </c>
      <c r="AC11" s="52" t="n">
        <f aca="false">$C11*AC$2</f>
        <v>155000</v>
      </c>
      <c r="AD11" s="52"/>
      <c r="AE11" s="52"/>
      <c r="AF11" s="53" t="n">
        <f aca="false">L11*H11</f>
        <v>770350</v>
      </c>
      <c r="AG11" s="53" t="n">
        <f aca="false">M11*H11</f>
        <v>745500</v>
      </c>
      <c r="AH11" s="53" t="n">
        <f aca="false">N11*H11</f>
        <v>770350</v>
      </c>
      <c r="AI11" s="53" t="n">
        <f aca="false">O11*H11</f>
        <v>770350</v>
      </c>
      <c r="AJ11" s="53" t="n">
        <f aca="false">P11*H11</f>
        <v>745500</v>
      </c>
      <c r="AK11" s="53" t="n">
        <f aca="false">Q11*H11</f>
        <v>770350</v>
      </c>
      <c r="AL11" s="53" t="n">
        <f aca="false">R11*H11</f>
        <v>745500</v>
      </c>
      <c r="AM11" s="53" t="n">
        <f aca="false">S11*H11</f>
        <v>770350</v>
      </c>
      <c r="AN11" s="53" t="n">
        <f aca="false">T11*H11</f>
        <v>770350</v>
      </c>
      <c r="AO11" s="53" t="n">
        <f aca="false">U11*H11</f>
        <v>695800</v>
      </c>
      <c r="AP11" s="53" t="n">
        <f aca="false">V11*H11</f>
        <v>770350</v>
      </c>
      <c r="AQ11" s="53" t="n">
        <f aca="false">W11*H11</f>
        <v>745500</v>
      </c>
      <c r="AR11" s="53" t="n">
        <f aca="false">X11*H11</f>
        <v>770350</v>
      </c>
      <c r="AS11" s="53" t="n">
        <f aca="false">Y11*H11</f>
        <v>745500</v>
      </c>
      <c r="AT11" s="53" t="n">
        <f aca="false">Z11*H11</f>
        <v>770350</v>
      </c>
      <c r="AU11" s="53" t="n">
        <f aca="false">AA11*H11</f>
        <v>770350</v>
      </c>
      <c r="AV11" s="53" t="n">
        <f aca="false">AB11*H11</f>
        <v>745500</v>
      </c>
      <c r="AW11" s="53" t="n">
        <f aca="false">AC11*H11</f>
        <v>770350</v>
      </c>
      <c r="AX11" s="53"/>
    </row>
    <row r="12" customFormat="false" ht="12.75" hidden="false" customHeight="false" outlineLevel="0" collapsed="false">
      <c r="A12" s="45" t="n">
        <v>9</v>
      </c>
      <c r="B12" s="45" t="n">
        <v>6</v>
      </c>
      <c r="C12" s="46" t="n">
        <v>5000</v>
      </c>
      <c r="D12" s="47" t="s">
        <v>21</v>
      </c>
      <c r="E12" s="48" t="n">
        <v>37043</v>
      </c>
      <c r="F12" s="48" t="n">
        <v>37560</v>
      </c>
      <c r="G12" s="46" t="n">
        <f aca="false">C12</f>
        <v>5000</v>
      </c>
      <c r="H12" s="49" t="n">
        <v>4.93</v>
      </c>
      <c r="I12" s="50" t="n">
        <f aca="false">(F12-E12+1)*C12</f>
        <v>2590000</v>
      </c>
      <c r="J12" s="50"/>
      <c r="K12" s="50"/>
      <c r="L12" s="46"/>
      <c r="M12" s="46" t="n">
        <f aca="false">$C12*M$2</f>
        <v>150000</v>
      </c>
      <c r="N12" s="46" t="n">
        <f aca="false">$C12*N$2</f>
        <v>155000</v>
      </c>
      <c r="O12" s="51" t="n">
        <f aca="false">$C12*O$2</f>
        <v>155000</v>
      </c>
      <c r="P12" s="46" t="n">
        <f aca="false">$C12*P$2</f>
        <v>150000</v>
      </c>
      <c r="Q12" s="46" t="n">
        <f aca="false">$C12*Q$2</f>
        <v>155000</v>
      </c>
      <c r="R12" s="46" t="n">
        <f aca="false">$C12*R$2</f>
        <v>150000</v>
      </c>
      <c r="S12" s="46" t="n">
        <f aca="false">$C12*S$2</f>
        <v>155000</v>
      </c>
      <c r="T12" s="46" t="n">
        <f aca="false">$C12*T$2</f>
        <v>155000</v>
      </c>
      <c r="U12" s="46" t="n">
        <f aca="false">$C12*U$2</f>
        <v>140000</v>
      </c>
      <c r="V12" s="46" t="n">
        <f aca="false">$C12*V$2</f>
        <v>155000</v>
      </c>
      <c r="W12" s="46" t="n">
        <f aca="false">$C12*W$2</f>
        <v>150000</v>
      </c>
      <c r="X12" s="46" t="n">
        <f aca="false">$C12*X$2</f>
        <v>155000</v>
      </c>
      <c r="Y12" s="46" t="n">
        <f aca="false">$C12*Y$2</f>
        <v>150000</v>
      </c>
      <c r="Z12" s="46" t="n">
        <f aca="false">$C12*Z$2</f>
        <v>155000</v>
      </c>
      <c r="AA12" s="46" t="n">
        <f aca="false">$C12*AA$2</f>
        <v>155000</v>
      </c>
      <c r="AB12" s="52" t="n">
        <f aca="false">$C12*AB$2</f>
        <v>150000</v>
      </c>
      <c r="AC12" s="52" t="n">
        <f aca="false">$C12*AC$2</f>
        <v>155000</v>
      </c>
      <c r="AD12" s="52"/>
      <c r="AE12" s="52"/>
      <c r="AF12" s="53" t="n">
        <f aca="false">L12*H12</f>
        <v>0</v>
      </c>
      <c r="AG12" s="53" t="n">
        <f aca="false">M12*H12</f>
        <v>739500</v>
      </c>
      <c r="AH12" s="53" t="n">
        <f aca="false">N12*H12</f>
        <v>764150</v>
      </c>
      <c r="AI12" s="53" t="n">
        <f aca="false">O12*H12</f>
        <v>764150</v>
      </c>
      <c r="AJ12" s="53" t="n">
        <f aca="false">P12*H12</f>
        <v>739500</v>
      </c>
      <c r="AK12" s="53" t="n">
        <f aca="false">Q12*H12</f>
        <v>764150</v>
      </c>
      <c r="AL12" s="53" t="n">
        <f aca="false">R12*H12</f>
        <v>739500</v>
      </c>
      <c r="AM12" s="53" t="n">
        <f aca="false">S12*H12</f>
        <v>764150</v>
      </c>
      <c r="AN12" s="53" t="n">
        <f aca="false">T12*H12</f>
        <v>764150</v>
      </c>
      <c r="AO12" s="53" t="n">
        <f aca="false">U12*H12</f>
        <v>690200</v>
      </c>
      <c r="AP12" s="53" t="n">
        <f aca="false">V12*H12</f>
        <v>764150</v>
      </c>
      <c r="AQ12" s="53" t="n">
        <f aca="false">W12*H12</f>
        <v>739500</v>
      </c>
      <c r="AR12" s="53" t="n">
        <f aca="false">X12*H12</f>
        <v>764150</v>
      </c>
      <c r="AS12" s="53" t="n">
        <f aca="false">Y12*H12</f>
        <v>739500</v>
      </c>
      <c r="AT12" s="53" t="n">
        <f aca="false">Z12*H12</f>
        <v>764150</v>
      </c>
      <c r="AU12" s="53" t="n">
        <f aca="false">AA12*H12</f>
        <v>764150</v>
      </c>
      <c r="AV12" s="53" t="n">
        <f aca="false">AB12*H12</f>
        <v>739500</v>
      </c>
      <c r="AW12" s="53" t="n">
        <f aca="false">AC12*H12</f>
        <v>764150</v>
      </c>
      <c r="AX12" s="53"/>
    </row>
    <row r="13" customFormat="false" ht="12.75" hidden="false" customHeight="false" outlineLevel="0" collapsed="false">
      <c r="A13" s="36" t="n">
        <v>10</v>
      </c>
      <c r="B13" s="36" t="n">
        <v>5</v>
      </c>
      <c r="C13" s="37" t="n">
        <v>1250</v>
      </c>
      <c r="D13" s="38" t="s">
        <v>20</v>
      </c>
      <c r="E13" s="39" t="n">
        <v>37043</v>
      </c>
      <c r="F13" s="39" t="n">
        <v>37560</v>
      </c>
      <c r="G13" s="37" t="n">
        <f aca="false">C13</f>
        <v>1250</v>
      </c>
      <c r="H13" s="40" t="n">
        <v>4.93</v>
      </c>
      <c r="I13" s="41" t="n">
        <f aca="false">(F13-E13+1)*C13</f>
        <v>647500</v>
      </c>
      <c r="J13" s="41"/>
      <c r="K13" s="41"/>
      <c r="L13" s="37"/>
      <c r="M13" s="37" t="n">
        <f aca="false">$C13*M$2</f>
        <v>37500</v>
      </c>
      <c r="N13" s="37" t="n">
        <f aca="false">$C13*N$2</f>
        <v>38750</v>
      </c>
      <c r="O13" s="42" t="n">
        <f aca="false">$C13*O$2</f>
        <v>38750</v>
      </c>
      <c r="P13" s="37" t="n">
        <f aca="false">$C13*P$2</f>
        <v>37500</v>
      </c>
      <c r="Q13" s="37" t="n">
        <f aca="false">$C13*Q$2</f>
        <v>38750</v>
      </c>
      <c r="R13" s="37" t="n">
        <f aca="false">$C13*R$2</f>
        <v>37500</v>
      </c>
      <c r="S13" s="37" t="n">
        <f aca="false">$C13*S$2</f>
        <v>38750</v>
      </c>
      <c r="T13" s="37" t="n">
        <f aca="false">$C13*T$2</f>
        <v>38750</v>
      </c>
      <c r="U13" s="37" t="n">
        <f aca="false">$C13*U$2</f>
        <v>35000</v>
      </c>
      <c r="V13" s="37" t="n">
        <f aca="false">$C13*V$2</f>
        <v>38750</v>
      </c>
      <c r="W13" s="37" t="n">
        <f aca="false">$C13*W$2</f>
        <v>37500</v>
      </c>
      <c r="X13" s="37" t="n">
        <f aca="false">$C13*X$2</f>
        <v>38750</v>
      </c>
      <c r="Y13" s="37" t="n">
        <f aca="false">$C13*Y$2</f>
        <v>37500</v>
      </c>
      <c r="Z13" s="37" t="n">
        <f aca="false">$C13*Z$2</f>
        <v>38750</v>
      </c>
      <c r="AA13" s="37" t="n">
        <f aca="false">$C13*AA$2</f>
        <v>38750</v>
      </c>
      <c r="AB13" s="43" t="n">
        <f aca="false">$C13*AB$2</f>
        <v>37500</v>
      </c>
      <c r="AC13" s="43" t="n">
        <f aca="false">$C13*AC$2</f>
        <v>38750</v>
      </c>
      <c r="AD13" s="43"/>
      <c r="AE13" s="43"/>
      <c r="AF13" s="44" t="n">
        <f aca="false">L13*H13</f>
        <v>0</v>
      </c>
      <c r="AG13" s="44" t="n">
        <f aca="false">M13*H13</f>
        <v>184875</v>
      </c>
      <c r="AH13" s="44" t="n">
        <f aca="false">N13*H13</f>
        <v>191037.5</v>
      </c>
      <c r="AI13" s="44" t="n">
        <f aca="false">O13*H13</f>
        <v>191037.5</v>
      </c>
      <c r="AJ13" s="44" t="n">
        <f aca="false">P13*H13</f>
        <v>184875</v>
      </c>
      <c r="AK13" s="44" t="n">
        <f aca="false">Q13*H13</f>
        <v>191037.5</v>
      </c>
      <c r="AL13" s="44" t="n">
        <f aca="false">R13*H13</f>
        <v>184875</v>
      </c>
      <c r="AM13" s="44" t="n">
        <f aca="false">S13*H13</f>
        <v>191037.5</v>
      </c>
      <c r="AN13" s="44" t="n">
        <f aca="false">T13*H13</f>
        <v>191037.5</v>
      </c>
      <c r="AO13" s="44" t="n">
        <f aca="false">U13*H13</f>
        <v>172550</v>
      </c>
      <c r="AP13" s="44" t="n">
        <f aca="false">V13*H13</f>
        <v>191037.5</v>
      </c>
      <c r="AQ13" s="44" t="n">
        <f aca="false">W13*H13</f>
        <v>184875</v>
      </c>
      <c r="AR13" s="44" t="n">
        <f aca="false">X13*H13</f>
        <v>191037.5</v>
      </c>
      <c r="AS13" s="44" t="n">
        <f aca="false">Y13*H13</f>
        <v>184875</v>
      </c>
      <c r="AT13" s="44" t="n">
        <f aca="false">Z13*H13</f>
        <v>191037.5</v>
      </c>
      <c r="AU13" s="44" t="n">
        <f aca="false">AA13*H13</f>
        <v>191037.5</v>
      </c>
      <c r="AV13" s="44" t="n">
        <f aca="false">AB13*H13</f>
        <v>184875</v>
      </c>
      <c r="AW13" s="44" t="n">
        <f aca="false">AC13*H13</f>
        <v>191037.5</v>
      </c>
      <c r="AX13" s="44"/>
    </row>
    <row r="14" customFormat="false" ht="12.75" hidden="false" customHeight="false" outlineLevel="0" collapsed="false">
      <c r="A14" s="45" t="n">
        <v>11</v>
      </c>
      <c r="B14" s="45" t="n">
        <v>7</v>
      </c>
      <c r="C14" s="46" t="n">
        <v>5000</v>
      </c>
      <c r="D14" s="47" t="s">
        <v>21</v>
      </c>
      <c r="E14" s="48" t="n">
        <v>37043</v>
      </c>
      <c r="F14" s="48" t="n">
        <v>37560</v>
      </c>
      <c r="G14" s="46" t="n">
        <f aca="false">C14</f>
        <v>5000</v>
      </c>
      <c r="H14" s="49" t="n">
        <v>4.83</v>
      </c>
      <c r="I14" s="50" t="n">
        <f aca="false">(F14-E14+1)*C14</f>
        <v>2590000</v>
      </c>
      <c r="J14" s="50"/>
      <c r="K14" s="50"/>
      <c r="L14" s="46"/>
      <c r="M14" s="46" t="n">
        <f aca="false">$C14*M$2</f>
        <v>150000</v>
      </c>
      <c r="N14" s="46" t="n">
        <f aca="false">$C14*N$2</f>
        <v>155000</v>
      </c>
      <c r="O14" s="51" t="n">
        <f aca="false">$C14*O$2</f>
        <v>155000</v>
      </c>
      <c r="P14" s="46" t="n">
        <f aca="false">$C14*P$2</f>
        <v>150000</v>
      </c>
      <c r="Q14" s="46" t="n">
        <f aca="false">$C14*Q$2</f>
        <v>155000</v>
      </c>
      <c r="R14" s="46" t="n">
        <f aca="false">$C14*R$2</f>
        <v>150000</v>
      </c>
      <c r="S14" s="46" t="n">
        <f aca="false">$C14*S$2</f>
        <v>155000</v>
      </c>
      <c r="T14" s="46" t="n">
        <f aca="false">$C14*T$2</f>
        <v>155000</v>
      </c>
      <c r="U14" s="46" t="n">
        <f aca="false">$C14*U$2</f>
        <v>140000</v>
      </c>
      <c r="V14" s="46" t="n">
        <f aca="false">$C14*V$2</f>
        <v>155000</v>
      </c>
      <c r="W14" s="46" t="n">
        <f aca="false">$C14*W$2</f>
        <v>150000</v>
      </c>
      <c r="X14" s="46" t="n">
        <f aca="false">$C14*X$2</f>
        <v>155000</v>
      </c>
      <c r="Y14" s="46" t="n">
        <f aca="false">$C14*Y$2</f>
        <v>150000</v>
      </c>
      <c r="Z14" s="46" t="n">
        <f aca="false">$C14*Z$2</f>
        <v>155000</v>
      </c>
      <c r="AA14" s="46" t="n">
        <f aca="false">$C14*AA$2</f>
        <v>155000</v>
      </c>
      <c r="AB14" s="52" t="n">
        <f aca="false">$C14*AB$2</f>
        <v>150000</v>
      </c>
      <c r="AC14" s="52" t="n">
        <f aca="false">$C14*AC$2</f>
        <v>155000</v>
      </c>
      <c r="AD14" s="52"/>
      <c r="AE14" s="52"/>
      <c r="AF14" s="53" t="n">
        <f aca="false">L14*H14</f>
        <v>0</v>
      </c>
      <c r="AG14" s="53" t="n">
        <f aca="false">M14*H14</f>
        <v>724500</v>
      </c>
      <c r="AH14" s="53" t="n">
        <f aca="false">N14*H14</f>
        <v>748650</v>
      </c>
      <c r="AI14" s="53" t="n">
        <f aca="false">O14*H14</f>
        <v>748650</v>
      </c>
      <c r="AJ14" s="53" t="n">
        <f aca="false">P14*H14</f>
        <v>724500</v>
      </c>
      <c r="AK14" s="53" t="n">
        <f aca="false">Q14*H14</f>
        <v>748650</v>
      </c>
      <c r="AL14" s="53" t="n">
        <f aca="false">R14*H14</f>
        <v>724500</v>
      </c>
      <c r="AM14" s="53" t="n">
        <f aca="false">S14*H14</f>
        <v>748650</v>
      </c>
      <c r="AN14" s="53" t="n">
        <f aca="false">T14*H14</f>
        <v>748650</v>
      </c>
      <c r="AO14" s="53" t="n">
        <f aca="false">U14*H14</f>
        <v>676200</v>
      </c>
      <c r="AP14" s="53" t="n">
        <f aca="false">V14*H14</f>
        <v>748650</v>
      </c>
      <c r="AQ14" s="53" t="n">
        <f aca="false">W14*H14</f>
        <v>724500</v>
      </c>
      <c r="AR14" s="53" t="n">
        <f aca="false">X14*H14</f>
        <v>748650</v>
      </c>
      <c r="AS14" s="53" t="n">
        <f aca="false">Y14*H14</f>
        <v>724500</v>
      </c>
      <c r="AT14" s="53" t="n">
        <f aca="false">Z14*H14</f>
        <v>748650</v>
      </c>
      <c r="AU14" s="53" t="n">
        <f aca="false">AA14*H14</f>
        <v>748650</v>
      </c>
      <c r="AV14" s="53" t="n">
        <f aca="false">AB14*H14</f>
        <v>724500</v>
      </c>
      <c r="AW14" s="53" t="n">
        <f aca="false">AC14*H14</f>
        <v>748650</v>
      </c>
      <c r="AX14" s="53"/>
    </row>
    <row r="15" customFormat="false" ht="12.75" hidden="false" customHeight="false" outlineLevel="0" collapsed="false">
      <c r="A15" s="15" t="n">
        <v>12</v>
      </c>
      <c r="B15" s="15" t="n">
        <v>7</v>
      </c>
      <c r="C15" s="1" t="n">
        <v>5000</v>
      </c>
      <c r="D15" s="20" t="s">
        <v>20</v>
      </c>
      <c r="E15" s="30" t="n">
        <v>37196</v>
      </c>
      <c r="F15" s="30" t="n">
        <v>37346</v>
      </c>
      <c r="G15" s="1" t="n">
        <f aca="false">C15</f>
        <v>5000</v>
      </c>
      <c r="H15" s="16" t="n">
        <v>5.04</v>
      </c>
      <c r="I15" s="19" t="n">
        <f aca="false">(F15-E15+1)*C15</f>
        <v>755000</v>
      </c>
      <c r="J15" s="19"/>
      <c r="K15" s="19"/>
      <c r="L15" s="1"/>
      <c r="M15" s="1"/>
      <c r="N15" s="1"/>
      <c r="O15" s="1"/>
      <c r="P15" s="1"/>
      <c r="Q15" s="1"/>
      <c r="R15" s="1" t="n">
        <f aca="false">$C15*R$2</f>
        <v>150000</v>
      </c>
      <c r="S15" s="1" t="n">
        <f aca="false">$C15*S$2</f>
        <v>155000</v>
      </c>
      <c r="T15" s="1" t="n">
        <f aca="false">$C15*T$2</f>
        <v>155000</v>
      </c>
      <c r="U15" s="1" t="n">
        <f aca="false">$C15*U$2</f>
        <v>140000</v>
      </c>
      <c r="V15" s="1" t="n">
        <f aca="false">$C15*V$2</f>
        <v>155000</v>
      </c>
      <c r="W15" s="1"/>
      <c r="X15" s="1"/>
      <c r="Y15" s="1"/>
      <c r="Z15" s="1"/>
      <c r="AA15" s="1"/>
      <c r="AF15" s="31" t="n">
        <f aca="false">L15*H15</f>
        <v>0</v>
      </c>
      <c r="AG15" s="31" t="n">
        <f aca="false">M15*H15</f>
        <v>0</v>
      </c>
      <c r="AH15" s="31" t="n">
        <f aca="false">N15*H15</f>
        <v>0</v>
      </c>
      <c r="AI15" s="31" t="n">
        <f aca="false">O15*H15</f>
        <v>0</v>
      </c>
      <c r="AJ15" s="31" t="n">
        <f aca="false">P15*H15</f>
        <v>0</v>
      </c>
      <c r="AK15" s="31" t="n">
        <f aca="false">Q15*H15</f>
        <v>0</v>
      </c>
      <c r="AL15" s="31" t="n">
        <f aca="false">R15*H15</f>
        <v>756000</v>
      </c>
      <c r="AM15" s="31" t="n">
        <f aca="false">S15*H15</f>
        <v>781200</v>
      </c>
      <c r="AN15" s="31" t="n">
        <f aca="false">T15*H15</f>
        <v>781200</v>
      </c>
      <c r="AO15" s="31" t="n">
        <f aca="false">U15*H15</f>
        <v>705600</v>
      </c>
      <c r="AP15" s="31" t="n">
        <f aca="false">V15*H15</f>
        <v>781200</v>
      </c>
      <c r="AQ15" s="31" t="n">
        <f aca="false">W15*H15</f>
        <v>0</v>
      </c>
      <c r="AR15" s="31" t="n">
        <f aca="false">X15*H15</f>
        <v>0</v>
      </c>
      <c r="AS15" s="31" t="n">
        <f aca="false">Y15*H15</f>
        <v>0</v>
      </c>
      <c r="AT15" s="31" t="n">
        <f aca="false">Z15*H15</f>
        <v>0</v>
      </c>
      <c r="AU15" s="31" t="n">
        <f aca="false">AA15*H15</f>
        <v>0</v>
      </c>
      <c r="AV15" s="31" t="n">
        <f aca="false">AB15*H15</f>
        <v>0</v>
      </c>
      <c r="AW15" s="31" t="n">
        <f aca="false">AC15*H15</f>
        <v>0</v>
      </c>
      <c r="AX15" s="31"/>
    </row>
    <row r="16" customFormat="false" ht="12.75" hidden="false" customHeight="false" outlineLevel="0" collapsed="false">
      <c r="A16" s="36" t="n">
        <v>13</v>
      </c>
      <c r="B16" s="36" t="n">
        <v>6</v>
      </c>
      <c r="C16" s="37" t="n">
        <v>1250</v>
      </c>
      <c r="D16" s="38" t="s">
        <v>20</v>
      </c>
      <c r="E16" s="39" t="n">
        <v>37043</v>
      </c>
      <c r="F16" s="39" t="n">
        <v>37560</v>
      </c>
      <c r="G16" s="37" t="n">
        <f aca="false">C16</f>
        <v>1250</v>
      </c>
      <c r="H16" s="40" t="n">
        <v>4.83</v>
      </c>
      <c r="I16" s="41" t="n">
        <f aca="false">(F16-E16+1)*C16</f>
        <v>647500</v>
      </c>
      <c r="J16" s="41"/>
      <c r="K16" s="41"/>
      <c r="L16" s="37"/>
      <c r="M16" s="37" t="n">
        <f aca="false">$C16*M$2</f>
        <v>37500</v>
      </c>
      <c r="N16" s="37" t="n">
        <f aca="false">$C16*N$2</f>
        <v>38750</v>
      </c>
      <c r="O16" s="42" t="n">
        <f aca="false">$C16*O$2</f>
        <v>38750</v>
      </c>
      <c r="P16" s="37" t="n">
        <f aca="false">$C16*P$2</f>
        <v>37500</v>
      </c>
      <c r="Q16" s="37" t="n">
        <f aca="false">$C16*Q$2</f>
        <v>38750</v>
      </c>
      <c r="R16" s="37" t="n">
        <f aca="false">$C16*R$2</f>
        <v>37500</v>
      </c>
      <c r="S16" s="37" t="n">
        <f aca="false">$C16*S$2</f>
        <v>38750</v>
      </c>
      <c r="T16" s="37" t="n">
        <f aca="false">$C16*T$2</f>
        <v>38750</v>
      </c>
      <c r="U16" s="37" t="n">
        <f aca="false">$C16*U$2</f>
        <v>35000</v>
      </c>
      <c r="V16" s="37" t="n">
        <f aca="false">$C16*V$2</f>
        <v>38750</v>
      </c>
      <c r="W16" s="37" t="n">
        <f aca="false">$C16*W$2</f>
        <v>37500</v>
      </c>
      <c r="X16" s="37" t="n">
        <f aca="false">$C16*X$2</f>
        <v>38750</v>
      </c>
      <c r="Y16" s="37" t="n">
        <f aca="false">$C16*Y$2</f>
        <v>37500</v>
      </c>
      <c r="Z16" s="37" t="n">
        <f aca="false">$C16*Z$2</f>
        <v>38750</v>
      </c>
      <c r="AA16" s="37" t="n">
        <f aca="false">$C16*AA$2</f>
        <v>38750</v>
      </c>
      <c r="AB16" s="43" t="n">
        <f aca="false">$C16*AB$2</f>
        <v>37500</v>
      </c>
      <c r="AC16" s="43" t="n">
        <f aca="false">$C16*AC$2</f>
        <v>38750</v>
      </c>
      <c r="AD16" s="43"/>
      <c r="AE16" s="43"/>
      <c r="AF16" s="44" t="n">
        <f aca="false">L16*H16</f>
        <v>0</v>
      </c>
      <c r="AG16" s="44" t="n">
        <f aca="false">M16*H16</f>
        <v>181125</v>
      </c>
      <c r="AH16" s="44" t="n">
        <f aca="false">N16*H16</f>
        <v>187162.5</v>
      </c>
      <c r="AI16" s="44" t="n">
        <f aca="false">O16*H16</f>
        <v>187162.5</v>
      </c>
      <c r="AJ16" s="44" t="n">
        <f aca="false">P16*H16</f>
        <v>181125</v>
      </c>
      <c r="AK16" s="44" t="n">
        <f aca="false">Q16*H16</f>
        <v>187162.5</v>
      </c>
      <c r="AL16" s="44" t="n">
        <f aca="false">R16*H16</f>
        <v>181125</v>
      </c>
      <c r="AM16" s="44" t="n">
        <f aca="false">S16*H16</f>
        <v>187162.5</v>
      </c>
      <c r="AN16" s="44" t="n">
        <f aca="false">T16*H16</f>
        <v>187162.5</v>
      </c>
      <c r="AO16" s="44" t="n">
        <f aca="false">U16*H16</f>
        <v>169050</v>
      </c>
      <c r="AP16" s="44" t="n">
        <f aca="false">V16*H16</f>
        <v>187162.5</v>
      </c>
      <c r="AQ16" s="44" t="n">
        <f aca="false">W16*H16</f>
        <v>181125</v>
      </c>
      <c r="AR16" s="44" t="n">
        <f aca="false">X16*H16</f>
        <v>187162.5</v>
      </c>
      <c r="AS16" s="44" t="n">
        <f aca="false">Y16*H16</f>
        <v>181125</v>
      </c>
      <c r="AT16" s="44" t="n">
        <f aca="false">Z16*H16</f>
        <v>187162.5</v>
      </c>
      <c r="AU16" s="44" t="n">
        <f aca="false">AA16*H16</f>
        <v>187162.5</v>
      </c>
      <c r="AV16" s="44" t="n">
        <f aca="false">AB16*H16</f>
        <v>181125</v>
      </c>
      <c r="AW16" s="44" t="n">
        <f aca="false">AC16*H16</f>
        <v>187162.5</v>
      </c>
      <c r="AX16" s="44"/>
    </row>
    <row r="17" customFormat="false" ht="12.75" hidden="false" customHeight="false" outlineLevel="0" collapsed="false">
      <c r="A17" s="15" t="n">
        <v>14</v>
      </c>
      <c r="B17" s="15" t="n">
        <v>8</v>
      </c>
      <c r="C17" s="1" t="n">
        <v>10000</v>
      </c>
      <c r="D17" s="33" t="s">
        <v>21</v>
      </c>
      <c r="E17" s="30" t="n">
        <v>37196</v>
      </c>
      <c r="F17" s="30" t="n">
        <v>37225</v>
      </c>
      <c r="G17" s="1" t="n">
        <f aca="false">C17</f>
        <v>10000</v>
      </c>
      <c r="H17" s="16" t="n">
        <v>4.945</v>
      </c>
      <c r="I17" s="19" t="n">
        <f aca="false">(F17-E17+1)*C17</f>
        <v>300000</v>
      </c>
      <c r="J17" s="19"/>
      <c r="K17" s="19"/>
      <c r="L17" s="1"/>
      <c r="M17" s="1"/>
      <c r="N17" s="1"/>
      <c r="O17" s="1"/>
      <c r="P17" s="1"/>
      <c r="Q17" s="1"/>
      <c r="R17" s="1" t="n">
        <f aca="false">C17*R2</f>
        <v>300000</v>
      </c>
      <c r="S17" s="1"/>
      <c r="T17" s="1"/>
      <c r="U17" s="1"/>
      <c r="V17" s="1"/>
      <c r="W17" s="1"/>
      <c r="X17" s="1"/>
      <c r="Y17" s="1"/>
      <c r="Z17" s="1"/>
      <c r="AA17" s="1"/>
      <c r="AF17" s="31" t="n">
        <f aca="false">L17*H17</f>
        <v>0</v>
      </c>
      <c r="AG17" s="31" t="n">
        <f aca="false">M17*H17</f>
        <v>0</v>
      </c>
      <c r="AH17" s="31" t="n">
        <f aca="false">N17*H17</f>
        <v>0</v>
      </c>
      <c r="AI17" s="31" t="n">
        <f aca="false">O17*H17</f>
        <v>0</v>
      </c>
      <c r="AJ17" s="31" t="n">
        <f aca="false">P17*H17</f>
        <v>0</v>
      </c>
      <c r="AK17" s="31" t="n">
        <f aca="false">Q17*H17</f>
        <v>0</v>
      </c>
      <c r="AL17" s="31" t="n">
        <f aca="false">R17*H17</f>
        <v>1483500</v>
      </c>
      <c r="AM17" s="31" t="n">
        <f aca="false">S17*H17</f>
        <v>0</v>
      </c>
      <c r="AN17" s="31" t="n">
        <f aca="false">T17*H17</f>
        <v>0</v>
      </c>
      <c r="AO17" s="31" t="n">
        <f aca="false">U17*H17</f>
        <v>0</v>
      </c>
      <c r="AP17" s="31" t="n">
        <f aca="false">V17*H17</f>
        <v>0</v>
      </c>
      <c r="AQ17" s="31" t="n">
        <f aca="false">W17*H17</f>
        <v>0</v>
      </c>
      <c r="AR17" s="31" t="n">
        <f aca="false">X17*H17</f>
        <v>0</v>
      </c>
      <c r="AS17" s="31" t="n">
        <f aca="false">Y17*H17</f>
        <v>0</v>
      </c>
      <c r="AT17" s="31" t="n">
        <f aca="false">Z17*H17</f>
        <v>0</v>
      </c>
      <c r="AU17" s="31" t="n">
        <f aca="false">AA17*H17</f>
        <v>0</v>
      </c>
      <c r="AV17" s="31" t="n">
        <f aca="false">AB17*H17</f>
        <v>0</v>
      </c>
      <c r="AW17" s="31" t="n">
        <f aca="false">AC17*H17</f>
        <v>0</v>
      </c>
      <c r="AX17" s="31"/>
    </row>
    <row r="18" customFormat="false" ht="12.75" hidden="false" customHeight="false" outlineLevel="0" collapsed="false">
      <c r="A18" s="22" t="n">
        <v>15</v>
      </c>
      <c r="B18" s="22"/>
      <c r="C18" s="1" t="n">
        <v>10000</v>
      </c>
      <c r="D18" s="33" t="s">
        <v>21</v>
      </c>
      <c r="E18" s="54" t="n">
        <v>37288</v>
      </c>
      <c r="F18" s="54" t="n">
        <v>37315</v>
      </c>
      <c r="G18" s="1" t="n">
        <f aca="false">C18</f>
        <v>10000</v>
      </c>
      <c r="H18" s="16" t="n">
        <v>5.055</v>
      </c>
      <c r="I18" s="19" t="n">
        <f aca="false">(F18-E18+1)*C18</f>
        <v>280000</v>
      </c>
      <c r="J18" s="19"/>
      <c r="K18" s="19"/>
      <c r="L18" s="1"/>
      <c r="M18" s="1"/>
      <c r="N18" s="1"/>
      <c r="O18" s="1"/>
      <c r="P18" s="1"/>
      <c r="Q18" s="1"/>
      <c r="R18" s="1"/>
      <c r="S18" s="1"/>
      <c r="T18" s="1"/>
      <c r="U18" s="1" t="n">
        <f aca="false">10000*U2</f>
        <v>280000</v>
      </c>
      <c r="V18" s="1"/>
      <c r="W18" s="1"/>
      <c r="X18" s="1"/>
      <c r="Y18" s="1"/>
      <c r="Z18" s="1"/>
      <c r="AA18" s="1"/>
      <c r="AF18" s="31" t="n">
        <f aca="false">L18*H18</f>
        <v>0</v>
      </c>
      <c r="AG18" s="31" t="n">
        <f aca="false">M18*H18</f>
        <v>0</v>
      </c>
      <c r="AH18" s="31" t="n">
        <f aca="false">N18*H18</f>
        <v>0</v>
      </c>
      <c r="AI18" s="31" t="n">
        <f aca="false">O18*H18</f>
        <v>0</v>
      </c>
      <c r="AJ18" s="31" t="n">
        <f aca="false">P18*H18</f>
        <v>0</v>
      </c>
      <c r="AK18" s="31" t="n">
        <f aca="false">Q18*H18</f>
        <v>0</v>
      </c>
      <c r="AL18" s="31" t="n">
        <f aca="false">R18*H18</f>
        <v>0</v>
      </c>
      <c r="AM18" s="31" t="n">
        <f aca="false">S18*H18</f>
        <v>0</v>
      </c>
      <c r="AN18" s="31" t="n">
        <f aca="false">T18*H18</f>
        <v>0</v>
      </c>
      <c r="AO18" s="31" t="n">
        <f aca="false">U18*H18</f>
        <v>1415400</v>
      </c>
      <c r="AP18" s="31" t="n">
        <f aca="false">V18*H18</f>
        <v>0</v>
      </c>
      <c r="AQ18" s="31" t="n">
        <f aca="false">W18*H18</f>
        <v>0</v>
      </c>
      <c r="AR18" s="31" t="n">
        <f aca="false">X18*H18</f>
        <v>0</v>
      </c>
      <c r="AS18" s="31" t="n">
        <f aca="false">Y18*H18</f>
        <v>0</v>
      </c>
      <c r="AT18" s="31" t="n">
        <f aca="false">Z18*H18</f>
        <v>0</v>
      </c>
      <c r="AU18" s="31" t="n">
        <f aca="false">AA18*H18</f>
        <v>0</v>
      </c>
      <c r="AV18" s="31" t="n">
        <f aca="false">AB18*H18</f>
        <v>0</v>
      </c>
      <c r="AW18" s="31" t="n">
        <f aca="false">AC18*H18</f>
        <v>0</v>
      </c>
      <c r="AX18" s="31"/>
    </row>
    <row r="19" customFormat="false" ht="12.75" hidden="false" customHeight="false" outlineLevel="0" collapsed="false">
      <c r="A19" s="15" t="n">
        <v>16</v>
      </c>
      <c r="B19" s="15"/>
      <c r="C19" s="1" t="n">
        <v>10000</v>
      </c>
      <c r="D19" s="33" t="s">
        <v>21</v>
      </c>
      <c r="E19" s="30" t="n">
        <v>37316</v>
      </c>
      <c r="F19" s="30" t="n">
        <v>37346</v>
      </c>
      <c r="G19" s="1" t="n">
        <f aca="false">C19</f>
        <v>10000</v>
      </c>
      <c r="H19" s="16" t="n">
        <v>4.845</v>
      </c>
      <c r="I19" s="19" t="n">
        <f aca="false">(F19-E19+1)*C19</f>
        <v>310000</v>
      </c>
      <c r="J19" s="19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 t="n">
        <f aca="false">10000*V2</f>
        <v>310000</v>
      </c>
      <c r="W19" s="1"/>
      <c r="X19" s="1"/>
      <c r="Y19" s="1"/>
      <c r="Z19" s="1"/>
      <c r="AA19" s="1"/>
      <c r="AF19" s="31" t="n">
        <f aca="false">L19*H19</f>
        <v>0</v>
      </c>
      <c r="AG19" s="31" t="n">
        <f aca="false">M19*H19</f>
        <v>0</v>
      </c>
      <c r="AH19" s="31" t="n">
        <f aca="false">N19*H19</f>
        <v>0</v>
      </c>
      <c r="AI19" s="31" t="n">
        <f aca="false">O19*H19</f>
        <v>0</v>
      </c>
      <c r="AJ19" s="31" t="n">
        <f aca="false">P19*H19</f>
        <v>0</v>
      </c>
      <c r="AK19" s="31" t="n">
        <f aca="false">Q19*H19</f>
        <v>0</v>
      </c>
      <c r="AL19" s="31" t="n">
        <f aca="false">R19*H19</f>
        <v>0</v>
      </c>
      <c r="AM19" s="31" t="n">
        <f aca="false">S19*H19</f>
        <v>0</v>
      </c>
      <c r="AN19" s="31" t="n">
        <f aca="false">T19*H19</f>
        <v>0</v>
      </c>
      <c r="AO19" s="31" t="n">
        <f aca="false">U19*H19</f>
        <v>0</v>
      </c>
      <c r="AP19" s="31" t="n">
        <f aca="false">V19*H19</f>
        <v>1501950</v>
      </c>
      <c r="AQ19" s="31" t="n">
        <f aca="false">W19*H19</f>
        <v>0</v>
      </c>
      <c r="AR19" s="31" t="n">
        <f aca="false">X19*H19</f>
        <v>0</v>
      </c>
      <c r="AS19" s="31" t="n">
        <f aca="false">Y19*H19</f>
        <v>0</v>
      </c>
      <c r="AT19" s="31" t="n">
        <f aca="false">Z19*H19</f>
        <v>0</v>
      </c>
      <c r="AU19" s="31" t="n">
        <f aca="false">AA19*H19</f>
        <v>0</v>
      </c>
      <c r="AV19" s="31" t="n">
        <f aca="false">AB19*H19</f>
        <v>0</v>
      </c>
      <c r="AW19" s="31" t="n">
        <f aca="false">AC19*H19</f>
        <v>0</v>
      </c>
      <c r="AX19" s="31"/>
    </row>
    <row r="20" customFormat="false" ht="12.75" hidden="false" customHeight="false" outlineLevel="0" collapsed="false">
      <c r="A20" s="36" t="n">
        <v>17</v>
      </c>
      <c r="B20" s="36" t="n">
        <v>8</v>
      </c>
      <c r="C20" s="37" t="n">
        <v>1250</v>
      </c>
      <c r="D20" s="38" t="s">
        <v>20</v>
      </c>
      <c r="E20" s="39" t="n">
        <v>37043</v>
      </c>
      <c r="F20" s="39" t="n">
        <v>37560</v>
      </c>
      <c r="G20" s="37" t="n">
        <f aca="false">C20</f>
        <v>1250</v>
      </c>
      <c r="H20" s="40" t="n">
        <v>4.48</v>
      </c>
      <c r="I20" s="41" t="n">
        <f aca="false">(F20-E20+1)*C20</f>
        <v>647500</v>
      </c>
      <c r="J20" s="41"/>
      <c r="K20" s="41"/>
      <c r="L20" s="37"/>
      <c r="M20" s="37" t="n">
        <f aca="false">$C20*M$2</f>
        <v>37500</v>
      </c>
      <c r="N20" s="37" t="n">
        <f aca="false">$C20*N$2</f>
        <v>38750</v>
      </c>
      <c r="O20" s="42" t="n">
        <f aca="false">$C20*O$2</f>
        <v>38750</v>
      </c>
      <c r="P20" s="37" t="n">
        <f aca="false">$C20*P$2</f>
        <v>37500</v>
      </c>
      <c r="Q20" s="37" t="n">
        <f aca="false">$C20*Q$2</f>
        <v>38750</v>
      </c>
      <c r="R20" s="37" t="n">
        <f aca="false">$C20*R$2</f>
        <v>37500</v>
      </c>
      <c r="S20" s="37" t="n">
        <f aca="false">$C20*S$2</f>
        <v>38750</v>
      </c>
      <c r="T20" s="37" t="n">
        <f aca="false">$C20*T$2</f>
        <v>38750</v>
      </c>
      <c r="U20" s="37" t="n">
        <f aca="false">$C20*U$2</f>
        <v>35000</v>
      </c>
      <c r="V20" s="37" t="n">
        <f aca="false">$C20*V$2</f>
        <v>38750</v>
      </c>
      <c r="W20" s="37" t="n">
        <f aca="false">$C20*W$2</f>
        <v>37500</v>
      </c>
      <c r="X20" s="37" t="n">
        <f aca="false">$C20*X$2</f>
        <v>38750</v>
      </c>
      <c r="Y20" s="37" t="n">
        <f aca="false">$C20*Y$2</f>
        <v>37500</v>
      </c>
      <c r="Z20" s="37" t="n">
        <f aca="false">$C20*Z$2</f>
        <v>38750</v>
      </c>
      <c r="AA20" s="37" t="n">
        <f aca="false">$C20*AA$2</f>
        <v>38750</v>
      </c>
      <c r="AB20" s="43" t="n">
        <f aca="false">$C20*AB$2</f>
        <v>37500</v>
      </c>
      <c r="AC20" s="43" t="n">
        <f aca="false">$C20*AC$2</f>
        <v>38750</v>
      </c>
      <c r="AD20" s="43"/>
      <c r="AE20" s="43"/>
      <c r="AF20" s="44" t="n">
        <f aca="false">L20*H20</f>
        <v>0</v>
      </c>
      <c r="AG20" s="44" t="n">
        <f aca="false">M20*H20</f>
        <v>168000</v>
      </c>
      <c r="AH20" s="44" t="n">
        <f aca="false">N20*H20</f>
        <v>173600</v>
      </c>
      <c r="AI20" s="44" t="n">
        <f aca="false">O20*H20</f>
        <v>173600</v>
      </c>
      <c r="AJ20" s="44" t="n">
        <f aca="false">P20*H20</f>
        <v>168000</v>
      </c>
      <c r="AK20" s="44" t="n">
        <f aca="false">Q20*H20</f>
        <v>173600</v>
      </c>
      <c r="AL20" s="44" t="n">
        <f aca="false">R20*H20</f>
        <v>168000</v>
      </c>
      <c r="AM20" s="44" t="n">
        <f aca="false">S20*H20</f>
        <v>173600</v>
      </c>
      <c r="AN20" s="44" t="n">
        <f aca="false">T20*H20</f>
        <v>173600</v>
      </c>
      <c r="AO20" s="44" t="n">
        <f aca="false">U20*H20</f>
        <v>156800</v>
      </c>
      <c r="AP20" s="44" t="n">
        <f aca="false">V20*H20</f>
        <v>173600</v>
      </c>
      <c r="AQ20" s="44" t="n">
        <f aca="false">W20*H20</f>
        <v>168000</v>
      </c>
      <c r="AR20" s="44" t="n">
        <f aca="false">X20*H20</f>
        <v>173600</v>
      </c>
      <c r="AS20" s="44" t="n">
        <f aca="false">Y20*H20</f>
        <v>168000</v>
      </c>
      <c r="AT20" s="44" t="n">
        <f aca="false">Z20*H20</f>
        <v>173600</v>
      </c>
      <c r="AU20" s="44" t="n">
        <f aca="false">AA20*H20</f>
        <v>173600</v>
      </c>
      <c r="AV20" s="44" t="n">
        <f aca="false">AB20*H20</f>
        <v>168000</v>
      </c>
      <c r="AW20" s="44" t="n">
        <f aca="false">AC20*H20</f>
        <v>173600</v>
      </c>
      <c r="AX20" s="44"/>
    </row>
    <row r="21" customFormat="false" ht="12.75" hidden="false" customHeight="false" outlineLevel="0" collapsed="false">
      <c r="A21" s="45" t="n">
        <v>18</v>
      </c>
      <c r="B21" s="45" t="n">
        <v>9</v>
      </c>
      <c r="C21" s="46" t="n">
        <v>5000</v>
      </c>
      <c r="D21" s="47" t="s">
        <v>21</v>
      </c>
      <c r="E21" s="48" t="n">
        <v>37043</v>
      </c>
      <c r="F21" s="48" t="n">
        <v>37560</v>
      </c>
      <c r="G21" s="46" t="n">
        <f aca="false">C21</f>
        <v>5000</v>
      </c>
      <c r="H21" s="49" t="n">
        <v>4.48</v>
      </c>
      <c r="I21" s="50" t="n">
        <f aca="false">(F21-E21+1)*C21</f>
        <v>2590000</v>
      </c>
      <c r="J21" s="50"/>
      <c r="K21" s="50"/>
      <c r="L21" s="46"/>
      <c r="M21" s="46" t="n">
        <f aca="false">$C21*M$2</f>
        <v>150000</v>
      </c>
      <c r="N21" s="46" t="n">
        <f aca="false">$C21*N$2</f>
        <v>155000</v>
      </c>
      <c r="O21" s="51" t="n">
        <f aca="false">$C21*O$2</f>
        <v>155000</v>
      </c>
      <c r="P21" s="46" t="n">
        <f aca="false">$C21*P$2</f>
        <v>150000</v>
      </c>
      <c r="Q21" s="46" t="n">
        <f aca="false">$C21*Q$2</f>
        <v>155000</v>
      </c>
      <c r="R21" s="46" t="n">
        <f aca="false">$C21*R$2</f>
        <v>150000</v>
      </c>
      <c r="S21" s="46" t="n">
        <f aca="false">$C21*S$2</f>
        <v>155000</v>
      </c>
      <c r="T21" s="46" t="n">
        <f aca="false">$C21*T$2</f>
        <v>155000</v>
      </c>
      <c r="U21" s="46" t="n">
        <f aca="false">$C21*U$2</f>
        <v>140000</v>
      </c>
      <c r="V21" s="46" t="n">
        <f aca="false">$C21*V$2</f>
        <v>155000</v>
      </c>
      <c r="W21" s="46" t="n">
        <f aca="false">$C21*W$2</f>
        <v>150000</v>
      </c>
      <c r="X21" s="46" t="n">
        <f aca="false">$C21*X$2</f>
        <v>155000</v>
      </c>
      <c r="Y21" s="46" t="n">
        <f aca="false">$C21*Y$2</f>
        <v>150000</v>
      </c>
      <c r="Z21" s="46" t="n">
        <f aca="false">$C21*Z$2</f>
        <v>155000</v>
      </c>
      <c r="AA21" s="46" t="n">
        <f aca="false">$C21*AA$2</f>
        <v>155000</v>
      </c>
      <c r="AB21" s="52" t="n">
        <f aca="false">$C21*AB$2</f>
        <v>150000</v>
      </c>
      <c r="AC21" s="52" t="n">
        <f aca="false">$C21*AC$2</f>
        <v>155000</v>
      </c>
      <c r="AD21" s="52"/>
      <c r="AE21" s="52"/>
      <c r="AF21" s="53" t="n">
        <f aca="false">L21*H21</f>
        <v>0</v>
      </c>
      <c r="AG21" s="53" t="n">
        <f aca="false">M21*H21</f>
        <v>672000</v>
      </c>
      <c r="AH21" s="53" t="n">
        <f aca="false">N21*H21</f>
        <v>694400</v>
      </c>
      <c r="AI21" s="53" t="n">
        <f aca="false">O21*H21</f>
        <v>694400</v>
      </c>
      <c r="AJ21" s="53" t="n">
        <f aca="false">P21*H21</f>
        <v>672000</v>
      </c>
      <c r="AK21" s="53" t="n">
        <f aca="false">Q21*H21</f>
        <v>694400</v>
      </c>
      <c r="AL21" s="53" t="n">
        <f aca="false">R21*H21</f>
        <v>672000</v>
      </c>
      <c r="AM21" s="53" t="n">
        <f aca="false">S21*H21</f>
        <v>694400</v>
      </c>
      <c r="AN21" s="53" t="n">
        <f aca="false">T21*H21</f>
        <v>694400</v>
      </c>
      <c r="AO21" s="53" t="n">
        <f aca="false">U21*H21</f>
        <v>627200</v>
      </c>
      <c r="AP21" s="53" t="n">
        <f aca="false">V21*H21</f>
        <v>694400</v>
      </c>
      <c r="AQ21" s="53" t="n">
        <f aca="false">W21*H21</f>
        <v>672000</v>
      </c>
      <c r="AR21" s="53" t="n">
        <f aca="false">X21*H21</f>
        <v>694400</v>
      </c>
      <c r="AS21" s="53" t="n">
        <f aca="false">Y21*H21</f>
        <v>672000</v>
      </c>
      <c r="AT21" s="53" t="n">
        <f aca="false">Z21*H21</f>
        <v>694400</v>
      </c>
      <c r="AU21" s="53" t="n">
        <f aca="false">AA21*H21</f>
        <v>694400</v>
      </c>
      <c r="AV21" s="53" t="n">
        <f aca="false">AB21*H21</f>
        <v>672000</v>
      </c>
      <c r="AW21" s="53" t="n">
        <f aca="false">AC21*H21</f>
        <v>694400</v>
      </c>
      <c r="AX21" s="53"/>
    </row>
    <row r="22" customFormat="false" ht="12.75" hidden="false" customHeight="false" outlineLevel="0" collapsed="false">
      <c r="A22" s="36" t="n">
        <v>19</v>
      </c>
      <c r="B22" s="36" t="n">
        <v>9</v>
      </c>
      <c r="C22" s="37" t="n">
        <v>2500</v>
      </c>
      <c r="D22" s="38" t="s">
        <v>20</v>
      </c>
      <c r="E22" s="39" t="n">
        <v>37043</v>
      </c>
      <c r="F22" s="39" t="n">
        <v>37560</v>
      </c>
      <c r="G22" s="37" t="n">
        <f aca="false">C22</f>
        <v>2500</v>
      </c>
      <c r="H22" s="40" t="n">
        <v>4.42</v>
      </c>
      <c r="I22" s="41" t="n">
        <f aca="false">(F22-E22+1)*C22</f>
        <v>1295000</v>
      </c>
      <c r="J22" s="41"/>
      <c r="K22" s="41"/>
      <c r="L22" s="37"/>
      <c r="M22" s="37" t="n">
        <f aca="false">$C22*M$2</f>
        <v>75000</v>
      </c>
      <c r="N22" s="37" t="n">
        <f aca="false">$C22*N$2</f>
        <v>77500</v>
      </c>
      <c r="O22" s="42" t="n">
        <f aca="false">$C22*O$2</f>
        <v>77500</v>
      </c>
      <c r="P22" s="37" t="n">
        <f aca="false">$C22*P$2</f>
        <v>75000</v>
      </c>
      <c r="Q22" s="37" t="n">
        <f aca="false">$C22*Q$2</f>
        <v>77500</v>
      </c>
      <c r="R22" s="37" t="n">
        <f aca="false">$C22*R$2</f>
        <v>75000</v>
      </c>
      <c r="S22" s="37" t="n">
        <f aca="false">$C22*S$2</f>
        <v>77500</v>
      </c>
      <c r="T22" s="37" t="n">
        <f aca="false">$C22*T$2</f>
        <v>77500</v>
      </c>
      <c r="U22" s="37" t="n">
        <f aca="false">$C22*U$2</f>
        <v>70000</v>
      </c>
      <c r="V22" s="37" t="n">
        <f aca="false">$C22*V$2</f>
        <v>77500</v>
      </c>
      <c r="W22" s="37" t="n">
        <f aca="false">$C22*W$2</f>
        <v>75000</v>
      </c>
      <c r="X22" s="37" t="n">
        <f aca="false">$C22*X$2</f>
        <v>77500</v>
      </c>
      <c r="Y22" s="37" t="n">
        <f aca="false">$C22*Y$2</f>
        <v>75000</v>
      </c>
      <c r="Z22" s="37" t="n">
        <f aca="false">$C22*Z$2</f>
        <v>77500</v>
      </c>
      <c r="AA22" s="37" t="n">
        <f aca="false">$C22*AA$2</f>
        <v>77500</v>
      </c>
      <c r="AB22" s="43" t="n">
        <f aca="false">$C22*AB$2</f>
        <v>75000</v>
      </c>
      <c r="AC22" s="43" t="n">
        <f aca="false">$C22*AC$2</f>
        <v>77500</v>
      </c>
      <c r="AD22" s="43"/>
      <c r="AE22" s="43"/>
      <c r="AF22" s="44" t="n">
        <f aca="false">L22*H22</f>
        <v>0</v>
      </c>
      <c r="AG22" s="44" t="n">
        <f aca="false">M22*H22</f>
        <v>331500</v>
      </c>
      <c r="AH22" s="44" t="n">
        <f aca="false">N22*H22</f>
        <v>342550</v>
      </c>
      <c r="AI22" s="44" t="n">
        <f aca="false">O22*H22</f>
        <v>342550</v>
      </c>
      <c r="AJ22" s="44" t="n">
        <f aca="false">P22*H22</f>
        <v>331500</v>
      </c>
      <c r="AK22" s="44" t="n">
        <f aca="false">Q22*H22</f>
        <v>342550</v>
      </c>
      <c r="AL22" s="44" t="n">
        <f aca="false">R22*H22</f>
        <v>331500</v>
      </c>
      <c r="AM22" s="44" t="n">
        <f aca="false">S22*H22</f>
        <v>342550</v>
      </c>
      <c r="AN22" s="44" t="n">
        <f aca="false">T22*H22</f>
        <v>342550</v>
      </c>
      <c r="AO22" s="44" t="n">
        <f aca="false">U22*H22</f>
        <v>309400</v>
      </c>
      <c r="AP22" s="44" t="n">
        <f aca="false">V22*H22</f>
        <v>342550</v>
      </c>
      <c r="AQ22" s="44" t="n">
        <f aca="false">W22*H22</f>
        <v>331500</v>
      </c>
      <c r="AR22" s="44" t="n">
        <f aca="false">X22*H22</f>
        <v>342550</v>
      </c>
      <c r="AS22" s="44" t="n">
        <f aca="false">Y22*H22</f>
        <v>331500</v>
      </c>
      <c r="AT22" s="44" t="n">
        <f aca="false">Z22*H22</f>
        <v>342550</v>
      </c>
      <c r="AU22" s="44" t="n">
        <f aca="false">AA22*H22</f>
        <v>342550</v>
      </c>
      <c r="AV22" s="44" t="n">
        <f aca="false">AB22*H22</f>
        <v>331500</v>
      </c>
      <c r="AW22" s="44" t="n">
        <f aca="false">AC22*H22</f>
        <v>342550</v>
      </c>
      <c r="AX22" s="44"/>
    </row>
    <row r="23" customFormat="false" ht="12.75" hidden="false" customHeight="false" outlineLevel="0" collapsed="false">
      <c r="A23" s="45" t="n">
        <v>20</v>
      </c>
      <c r="B23" s="45" t="n">
        <v>10</v>
      </c>
      <c r="C23" s="46" t="n">
        <v>10000</v>
      </c>
      <c r="D23" s="47" t="s">
        <v>21</v>
      </c>
      <c r="E23" s="48" t="n">
        <v>37043</v>
      </c>
      <c r="F23" s="48" t="n">
        <v>37560</v>
      </c>
      <c r="G23" s="46" t="n">
        <f aca="false">C23</f>
        <v>10000</v>
      </c>
      <c r="H23" s="49" t="n">
        <v>4.42</v>
      </c>
      <c r="I23" s="50" t="n">
        <f aca="false">(F23-E23+1)*C23</f>
        <v>5180000</v>
      </c>
      <c r="J23" s="50"/>
      <c r="K23" s="50"/>
      <c r="L23" s="46"/>
      <c r="M23" s="46" t="n">
        <f aca="false">$C23*M$2</f>
        <v>300000</v>
      </c>
      <c r="N23" s="46" t="n">
        <f aca="false">$C23*N$2</f>
        <v>310000</v>
      </c>
      <c r="O23" s="51" t="n">
        <f aca="false">$C23*O$2</f>
        <v>310000</v>
      </c>
      <c r="P23" s="46" t="n">
        <f aca="false">$C23*P$2</f>
        <v>300000</v>
      </c>
      <c r="Q23" s="46" t="n">
        <f aca="false">$C23*Q$2</f>
        <v>310000</v>
      </c>
      <c r="R23" s="46" t="n">
        <f aca="false">$C23*R$2</f>
        <v>300000</v>
      </c>
      <c r="S23" s="46" t="n">
        <f aca="false">$C23*S$2</f>
        <v>310000</v>
      </c>
      <c r="T23" s="46" t="n">
        <f aca="false">$C23*T$2</f>
        <v>310000</v>
      </c>
      <c r="U23" s="46" t="n">
        <f aca="false">$C23*U$2</f>
        <v>280000</v>
      </c>
      <c r="V23" s="46" t="n">
        <f aca="false">$C23*V$2</f>
        <v>310000</v>
      </c>
      <c r="W23" s="46" t="n">
        <f aca="false">$C23*W$2</f>
        <v>300000</v>
      </c>
      <c r="X23" s="46" t="n">
        <f aca="false">$C23*X$2</f>
        <v>310000</v>
      </c>
      <c r="Y23" s="46" t="n">
        <f aca="false">$C23*Y$2</f>
        <v>300000</v>
      </c>
      <c r="Z23" s="46" t="n">
        <f aca="false">$C23*Z$2</f>
        <v>310000</v>
      </c>
      <c r="AA23" s="46" t="n">
        <f aca="false">$C23*AA$2</f>
        <v>310000</v>
      </c>
      <c r="AB23" s="52" t="n">
        <f aca="false">$C23*AB$2</f>
        <v>300000</v>
      </c>
      <c r="AC23" s="52" t="n">
        <f aca="false">$C23*AC$2</f>
        <v>310000</v>
      </c>
      <c r="AD23" s="52"/>
      <c r="AE23" s="52"/>
      <c r="AF23" s="53" t="n">
        <f aca="false">L23*H23</f>
        <v>0</v>
      </c>
      <c r="AG23" s="53" t="n">
        <f aca="false">M23*H23</f>
        <v>1326000</v>
      </c>
      <c r="AH23" s="53" t="n">
        <f aca="false">N23*H23</f>
        <v>1370200</v>
      </c>
      <c r="AI23" s="53" t="n">
        <f aca="false">O23*H23</f>
        <v>1370200</v>
      </c>
      <c r="AJ23" s="53" t="n">
        <f aca="false">P23*H23</f>
        <v>1326000</v>
      </c>
      <c r="AK23" s="53" t="n">
        <f aca="false">Q23*H23</f>
        <v>1370200</v>
      </c>
      <c r="AL23" s="53" t="n">
        <f aca="false">R23*H23</f>
        <v>1326000</v>
      </c>
      <c r="AM23" s="53" t="n">
        <f aca="false">S23*H23</f>
        <v>1370200</v>
      </c>
      <c r="AN23" s="53" t="n">
        <f aca="false">T23*H23</f>
        <v>1370200</v>
      </c>
      <c r="AO23" s="53" t="n">
        <f aca="false">U23*H23</f>
        <v>1237600</v>
      </c>
      <c r="AP23" s="53" t="n">
        <f aca="false">V23*H23</f>
        <v>1370200</v>
      </c>
      <c r="AQ23" s="53" t="n">
        <f aca="false">W23*H23</f>
        <v>1326000</v>
      </c>
      <c r="AR23" s="53" t="n">
        <f aca="false">X23*H23</f>
        <v>1370200</v>
      </c>
      <c r="AS23" s="53" t="n">
        <f aca="false">Y23*H23</f>
        <v>1326000</v>
      </c>
      <c r="AT23" s="53" t="n">
        <f aca="false">Z23*H23</f>
        <v>1370200</v>
      </c>
      <c r="AU23" s="53" t="n">
        <f aca="false">AA23*H23</f>
        <v>1370200</v>
      </c>
      <c r="AV23" s="53" t="n">
        <f aca="false">AB23*H23</f>
        <v>1326000</v>
      </c>
      <c r="AW23" s="53" t="n">
        <f aca="false">AC23*H23</f>
        <v>1370200</v>
      </c>
      <c r="AX23" s="53"/>
    </row>
    <row r="24" customFormat="false" ht="12.75" hidden="false" customHeight="false" outlineLevel="0" collapsed="false">
      <c r="A24" s="15" t="n">
        <v>21</v>
      </c>
      <c r="B24" s="15" t="n">
        <v>10</v>
      </c>
      <c r="C24" s="1" t="n">
        <v>1250</v>
      </c>
      <c r="D24" s="20" t="s">
        <v>20</v>
      </c>
      <c r="E24" s="30" t="n">
        <v>37043</v>
      </c>
      <c r="F24" s="30" t="n">
        <v>37560</v>
      </c>
      <c r="G24" s="1" t="n">
        <f aca="false">C24</f>
        <v>1250</v>
      </c>
      <c r="H24" s="16" t="n">
        <v>0.135</v>
      </c>
      <c r="I24" s="19"/>
      <c r="J24" s="19" t="n">
        <f aca="false">(F24-E24+1)*C24</f>
        <v>647500</v>
      </c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F24" s="31" t="n">
        <f aca="false">L24*H24</f>
        <v>0</v>
      </c>
      <c r="AG24" s="31" t="n">
        <f aca="false">M24*H24</f>
        <v>0</v>
      </c>
      <c r="AH24" s="31" t="n">
        <f aca="false">N24*H24</f>
        <v>0</v>
      </c>
      <c r="AI24" s="31" t="n">
        <f aca="false">O24*H24</f>
        <v>0</v>
      </c>
      <c r="AJ24" s="31" t="n">
        <f aca="false">P24*H24</f>
        <v>0</v>
      </c>
      <c r="AK24" s="31" t="n">
        <f aca="false">Q24*H24</f>
        <v>0</v>
      </c>
      <c r="AL24" s="31" t="n">
        <f aca="false">R24*H24</f>
        <v>0</v>
      </c>
      <c r="AM24" s="31" t="n">
        <f aca="false">S24*H24</f>
        <v>0</v>
      </c>
      <c r="AN24" s="31" t="n">
        <f aca="false">T24*H24</f>
        <v>0</v>
      </c>
      <c r="AO24" s="31" t="n">
        <f aca="false">U24*H24</f>
        <v>0</v>
      </c>
      <c r="AP24" s="31" t="n">
        <f aca="false">V24*H24</f>
        <v>0</v>
      </c>
      <c r="AQ24" s="31" t="n">
        <f aca="false">W24*H24</f>
        <v>0</v>
      </c>
      <c r="AR24" s="31" t="n">
        <f aca="false">X24*H24</f>
        <v>0</v>
      </c>
      <c r="AS24" s="31" t="n">
        <f aca="false">Y24*H24</f>
        <v>0</v>
      </c>
      <c r="AT24" s="31" t="n">
        <f aca="false">Z24*H24</f>
        <v>0</v>
      </c>
      <c r="AU24" s="31" t="n">
        <f aca="false">AA24*H24</f>
        <v>0</v>
      </c>
      <c r="AV24" s="31" t="n">
        <f aca="false">AB24*H24</f>
        <v>0</v>
      </c>
      <c r="AW24" s="31" t="n">
        <f aca="false">AC24*H24</f>
        <v>0</v>
      </c>
      <c r="AX24" s="31"/>
    </row>
    <row r="25" customFormat="false" ht="12.75" hidden="false" customHeight="false" outlineLevel="0" collapsed="false">
      <c r="A25" s="15" t="n">
        <v>22</v>
      </c>
      <c r="B25" s="15" t="n">
        <v>11</v>
      </c>
      <c r="C25" s="1" t="n">
        <v>5000</v>
      </c>
      <c r="D25" s="33" t="s">
        <v>21</v>
      </c>
      <c r="E25" s="30" t="n">
        <v>37043</v>
      </c>
      <c r="F25" s="30" t="n">
        <v>37560</v>
      </c>
      <c r="G25" s="1" t="n">
        <f aca="false">C25</f>
        <v>5000</v>
      </c>
      <c r="H25" s="16" t="n">
        <v>0.135</v>
      </c>
      <c r="I25" s="19"/>
      <c r="J25" s="19" t="n">
        <f aca="false">(F25-E25+1)*C25</f>
        <v>2590000</v>
      </c>
      <c r="K25" s="1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F25" s="31" t="n">
        <f aca="false">L25*H25</f>
        <v>0</v>
      </c>
      <c r="AG25" s="31" t="n">
        <f aca="false">M25*H25</f>
        <v>0</v>
      </c>
      <c r="AH25" s="31" t="n">
        <f aca="false">N25*H25</f>
        <v>0</v>
      </c>
      <c r="AI25" s="31" t="n">
        <f aca="false">O25*H25</f>
        <v>0</v>
      </c>
      <c r="AJ25" s="31" t="n">
        <f aca="false">P25*H25</f>
        <v>0</v>
      </c>
      <c r="AK25" s="31" t="n">
        <f aca="false">Q25*H25</f>
        <v>0</v>
      </c>
      <c r="AL25" s="31" t="n">
        <f aca="false">R25*H25</f>
        <v>0</v>
      </c>
      <c r="AM25" s="31" t="n">
        <f aca="false">S25*H25</f>
        <v>0</v>
      </c>
      <c r="AN25" s="31" t="n">
        <f aca="false">T25*H25</f>
        <v>0</v>
      </c>
      <c r="AO25" s="31" t="n">
        <f aca="false">U25*H25</f>
        <v>0</v>
      </c>
      <c r="AP25" s="31" t="n">
        <f aca="false">V25*H25</f>
        <v>0</v>
      </c>
      <c r="AQ25" s="31" t="n">
        <f aca="false">W25*H25</f>
        <v>0</v>
      </c>
      <c r="AR25" s="31" t="n">
        <f aca="false">X25*H25</f>
        <v>0</v>
      </c>
      <c r="AS25" s="31" t="n">
        <f aca="false">Y25*H25</f>
        <v>0</v>
      </c>
      <c r="AT25" s="31" t="n">
        <f aca="false">Z25*H25</f>
        <v>0</v>
      </c>
      <c r="AU25" s="31" t="n">
        <f aca="false">AA25*H25</f>
        <v>0</v>
      </c>
      <c r="AV25" s="31" t="n">
        <f aca="false">AB25*H25</f>
        <v>0</v>
      </c>
      <c r="AW25" s="31" t="n">
        <f aca="false">AC25*H25</f>
        <v>0</v>
      </c>
      <c r="AX25" s="31"/>
    </row>
    <row r="26" customFormat="false" ht="12.75" hidden="true" customHeight="false" outlineLevel="0" collapsed="false">
      <c r="A26" s="15" t="n">
        <v>23</v>
      </c>
      <c r="B26" s="15" t="n">
        <v>11</v>
      </c>
      <c r="C26" s="1" t="n">
        <v>2500</v>
      </c>
      <c r="D26" s="20" t="s">
        <v>20</v>
      </c>
      <c r="E26" s="30" t="n">
        <v>37043</v>
      </c>
      <c r="F26" s="30" t="n">
        <v>37560</v>
      </c>
      <c r="H26" s="16" t="n">
        <v>0.125</v>
      </c>
      <c r="I26" s="19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F26" s="31" t="n">
        <f aca="false">L26*H26</f>
        <v>0</v>
      </c>
      <c r="AG26" s="31" t="n">
        <f aca="false">M26*H26</f>
        <v>0</v>
      </c>
      <c r="AH26" s="31" t="n">
        <f aca="false">N26*H26</f>
        <v>0</v>
      </c>
      <c r="AI26" s="31" t="n">
        <f aca="false">O26*H26</f>
        <v>0</v>
      </c>
      <c r="AJ26" s="31" t="n">
        <f aca="false">P26*H26</f>
        <v>0</v>
      </c>
      <c r="AK26" s="31" t="n">
        <f aca="false">Q26*H26</f>
        <v>0</v>
      </c>
      <c r="AL26" s="31" t="n">
        <f aca="false">R26*H26</f>
        <v>0</v>
      </c>
      <c r="AM26" s="31" t="n">
        <f aca="false">S26*H26</f>
        <v>0</v>
      </c>
      <c r="AN26" s="31" t="n">
        <f aca="false">T26*H26</f>
        <v>0</v>
      </c>
      <c r="AO26" s="31" t="n">
        <f aca="false">U26*H26</f>
        <v>0</v>
      </c>
      <c r="AP26" s="31" t="n">
        <f aca="false">V26*H26</f>
        <v>0</v>
      </c>
      <c r="AQ26" s="31" t="n">
        <f aca="false">W26*H26</f>
        <v>0</v>
      </c>
      <c r="AR26" s="31" t="n">
        <f aca="false">X26*H26</f>
        <v>0</v>
      </c>
      <c r="AS26" s="31" t="n">
        <f aca="false">Y26*H26</f>
        <v>0</v>
      </c>
      <c r="AT26" s="31" t="n">
        <f aca="false">Z26*H26</f>
        <v>0</v>
      </c>
      <c r="AU26" s="31" t="n">
        <f aca="false">AA26*H26</f>
        <v>0</v>
      </c>
      <c r="AV26" s="31" t="n">
        <f aca="false">AB26*H26</f>
        <v>0</v>
      </c>
      <c r="AW26" s="31" t="n">
        <f aca="false">AC26*H26</f>
        <v>0</v>
      </c>
      <c r="AX26" s="31"/>
    </row>
    <row r="27" customFormat="false" ht="12.75" hidden="true" customHeight="false" outlineLevel="0" collapsed="false">
      <c r="A27" s="15" t="n">
        <v>24</v>
      </c>
      <c r="B27" s="15" t="n">
        <v>12</v>
      </c>
      <c r="C27" s="1" t="n">
        <v>10000</v>
      </c>
      <c r="D27" s="33" t="s">
        <v>21</v>
      </c>
      <c r="E27" s="30" t="n">
        <v>37043</v>
      </c>
      <c r="F27" s="30" t="n">
        <v>37560</v>
      </c>
      <c r="H27" s="16" t="n">
        <v>0.125</v>
      </c>
      <c r="I27" s="19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F27" s="31" t="n">
        <f aca="false">L27*H27</f>
        <v>0</v>
      </c>
      <c r="AG27" s="31" t="n">
        <f aca="false">M27*H27</f>
        <v>0</v>
      </c>
      <c r="AH27" s="31" t="n">
        <f aca="false">N27*H27</f>
        <v>0</v>
      </c>
      <c r="AI27" s="31" t="n">
        <f aca="false">O27*H27</f>
        <v>0</v>
      </c>
      <c r="AJ27" s="31" t="n">
        <f aca="false">P27*H27</f>
        <v>0</v>
      </c>
      <c r="AK27" s="31" t="n">
        <f aca="false">Q27*H27</f>
        <v>0</v>
      </c>
      <c r="AL27" s="31" t="n">
        <f aca="false">R27*H27</f>
        <v>0</v>
      </c>
      <c r="AM27" s="31" t="n">
        <f aca="false">S27*H27</f>
        <v>0</v>
      </c>
      <c r="AN27" s="31" t="n">
        <f aca="false">T27*H27</f>
        <v>0</v>
      </c>
      <c r="AO27" s="31" t="n">
        <f aca="false">U27*H27</f>
        <v>0</v>
      </c>
      <c r="AP27" s="31" t="n">
        <f aca="false">V27*H27</f>
        <v>0</v>
      </c>
      <c r="AQ27" s="31" t="n">
        <f aca="false">W27*H27</f>
        <v>0</v>
      </c>
      <c r="AR27" s="31" t="n">
        <f aca="false">X27*H27</f>
        <v>0</v>
      </c>
      <c r="AS27" s="31" t="n">
        <f aca="false">Y27*H27</f>
        <v>0</v>
      </c>
      <c r="AT27" s="31" t="n">
        <f aca="false">Z27*H27</f>
        <v>0</v>
      </c>
      <c r="AU27" s="31" t="n">
        <f aca="false">AA27*H27</f>
        <v>0</v>
      </c>
      <c r="AV27" s="31" t="n">
        <f aca="false">AB27*H27</f>
        <v>0</v>
      </c>
      <c r="AW27" s="31" t="n">
        <f aca="false">AC27*H27</f>
        <v>0</v>
      </c>
      <c r="AX27" s="31"/>
    </row>
    <row r="28" customFormat="false" ht="12.75" hidden="true" customHeight="false" outlineLevel="0" collapsed="false">
      <c r="A28" s="15" t="n">
        <v>25</v>
      </c>
      <c r="B28" s="15" t="n">
        <v>12</v>
      </c>
      <c r="C28" s="1" t="n">
        <v>1250</v>
      </c>
      <c r="D28" s="20" t="s">
        <v>20</v>
      </c>
      <c r="E28" s="30" t="n">
        <v>37043</v>
      </c>
      <c r="F28" s="30" t="n">
        <v>37346</v>
      </c>
      <c r="H28" s="16" t="n">
        <v>4.78</v>
      </c>
      <c r="I28" s="19"/>
      <c r="K28" s="1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F28" s="31" t="n">
        <f aca="false">L28*H28</f>
        <v>0</v>
      </c>
      <c r="AG28" s="31" t="n">
        <f aca="false">M28*H28</f>
        <v>0</v>
      </c>
      <c r="AH28" s="31" t="n">
        <f aca="false">N28*H28</f>
        <v>0</v>
      </c>
      <c r="AI28" s="31" t="n">
        <f aca="false">O28*H28</f>
        <v>0</v>
      </c>
      <c r="AJ28" s="31" t="n">
        <f aca="false">P28*H28</f>
        <v>0</v>
      </c>
      <c r="AK28" s="31" t="n">
        <f aca="false">Q28*H28</f>
        <v>0</v>
      </c>
      <c r="AL28" s="31" t="n">
        <f aca="false">R28*H28</f>
        <v>0</v>
      </c>
      <c r="AM28" s="31" t="n">
        <f aca="false">S28*H28</f>
        <v>0</v>
      </c>
      <c r="AN28" s="31" t="n">
        <f aca="false">T28*H28</f>
        <v>0</v>
      </c>
      <c r="AO28" s="31" t="n">
        <f aca="false">U28*H28</f>
        <v>0</v>
      </c>
      <c r="AP28" s="31" t="n">
        <f aca="false">V28*H28</f>
        <v>0</v>
      </c>
      <c r="AQ28" s="31" t="n">
        <f aca="false">W28*H28</f>
        <v>0</v>
      </c>
      <c r="AR28" s="31" t="n">
        <f aca="false">X28*H28</f>
        <v>0</v>
      </c>
      <c r="AS28" s="31" t="n">
        <f aca="false">Y28*H28</f>
        <v>0</v>
      </c>
      <c r="AT28" s="31" t="n">
        <f aca="false">Z28*H28</f>
        <v>0</v>
      </c>
      <c r="AU28" s="31" t="n">
        <f aca="false">AA28*H28</f>
        <v>0</v>
      </c>
      <c r="AV28" s="31" t="n">
        <f aca="false">AB28*H28</f>
        <v>0</v>
      </c>
      <c r="AW28" s="31" t="n">
        <f aca="false">AC28*H28</f>
        <v>0</v>
      </c>
      <c r="AX28" s="31"/>
    </row>
    <row r="29" customFormat="false" ht="12.75" hidden="false" customHeight="false" outlineLevel="0" collapsed="false">
      <c r="A29" s="15" t="n">
        <v>26</v>
      </c>
      <c r="B29" s="15" t="n">
        <v>13</v>
      </c>
      <c r="C29" s="1" t="n">
        <v>5000</v>
      </c>
      <c r="D29" s="33" t="s">
        <v>21</v>
      </c>
      <c r="E29" s="30" t="n">
        <v>37043</v>
      </c>
      <c r="F29" s="30" t="n">
        <v>37346</v>
      </c>
      <c r="H29" s="16" t="n">
        <v>4.78</v>
      </c>
      <c r="I29" s="19"/>
      <c r="K29" s="1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F29" s="31" t="n">
        <f aca="false">L29*H29</f>
        <v>0</v>
      </c>
      <c r="AG29" s="31" t="n">
        <f aca="false">M29*H29</f>
        <v>0</v>
      </c>
      <c r="AH29" s="31" t="n">
        <f aca="false">N29*H29</f>
        <v>0</v>
      </c>
      <c r="AI29" s="31" t="n">
        <f aca="false">O29*H29</f>
        <v>0</v>
      </c>
      <c r="AJ29" s="31" t="n">
        <f aca="false">P29*H29</f>
        <v>0</v>
      </c>
      <c r="AK29" s="31" t="n">
        <f aca="false">Q29*H29</f>
        <v>0</v>
      </c>
      <c r="AL29" s="31" t="n">
        <f aca="false">R29*H29</f>
        <v>0</v>
      </c>
      <c r="AM29" s="31" t="n">
        <f aca="false">S29*H29</f>
        <v>0</v>
      </c>
      <c r="AN29" s="31" t="n">
        <f aca="false">T29*H29</f>
        <v>0</v>
      </c>
      <c r="AO29" s="31" t="n">
        <f aca="false">U29*H29</f>
        <v>0</v>
      </c>
      <c r="AP29" s="31" t="n">
        <f aca="false">V29*H29</f>
        <v>0</v>
      </c>
      <c r="AQ29" s="31" t="n">
        <f aca="false">W29*H29</f>
        <v>0</v>
      </c>
      <c r="AR29" s="31" t="n">
        <f aca="false">X29*H29</f>
        <v>0</v>
      </c>
      <c r="AS29" s="31" t="n">
        <f aca="false">Y29*H29</f>
        <v>0</v>
      </c>
      <c r="AT29" s="31" t="n">
        <f aca="false">Z29*H29</f>
        <v>0</v>
      </c>
      <c r="AU29" s="31" t="n">
        <f aca="false">AA29*H29</f>
        <v>0</v>
      </c>
      <c r="AV29" s="31" t="n">
        <f aca="false">AB29*H29</f>
        <v>0</v>
      </c>
      <c r="AW29" s="31" t="n">
        <f aca="false">AC29*H29</f>
        <v>0</v>
      </c>
      <c r="AX29" s="31"/>
    </row>
    <row r="30" customFormat="false" ht="12.75" hidden="false" customHeight="false" outlineLevel="0" collapsed="false">
      <c r="A30" s="45" t="n">
        <v>27</v>
      </c>
      <c r="B30" s="45" t="n">
        <v>14</v>
      </c>
      <c r="C30" s="46" t="n">
        <v>10000</v>
      </c>
      <c r="D30" s="47" t="s">
        <v>21</v>
      </c>
      <c r="E30" s="48" t="n">
        <v>37043</v>
      </c>
      <c r="F30" s="48" t="n">
        <v>37346</v>
      </c>
      <c r="G30" s="46" t="n">
        <v>10000</v>
      </c>
      <c r="H30" s="49" t="n">
        <v>4.68</v>
      </c>
      <c r="I30" s="50" t="n">
        <f aca="false">(F30-E30+1)*C30</f>
        <v>3040000</v>
      </c>
      <c r="J30" s="52"/>
      <c r="K30" s="50"/>
      <c r="L30" s="46"/>
      <c r="M30" s="46" t="n">
        <f aca="false">$C30*M$2</f>
        <v>300000</v>
      </c>
      <c r="N30" s="46" t="n">
        <f aca="false">$C30*N$2</f>
        <v>310000</v>
      </c>
      <c r="O30" s="51" t="n">
        <f aca="false">$C30*O$2</f>
        <v>310000</v>
      </c>
      <c r="P30" s="46" t="n">
        <f aca="false">$C30*P$2</f>
        <v>300000</v>
      </c>
      <c r="Q30" s="46" t="n">
        <f aca="false">$C30*Q$2</f>
        <v>310000</v>
      </c>
      <c r="R30" s="46" t="n">
        <f aca="false">$C30*R$2</f>
        <v>300000</v>
      </c>
      <c r="S30" s="46" t="n">
        <f aca="false">$C30*S$2</f>
        <v>310000</v>
      </c>
      <c r="T30" s="46" t="n">
        <f aca="false">$C30*T$2</f>
        <v>310000</v>
      </c>
      <c r="U30" s="46" t="n">
        <f aca="false">$C30*U$2</f>
        <v>280000</v>
      </c>
      <c r="V30" s="46" t="n">
        <f aca="false">$C30*V$2</f>
        <v>310000</v>
      </c>
      <c r="W30" s="46"/>
      <c r="X30" s="46"/>
      <c r="Y30" s="46"/>
      <c r="Z30" s="46"/>
      <c r="AA30" s="46"/>
      <c r="AB30" s="52"/>
      <c r="AC30" s="52"/>
      <c r="AD30" s="52"/>
      <c r="AE30" s="52"/>
      <c r="AF30" s="53" t="n">
        <f aca="false">L30*H30</f>
        <v>0</v>
      </c>
      <c r="AG30" s="53" t="n">
        <f aca="false">M30*H30</f>
        <v>1404000</v>
      </c>
      <c r="AH30" s="53" t="n">
        <f aca="false">N30*H30</f>
        <v>1450800</v>
      </c>
      <c r="AI30" s="53" t="n">
        <f aca="false">O30*H30</f>
        <v>1450800</v>
      </c>
      <c r="AJ30" s="53" t="n">
        <f aca="false">P30*H30</f>
        <v>1404000</v>
      </c>
      <c r="AK30" s="53" t="n">
        <f aca="false">Q30*H30</f>
        <v>1450800</v>
      </c>
      <c r="AL30" s="53" t="n">
        <f aca="false">R30*H30</f>
        <v>1404000</v>
      </c>
      <c r="AM30" s="53" t="n">
        <f aca="false">S30*H30</f>
        <v>1450800</v>
      </c>
      <c r="AN30" s="53" t="n">
        <f aca="false">T30*H30</f>
        <v>1450800</v>
      </c>
      <c r="AO30" s="53" t="n">
        <f aca="false">U30*H30</f>
        <v>1310400</v>
      </c>
      <c r="AP30" s="53" t="n">
        <f aca="false">V30*H30</f>
        <v>1450800</v>
      </c>
      <c r="AQ30" s="53" t="n">
        <f aca="false">W30*H30</f>
        <v>0</v>
      </c>
      <c r="AR30" s="53" t="n">
        <f aca="false">X30*H30</f>
        <v>0</v>
      </c>
      <c r="AS30" s="53" t="n">
        <f aca="false">Y30*H30</f>
        <v>0</v>
      </c>
      <c r="AT30" s="53" t="n">
        <f aca="false">Z30*H30</f>
        <v>0</v>
      </c>
      <c r="AU30" s="53" t="n">
        <f aca="false">AA30*H30</f>
        <v>0</v>
      </c>
      <c r="AV30" s="53" t="n">
        <f aca="false">AB30*H30</f>
        <v>0</v>
      </c>
      <c r="AW30" s="53" t="n">
        <f aca="false">AC30*H30</f>
        <v>0</v>
      </c>
      <c r="AX30" s="53"/>
    </row>
    <row r="31" customFormat="false" ht="12.75" hidden="false" customHeight="false" outlineLevel="0" collapsed="false">
      <c r="A31" s="36" t="n">
        <v>28</v>
      </c>
      <c r="B31" s="36" t="n">
        <v>13</v>
      </c>
      <c r="C31" s="37" t="n">
        <v>5000</v>
      </c>
      <c r="D31" s="38" t="s">
        <v>20</v>
      </c>
      <c r="E31" s="39" t="n">
        <v>37043</v>
      </c>
      <c r="F31" s="39" t="n">
        <v>37346</v>
      </c>
      <c r="G31" s="37" t="n">
        <v>5000</v>
      </c>
      <c r="H31" s="40" t="n">
        <v>4.68</v>
      </c>
      <c r="I31" s="41" t="n">
        <f aca="false">(F31-E31+1)*C31</f>
        <v>1520000</v>
      </c>
      <c r="J31" s="43"/>
      <c r="K31" s="41"/>
      <c r="L31" s="37"/>
      <c r="M31" s="37" t="n">
        <f aca="false">$C31*M$2</f>
        <v>150000</v>
      </c>
      <c r="N31" s="37" t="n">
        <f aca="false">$C31*N$2</f>
        <v>155000</v>
      </c>
      <c r="O31" s="42" t="n">
        <f aca="false">$C31*O$2</f>
        <v>155000</v>
      </c>
      <c r="P31" s="37" t="n">
        <f aca="false">$C31*P$2</f>
        <v>150000</v>
      </c>
      <c r="Q31" s="37" t="n">
        <f aca="false">$C31*Q$2</f>
        <v>155000</v>
      </c>
      <c r="R31" s="37" t="n">
        <f aca="false">$C31*R$2</f>
        <v>150000</v>
      </c>
      <c r="S31" s="37" t="n">
        <f aca="false">$C31*S$2</f>
        <v>155000</v>
      </c>
      <c r="T31" s="37" t="n">
        <f aca="false">$C31*T$2</f>
        <v>155000</v>
      </c>
      <c r="U31" s="37" t="n">
        <f aca="false">$C31*U$2</f>
        <v>140000</v>
      </c>
      <c r="V31" s="37" t="n">
        <f aca="false">$C31*V$2</f>
        <v>155000</v>
      </c>
      <c r="W31" s="37"/>
      <c r="X31" s="37"/>
      <c r="Y31" s="37"/>
      <c r="Z31" s="37"/>
      <c r="AA31" s="37"/>
      <c r="AB31" s="43"/>
      <c r="AC31" s="43"/>
      <c r="AD31" s="43"/>
      <c r="AE31" s="43"/>
      <c r="AF31" s="44" t="n">
        <f aca="false">L31*H31</f>
        <v>0</v>
      </c>
      <c r="AG31" s="44" t="n">
        <f aca="false">M31*H31</f>
        <v>702000</v>
      </c>
      <c r="AH31" s="44" t="n">
        <f aca="false">N31*H31</f>
        <v>725400</v>
      </c>
      <c r="AI31" s="44" t="n">
        <f aca="false">O31*H31</f>
        <v>725400</v>
      </c>
      <c r="AJ31" s="44" t="n">
        <f aca="false">P31*H31</f>
        <v>702000</v>
      </c>
      <c r="AK31" s="44" t="n">
        <f aca="false">Q31*H31</f>
        <v>725400</v>
      </c>
      <c r="AL31" s="44" t="n">
        <f aca="false">R31*H31</f>
        <v>702000</v>
      </c>
      <c r="AM31" s="44" t="n">
        <f aca="false">S31*H31</f>
        <v>725400</v>
      </c>
      <c r="AN31" s="44" t="n">
        <f aca="false">T31*H31</f>
        <v>725400</v>
      </c>
      <c r="AO31" s="44" t="n">
        <f aca="false">U31*H31</f>
        <v>655200</v>
      </c>
      <c r="AP31" s="44" t="n">
        <f aca="false">V31*H31</f>
        <v>725400</v>
      </c>
      <c r="AQ31" s="44" t="n">
        <f aca="false">W31*H31</f>
        <v>0</v>
      </c>
      <c r="AR31" s="44" t="n">
        <f aca="false">X31*H31</f>
        <v>0</v>
      </c>
      <c r="AS31" s="44" t="n">
        <f aca="false">Y31*H31</f>
        <v>0</v>
      </c>
      <c r="AT31" s="44" t="n">
        <f aca="false">Z31*H31</f>
        <v>0</v>
      </c>
      <c r="AU31" s="44" t="n">
        <f aca="false">AA31*H31</f>
        <v>0</v>
      </c>
      <c r="AV31" s="44" t="n">
        <f aca="false">AB31*H31</f>
        <v>0</v>
      </c>
      <c r="AW31" s="44" t="n">
        <f aca="false">AC31*H31</f>
        <v>0</v>
      </c>
      <c r="AX31" s="44"/>
    </row>
    <row r="32" customFormat="false" ht="12.75" hidden="false" customHeight="false" outlineLevel="0" collapsed="false">
      <c r="A32" s="15" t="n">
        <v>29</v>
      </c>
      <c r="B32" s="15" t="n">
        <v>14</v>
      </c>
      <c r="C32" s="1" t="n">
        <v>5000</v>
      </c>
      <c r="D32" s="20" t="s">
        <v>20</v>
      </c>
      <c r="E32" s="30" t="n">
        <v>37043</v>
      </c>
      <c r="F32" s="30" t="n">
        <v>37560</v>
      </c>
      <c r="G32" s="1" t="n">
        <v>5000</v>
      </c>
      <c r="H32" s="16" t="n">
        <v>0.125</v>
      </c>
      <c r="J32" s="19" t="n">
        <f aca="false">(F32-E32+1)*C32</f>
        <v>2590000</v>
      </c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31" t="n">
        <f aca="false">L32*H32</f>
        <v>0</v>
      </c>
      <c r="AG32" s="31" t="n">
        <f aca="false">M32*H32</f>
        <v>0</v>
      </c>
      <c r="AH32" s="31" t="n">
        <f aca="false">N32*H32</f>
        <v>0</v>
      </c>
      <c r="AI32" s="31" t="n">
        <f aca="false">O32*H32</f>
        <v>0</v>
      </c>
      <c r="AJ32" s="31" t="n">
        <f aca="false">P32*H32</f>
        <v>0</v>
      </c>
      <c r="AK32" s="31" t="n">
        <f aca="false">Q32*H32</f>
        <v>0</v>
      </c>
      <c r="AL32" s="31" t="n">
        <f aca="false">R32*H32</f>
        <v>0</v>
      </c>
      <c r="AM32" s="31" t="n">
        <f aca="false">S32*H32</f>
        <v>0</v>
      </c>
      <c r="AN32" s="31" t="n">
        <f aca="false">T32*H32</f>
        <v>0</v>
      </c>
      <c r="AO32" s="31" t="n">
        <f aca="false">U32*H32</f>
        <v>0</v>
      </c>
      <c r="AP32" s="31" t="n">
        <f aca="false">V32*H32</f>
        <v>0</v>
      </c>
      <c r="AQ32" s="31" t="n">
        <f aca="false">W32*H32</f>
        <v>0</v>
      </c>
      <c r="AR32" s="31" t="n">
        <f aca="false">X32*H32</f>
        <v>0</v>
      </c>
      <c r="AS32" s="31" t="n">
        <f aca="false">Y32*H32</f>
        <v>0</v>
      </c>
      <c r="AT32" s="31" t="n">
        <f aca="false">Z32*H32</f>
        <v>0</v>
      </c>
      <c r="AU32" s="31" t="n">
        <f aca="false">AA32*H32</f>
        <v>0</v>
      </c>
      <c r="AV32" s="31" t="n">
        <f aca="false">AB32*H32</f>
        <v>0</v>
      </c>
      <c r="AW32" s="31" t="n">
        <f aca="false">AC32*H32</f>
        <v>0</v>
      </c>
      <c r="AX32" s="31"/>
    </row>
    <row r="33" customFormat="false" ht="12.75" hidden="true" customHeight="false" outlineLevel="0" collapsed="false">
      <c r="A33" s="15" t="n">
        <v>30</v>
      </c>
      <c r="B33" s="15" t="n">
        <v>15</v>
      </c>
      <c r="C33" s="1" t="n">
        <v>10000</v>
      </c>
      <c r="D33" s="33" t="s">
        <v>21</v>
      </c>
      <c r="E33" s="30" t="n">
        <v>37043</v>
      </c>
      <c r="F33" s="30" t="n">
        <v>37560</v>
      </c>
      <c r="G33" s="1" t="n">
        <v>10000</v>
      </c>
      <c r="H33" s="16" t="n">
        <v>0.125</v>
      </c>
      <c r="J33" s="19" t="n">
        <f aca="false">(F33-E33+1)*C33</f>
        <v>5180000</v>
      </c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F33" s="31" t="n">
        <f aca="false">L33*H33</f>
        <v>0</v>
      </c>
      <c r="AG33" s="31" t="n">
        <f aca="false">M33*H33</f>
        <v>0</v>
      </c>
      <c r="AH33" s="31" t="n">
        <f aca="false">N33*H33</f>
        <v>0</v>
      </c>
      <c r="AI33" s="31" t="n">
        <f aca="false">O33*H33</f>
        <v>0</v>
      </c>
      <c r="AJ33" s="31" t="n">
        <f aca="false">P33*H33</f>
        <v>0</v>
      </c>
      <c r="AK33" s="31" t="n">
        <f aca="false">Q33*H33</f>
        <v>0</v>
      </c>
      <c r="AL33" s="31" t="n">
        <f aca="false">R33*H33</f>
        <v>0</v>
      </c>
      <c r="AM33" s="31" t="n">
        <f aca="false">S33*H33</f>
        <v>0</v>
      </c>
      <c r="AN33" s="31" t="n">
        <f aca="false">T33*H33</f>
        <v>0</v>
      </c>
      <c r="AO33" s="31" t="n">
        <f aca="false">U33*H33</f>
        <v>0</v>
      </c>
      <c r="AP33" s="31" t="n">
        <f aca="false">V33*H33</f>
        <v>0</v>
      </c>
      <c r="AQ33" s="31" t="n">
        <f aca="false">W33*H33</f>
        <v>0</v>
      </c>
      <c r="AR33" s="31" t="n">
        <f aca="false">X33*H33</f>
        <v>0</v>
      </c>
      <c r="AS33" s="31" t="n">
        <f aca="false">Y33*H33</f>
        <v>0</v>
      </c>
      <c r="AT33" s="31" t="n">
        <f aca="false">Z33*H33</f>
        <v>0</v>
      </c>
      <c r="AU33" s="31" t="n">
        <f aca="false">AA33*H33</f>
        <v>0</v>
      </c>
      <c r="AV33" s="31" t="n">
        <f aca="false">AB33*H33</f>
        <v>0</v>
      </c>
      <c r="AW33" s="31" t="n">
        <f aca="false">AC33*H33</f>
        <v>0</v>
      </c>
      <c r="AX33" s="31"/>
    </row>
    <row r="34" customFormat="false" ht="12.75" hidden="true" customHeight="false" outlineLevel="0" collapsed="false">
      <c r="A34" s="15" t="n">
        <v>31</v>
      </c>
      <c r="B34" s="15" t="n">
        <v>15</v>
      </c>
      <c r="C34" s="1" t="n">
        <v>5000</v>
      </c>
      <c r="D34" s="20" t="s">
        <v>20</v>
      </c>
      <c r="E34" s="30" t="n">
        <v>37043</v>
      </c>
      <c r="F34" s="30" t="n">
        <v>37560</v>
      </c>
      <c r="G34" s="1" t="n">
        <v>5000</v>
      </c>
      <c r="H34" s="16" t="n">
        <v>0.12</v>
      </c>
      <c r="J34" s="19" t="n">
        <f aca="false">(F34-E34+1)*C34</f>
        <v>2590000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F34" s="31" t="n">
        <f aca="false">L34*H34</f>
        <v>0</v>
      </c>
      <c r="AG34" s="31" t="n">
        <f aca="false">M34*H34</f>
        <v>0</v>
      </c>
      <c r="AH34" s="31" t="n">
        <f aca="false">N34*H34</f>
        <v>0</v>
      </c>
      <c r="AI34" s="31" t="n">
        <f aca="false">O34*H34</f>
        <v>0</v>
      </c>
      <c r="AJ34" s="31" t="n">
        <f aca="false">P34*H34</f>
        <v>0</v>
      </c>
      <c r="AK34" s="31" t="n">
        <f aca="false">Q34*H34</f>
        <v>0</v>
      </c>
      <c r="AL34" s="31" t="n">
        <f aca="false">R34*H34</f>
        <v>0</v>
      </c>
      <c r="AM34" s="31" t="n">
        <f aca="false">S34*H34</f>
        <v>0</v>
      </c>
      <c r="AN34" s="31" t="n">
        <f aca="false">T34*H34</f>
        <v>0</v>
      </c>
      <c r="AO34" s="31" t="n">
        <f aca="false">U34*H34</f>
        <v>0</v>
      </c>
      <c r="AP34" s="31" t="n">
        <f aca="false">V34*H34</f>
        <v>0</v>
      </c>
      <c r="AQ34" s="31" t="n">
        <f aca="false">W34*H34</f>
        <v>0</v>
      </c>
      <c r="AR34" s="31" t="n">
        <f aca="false">X34*H34</f>
        <v>0</v>
      </c>
      <c r="AS34" s="31" t="n">
        <f aca="false">Y34*H34</f>
        <v>0</v>
      </c>
      <c r="AT34" s="31" t="n">
        <f aca="false">Z34*H34</f>
        <v>0</v>
      </c>
      <c r="AU34" s="31" t="n">
        <f aca="false">AA34*H34</f>
        <v>0</v>
      </c>
      <c r="AV34" s="31" t="n">
        <f aca="false">AB34*H34</f>
        <v>0</v>
      </c>
      <c r="AW34" s="31" t="n">
        <f aca="false">AC34*H34</f>
        <v>0</v>
      </c>
      <c r="AX34" s="31"/>
    </row>
    <row r="35" customFormat="false" ht="12.75" hidden="true" customHeight="false" outlineLevel="0" collapsed="false">
      <c r="A35" s="15" t="n">
        <v>32</v>
      </c>
      <c r="B35" s="15" t="n">
        <v>16</v>
      </c>
      <c r="C35" s="1" t="n">
        <v>10000</v>
      </c>
      <c r="D35" s="33" t="s">
        <v>21</v>
      </c>
      <c r="E35" s="30" t="n">
        <v>37043</v>
      </c>
      <c r="F35" s="30" t="n">
        <v>37560</v>
      </c>
      <c r="G35" s="1" t="n">
        <v>10000</v>
      </c>
      <c r="H35" s="16" t="n">
        <v>0.12</v>
      </c>
      <c r="J35" s="19" t="n">
        <f aca="false">(F35-E35+1)*C35</f>
        <v>5180000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F35" s="31" t="n">
        <f aca="false">L35*H35</f>
        <v>0</v>
      </c>
      <c r="AG35" s="31" t="n">
        <f aca="false">M35*H35</f>
        <v>0</v>
      </c>
      <c r="AH35" s="31" t="n">
        <f aca="false">N35*H35</f>
        <v>0</v>
      </c>
      <c r="AI35" s="31" t="n">
        <f aca="false">O35*H35</f>
        <v>0</v>
      </c>
      <c r="AJ35" s="31" t="n">
        <f aca="false">P35*H35</f>
        <v>0</v>
      </c>
      <c r="AK35" s="31" t="n">
        <f aca="false">Q35*H35</f>
        <v>0</v>
      </c>
      <c r="AL35" s="31" t="n">
        <f aca="false">R35*H35</f>
        <v>0</v>
      </c>
      <c r="AM35" s="31" t="n">
        <f aca="false">S35*H35</f>
        <v>0</v>
      </c>
      <c r="AN35" s="31" t="n">
        <f aca="false">T35*H35</f>
        <v>0</v>
      </c>
      <c r="AO35" s="31" t="n">
        <f aca="false">U35*H35</f>
        <v>0</v>
      </c>
      <c r="AP35" s="31" t="n">
        <f aca="false">V35*H35</f>
        <v>0</v>
      </c>
      <c r="AQ35" s="31" t="n">
        <f aca="false">W35*H35</f>
        <v>0</v>
      </c>
      <c r="AR35" s="31" t="n">
        <f aca="false">X35*H35</f>
        <v>0</v>
      </c>
      <c r="AS35" s="31" t="n">
        <f aca="false">Y35*H35</f>
        <v>0</v>
      </c>
      <c r="AT35" s="31" t="n">
        <f aca="false">Z35*H35</f>
        <v>0</v>
      </c>
      <c r="AU35" s="31" t="n">
        <f aca="false">AA35*H35</f>
        <v>0</v>
      </c>
      <c r="AV35" s="31" t="n">
        <f aca="false">AB35*H35</f>
        <v>0</v>
      </c>
      <c r="AW35" s="31" t="n">
        <f aca="false">AC35*H35</f>
        <v>0</v>
      </c>
      <c r="AX35" s="31"/>
    </row>
    <row r="36" customFormat="false" ht="12.75" hidden="true" customHeight="false" outlineLevel="0" collapsed="false">
      <c r="A36" s="15" t="n">
        <v>33</v>
      </c>
      <c r="B36" s="15" t="n">
        <v>16</v>
      </c>
      <c r="C36" s="1" t="n">
        <v>5000</v>
      </c>
      <c r="D36" s="20" t="s">
        <v>20</v>
      </c>
      <c r="E36" s="30" t="n">
        <v>37043</v>
      </c>
      <c r="F36" s="30" t="n">
        <v>37346</v>
      </c>
      <c r="H36" s="16" t="n">
        <v>4.52</v>
      </c>
      <c r="K36" s="1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F36" s="31" t="n">
        <f aca="false">L36*H36</f>
        <v>0</v>
      </c>
      <c r="AG36" s="31" t="n">
        <f aca="false">M36*H36</f>
        <v>0</v>
      </c>
      <c r="AH36" s="31" t="n">
        <f aca="false">N36*H36</f>
        <v>0</v>
      </c>
      <c r="AI36" s="31" t="n">
        <f aca="false">O36*H36</f>
        <v>0</v>
      </c>
      <c r="AJ36" s="31" t="n">
        <f aca="false">P36*H36</f>
        <v>0</v>
      </c>
      <c r="AK36" s="31" t="n">
        <f aca="false">Q36*H36</f>
        <v>0</v>
      </c>
      <c r="AL36" s="31" t="n">
        <f aca="false">R36*H36</f>
        <v>0</v>
      </c>
      <c r="AM36" s="31" t="n">
        <f aca="false">S36*H36</f>
        <v>0</v>
      </c>
      <c r="AN36" s="31" t="n">
        <f aca="false">T36*H36</f>
        <v>0</v>
      </c>
      <c r="AO36" s="31" t="n">
        <f aca="false">U36*H36</f>
        <v>0</v>
      </c>
      <c r="AP36" s="31" t="n">
        <f aca="false">V36*H36</f>
        <v>0</v>
      </c>
      <c r="AQ36" s="31" t="n">
        <f aca="false">W36*H36</f>
        <v>0</v>
      </c>
      <c r="AR36" s="31" t="n">
        <f aca="false">X36*H36</f>
        <v>0</v>
      </c>
      <c r="AS36" s="31" t="n">
        <f aca="false">Y36*H36</f>
        <v>0</v>
      </c>
      <c r="AT36" s="31" t="n">
        <f aca="false">Z36*H36</f>
        <v>0</v>
      </c>
      <c r="AU36" s="31" t="n">
        <f aca="false">AA36*H36</f>
        <v>0</v>
      </c>
      <c r="AV36" s="31" t="n">
        <f aca="false">AB36*H36</f>
        <v>0</v>
      </c>
      <c r="AW36" s="31" t="n">
        <f aca="false">AC36*H36</f>
        <v>0</v>
      </c>
      <c r="AX36" s="31"/>
    </row>
    <row r="37" customFormat="false" ht="12.75" hidden="true" customHeight="false" outlineLevel="0" collapsed="false">
      <c r="A37" s="15" t="n">
        <v>34</v>
      </c>
      <c r="B37" s="15" t="n">
        <v>17</v>
      </c>
      <c r="C37" s="1" t="n">
        <v>5000</v>
      </c>
      <c r="D37" s="33" t="s">
        <v>21</v>
      </c>
      <c r="E37" s="30" t="n">
        <v>37043</v>
      </c>
      <c r="F37" s="30" t="n">
        <v>37346</v>
      </c>
      <c r="H37" s="16" t="n">
        <v>4.52</v>
      </c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F37" s="31" t="n">
        <f aca="false">L37*H37</f>
        <v>0</v>
      </c>
      <c r="AG37" s="31" t="n">
        <f aca="false">M37*H37</f>
        <v>0</v>
      </c>
      <c r="AH37" s="31" t="n">
        <f aca="false">N37*H37</f>
        <v>0</v>
      </c>
      <c r="AI37" s="31" t="n">
        <f aca="false">O37*H37</f>
        <v>0</v>
      </c>
      <c r="AJ37" s="31" t="n">
        <f aca="false">P37*H37</f>
        <v>0</v>
      </c>
      <c r="AK37" s="31" t="n">
        <f aca="false">Q37*H37</f>
        <v>0</v>
      </c>
      <c r="AL37" s="31" t="n">
        <f aca="false">R37*H37</f>
        <v>0</v>
      </c>
      <c r="AM37" s="31" t="n">
        <f aca="false">S37*H37</f>
        <v>0</v>
      </c>
      <c r="AN37" s="31" t="n">
        <f aca="false">T37*H37</f>
        <v>0</v>
      </c>
      <c r="AO37" s="31" t="n">
        <f aca="false">U37*H37</f>
        <v>0</v>
      </c>
      <c r="AP37" s="31" t="n">
        <f aca="false">V37*H37</f>
        <v>0</v>
      </c>
      <c r="AQ37" s="31" t="n">
        <f aca="false">W37*H37</f>
        <v>0</v>
      </c>
      <c r="AR37" s="31" t="n">
        <f aca="false">X37*H37</f>
        <v>0</v>
      </c>
      <c r="AS37" s="31" t="n">
        <f aca="false">Y37*H37</f>
        <v>0</v>
      </c>
      <c r="AT37" s="31" t="n">
        <f aca="false">Z37*H37</f>
        <v>0</v>
      </c>
      <c r="AU37" s="31" t="n">
        <f aca="false">AA37*H37</f>
        <v>0</v>
      </c>
      <c r="AV37" s="31" t="n">
        <f aca="false">AB37*H37</f>
        <v>0</v>
      </c>
      <c r="AW37" s="31" t="n">
        <f aca="false">AC37*H37</f>
        <v>0</v>
      </c>
      <c r="AX37" s="31"/>
    </row>
    <row r="38" customFormat="false" ht="12.75" hidden="true" customHeight="false" outlineLevel="0" collapsed="false">
      <c r="A38" s="15" t="n">
        <v>35</v>
      </c>
      <c r="B38" s="15" t="n">
        <v>17</v>
      </c>
      <c r="C38" s="1" t="n">
        <v>2500</v>
      </c>
      <c r="D38" s="20" t="s">
        <v>20</v>
      </c>
      <c r="E38" s="30" t="n">
        <v>37196</v>
      </c>
      <c r="F38" s="30" t="n">
        <v>37346</v>
      </c>
      <c r="H38" s="16" t="n">
        <v>4.585</v>
      </c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F38" s="31" t="n">
        <f aca="false">L38*H38</f>
        <v>0</v>
      </c>
      <c r="AG38" s="31" t="n">
        <f aca="false">M38*H38</f>
        <v>0</v>
      </c>
      <c r="AH38" s="31" t="n">
        <f aca="false">N38*H38</f>
        <v>0</v>
      </c>
      <c r="AI38" s="31" t="n">
        <f aca="false">O38*H38</f>
        <v>0</v>
      </c>
      <c r="AJ38" s="31" t="n">
        <f aca="false">P38*H38</f>
        <v>0</v>
      </c>
      <c r="AK38" s="31" t="n">
        <f aca="false">Q38*H38</f>
        <v>0</v>
      </c>
      <c r="AL38" s="31" t="n">
        <f aca="false">R38*H38</f>
        <v>0</v>
      </c>
      <c r="AM38" s="31" t="n">
        <f aca="false">S38*H38</f>
        <v>0</v>
      </c>
      <c r="AN38" s="31" t="n">
        <f aca="false">T38*H38</f>
        <v>0</v>
      </c>
      <c r="AO38" s="31" t="n">
        <f aca="false">U38*H38</f>
        <v>0</v>
      </c>
      <c r="AP38" s="31" t="n">
        <f aca="false">V38*H38</f>
        <v>0</v>
      </c>
      <c r="AQ38" s="31" t="n">
        <f aca="false">W38*H38</f>
        <v>0</v>
      </c>
      <c r="AR38" s="31" t="n">
        <f aca="false">X38*H38</f>
        <v>0</v>
      </c>
      <c r="AS38" s="31" t="n">
        <f aca="false">Y38*H38</f>
        <v>0</v>
      </c>
      <c r="AT38" s="31" t="n">
        <f aca="false">Z38*H38</f>
        <v>0</v>
      </c>
      <c r="AU38" s="31" t="n">
        <f aca="false">AA38*H38</f>
        <v>0</v>
      </c>
      <c r="AV38" s="31" t="n">
        <f aca="false">AB38*H38</f>
        <v>0</v>
      </c>
      <c r="AW38" s="31" t="n">
        <f aca="false">AC38*H38</f>
        <v>0</v>
      </c>
      <c r="AX38" s="31"/>
    </row>
    <row r="39" customFormat="false" ht="12.75" hidden="true" customHeight="false" outlineLevel="0" collapsed="false">
      <c r="A39" s="15" t="n">
        <v>36</v>
      </c>
      <c r="B39" s="15" t="n">
        <v>18</v>
      </c>
      <c r="C39" s="1" t="n">
        <v>10000</v>
      </c>
      <c r="D39" s="33" t="s">
        <v>21</v>
      </c>
      <c r="E39" s="30" t="n">
        <v>37196</v>
      </c>
      <c r="F39" s="30" t="n">
        <v>37346</v>
      </c>
      <c r="H39" s="16" t="n">
        <v>4.585</v>
      </c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F39" s="31" t="n">
        <f aca="false">L39*H39</f>
        <v>0</v>
      </c>
      <c r="AG39" s="31" t="n">
        <f aca="false">M39*H39</f>
        <v>0</v>
      </c>
      <c r="AH39" s="31" t="n">
        <f aca="false">N39*H39</f>
        <v>0</v>
      </c>
      <c r="AI39" s="31" t="n">
        <f aca="false">O39*H39</f>
        <v>0</v>
      </c>
      <c r="AJ39" s="31" t="n">
        <f aca="false">P39*H39</f>
        <v>0</v>
      </c>
      <c r="AK39" s="31" t="n">
        <f aca="false">Q39*H39</f>
        <v>0</v>
      </c>
      <c r="AL39" s="31" t="n">
        <f aca="false">R39*H39</f>
        <v>0</v>
      </c>
      <c r="AM39" s="31" t="n">
        <f aca="false">S39*H39</f>
        <v>0</v>
      </c>
      <c r="AN39" s="31" t="n">
        <f aca="false">T39*H39</f>
        <v>0</v>
      </c>
      <c r="AO39" s="31" t="n">
        <f aca="false">U39*H39</f>
        <v>0</v>
      </c>
      <c r="AP39" s="31" t="n">
        <f aca="false">V39*H39</f>
        <v>0</v>
      </c>
      <c r="AQ39" s="31" t="n">
        <f aca="false">W39*H39</f>
        <v>0</v>
      </c>
      <c r="AR39" s="31" t="n">
        <f aca="false">X39*H39</f>
        <v>0</v>
      </c>
      <c r="AS39" s="31" t="n">
        <f aca="false">Y39*H39</f>
        <v>0</v>
      </c>
      <c r="AT39" s="31" t="n">
        <f aca="false">Z39*H39</f>
        <v>0</v>
      </c>
      <c r="AU39" s="31" t="n">
        <f aca="false">AA39*H39</f>
        <v>0</v>
      </c>
      <c r="AV39" s="31" t="n">
        <f aca="false">AB39*H39</f>
        <v>0</v>
      </c>
      <c r="AW39" s="31" t="n">
        <f aca="false">AC39*H39</f>
        <v>0</v>
      </c>
      <c r="AX39" s="31"/>
    </row>
    <row r="40" customFormat="false" ht="12.75" hidden="true" customHeight="false" outlineLevel="0" collapsed="false">
      <c r="A40" s="15" t="n">
        <v>37</v>
      </c>
      <c r="B40" s="15" t="n">
        <v>18</v>
      </c>
      <c r="C40" s="1" t="n">
        <v>2500</v>
      </c>
      <c r="D40" s="20" t="s">
        <v>20</v>
      </c>
      <c r="E40" s="30" t="n">
        <v>37196</v>
      </c>
      <c r="F40" s="30" t="n">
        <v>37346</v>
      </c>
      <c r="G40" s="1" t="n">
        <v>2500</v>
      </c>
      <c r="H40" s="16" t="n">
        <v>4.385</v>
      </c>
      <c r="I40" s="19" t="n">
        <f aca="false">(F40-E40+1)*C40</f>
        <v>377500</v>
      </c>
      <c r="K40" s="19"/>
      <c r="L40" s="1"/>
      <c r="M40" s="1"/>
      <c r="N40" s="1"/>
      <c r="O40" s="1"/>
      <c r="P40" s="1"/>
      <c r="Q40" s="1"/>
      <c r="R40" s="1" t="n">
        <f aca="false">$C40*R$2</f>
        <v>75000</v>
      </c>
      <c r="S40" s="1" t="n">
        <f aca="false">$C40*S$2</f>
        <v>77500</v>
      </c>
      <c r="T40" s="1" t="n">
        <f aca="false">$C40*T$2</f>
        <v>77500</v>
      </c>
      <c r="U40" s="1" t="n">
        <f aca="false">$C40*U$2</f>
        <v>70000</v>
      </c>
      <c r="V40" s="1" t="n">
        <f aca="false">$C40*V$2</f>
        <v>77500</v>
      </c>
      <c r="W40" s="1"/>
      <c r="X40" s="1"/>
      <c r="Y40" s="1"/>
      <c r="Z40" s="1"/>
      <c r="AA40" s="1"/>
      <c r="AF40" s="31" t="n">
        <f aca="false">L40*H40</f>
        <v>0</v>
      </c>
      <c r="AG40" s="31" t="n">
        <f aca="false">M40*H40</f>
        <v>0</v>
      </c>
      <c r="AH40" s="31" t="n">
        <f aca="false">N40*H40</f>
        <v>0</v>
      </c>
      <c r="AI40" s="31" t="n">
        <f aca="false">O40*H40</f>
        <v>0</v>
      </c>
      <c r="AJ40" s="31" t="n">
        <f aca="false">P40*H40</f>
        <v>0</v>
      </c>
      <c r="AK40" s="31" t="n">
        <f aca="false">Q40*H40</f>
        <v>0</v>
      </c>
      <c r="AL40" s="31" t="n">
        <f aca="false">R40*H40</f>
        <v>328875</v>
      </c>
      <c r="AM40" s="31" t="n">
        <f aca="false">S40*H40</f>
        <v>339837.5</v>
      </c>
      <c r="AN40" s="31" t="n">
        <f aca="false">T40*H40</f>
        <v>339837.5</v>
      </c>
      <c r="AO40" s="31" t="n">
        <f aca="false">U40*H40</f>
        <v>306950</v>
      </c>
      <c r="AP40" s="31" t="n">
        <f aca="false">V40*H40</f>
        <v>339837.5</v>
      </c>
      <c r="AQ40" s="31" t="n">
        <f aca="false">W40*H40</f>
        <v>0</v>
      </c>
      <c r="AR40" s="31" t="n">
        <f aca="false">X40*H40</f>
        <v>0</v>
      </c>
      <c r="AS40" s="31" t="n">
        <f aca="false">Y40*H40</f>
        <v>0</v>
      </c>
      <c r="AT40" s="31" t="n">
        <f aca="false">Z40*H40</f>
        <v>0</v>
      </c>
      <c r="AU40" s="31" t="n">
        <f aca="false">AA40*H40</f>
        <v>0</v>
      </c>
      <c r="AV40" s="31" t="n">
        <f aca="false">AB40*H40</f>
        <v>0</v>
      </c>
      <c r="AW40" s="31" t="n">
        <f aca="false">AC40*H40</f>
        <v>0</v>
      </c>
      <c r="AX40" s="31"/>
    </row>
    <row r="41" customFormat="false" ht="12.75" hidden="true" customHeight="false" outlineLevel="0" collapsed="false">
      <c r="A41" s="15" t="n">
        <v>38</v>
      </c>
      <c r="B41" s="15" t="n">
        <v>19</v>
      </c>
      <c r="C41" s="1" t="n">
        <v>10000</v>
      </c>
      <c r="D41" s="33" t="s">
        <v>21</v>
      </c>
      <c r="E41" s="30" t="n">
        <v>37196</v>
      </c>
      <c r="F41" s="30" t="n">
        <v>37346</v>
      </c>
      <c r="G41" s="1" t="n">
        <v>10000</v>
      </c>
      <c r="H41" s="16" t="n">
        <v>4.385</v>
      </c>
      <c r="I41" s="19" t="n">
        <f aca="false">(F41-E41+1)*C41</f>
        <v>1510000</v>
      </c>
      <c r="K41" s="19"/>
      <c r="L41" s="1"/>
      <c r="M41" s="1"/>
      <c r="N41" s="1"/>
      <c r="O41" s="1"/>
      <c r="P41" s="1"/>
      <c r="Q41" s="1"/>
      <c r="R41" s="1" t="n">
        <f aca="false">$C41*R$2</f>
        <v>300000</v>
      </c>
      <c r="S41" s="1" t="n">
        <f aca="false">$C41*S$2</f>
        <v>310000</v>
      </c>
      <c r="T41" s="1" t="n">
        <f aca="false">$C41*T$2</f>
        <v>310000</v>
      </c>
      <c r="U41" s="1" t="n">
        <f aca="false">$C41*U$2</f>
        <v>280000</v>
      </c>
      <c r="V41" s="1" t="n">
        <f aca="false">$C41*V$2</f>
        <v>310000</v>
      </c>
      <c r="W41" s="1"/>
      <c r="X41" s="1"/>
      <c r="Y41" s="1"/>
      <c r="Z41" s="1"/>
      <c r="AA41" s="1"/>
      <c r="AF41" s="31" t="n">
        <f aca="false">L41*H41</f>
        <v>0</v>
      </c>
      <c r="AG41" s="31" t="n">
        <f aca="false">M41*H41</f>
        <v>0</v>
      </c>
      <c r="AH41" s="31" t="n">
        <f aca="false">N41*H41</f>
        <v>0</v>
      </c>
      <c r="AI41" s="31" t="n">
        <f aca="false">O41*H41</f>
        <v>0</v>
      </c>
      <c r="AJ41" s="31" t="n">
        <f aca="false">P41*H41</f>
        <v>0</v>
      </c>
      <c r="AK41" s="31" t="n">
        <f aca="false">Q41*H41</f>
        <v>0</v>
      </c>
      <c r="AL41" s="31" t="n">
        <f aca="false">R41*H41</f>
        <v>1315500</v>
      </c>
      <c r="AM41" s="31" t="n">
        <f aca="false">S41*H41</f>
        <v>1359350</v>
      </c>
      <c r="AN41" s="31" t="n">
        <f aca="false">T41*H41</f>
        <v>1359350</v>
      </c>
      <c r="AO41" s="31" t="n">
        <f aca="false">U41*H41</f>
        <v>1227800</v>
      </c>
      <c r="AP41" s="31" t="n">
        <f aca="false">V41*H41</f>
        <v>1359350</v>
      </c>
      <c r="AQ41" s="31" t="n">
        <f aca="false">W41*H41</f>
        <v>0</v>
      </c>
      <c r="AR41" s="31" t="n">
        <f aca="false">X41*H41</f>
        <v>0</v>
      </c>
      <c r="AS41" s="31" t="n">
        <f aca="false">Y41*H41</f>
        <v>0</v>
      </c>
      <c r="AT41" s="31" t="n">
        <f aca="false">Z41*H41</f>
        <v>0</v>
      </c>
      <c r="AU41" s="31" t="n">
        <f aca="false">AA41*H41</f>
        <v>0</v>
      </c>
      <c r="AV41" s="31" t="n">
        <f aca="false">AB41*H41</f>
        <v>0</v>
      </c>
      <c r="AW41" s="31" t="n">
        <f aca="false">AC41*H41</f>
        <v>0</v>
      </c>
      <c r="AX41" s="31"/>
    </row>
    <row r="42" customFormat="false" ht="12.75" hidden="true" customHeight="false" outlineLevel="0" collapsed="false">
      <c r="A42" s="15" t="n">
        <v>39</v>
      </c>
      <c r="B42" s="15" t="n">
        <v>19</v>
      </c>
      <c r="C42" s="1" t="n">
        <v>1250</v>
      </c>
      <c r="D42" s="20" t="s">
        <v>20</v>
      </c>
      <c r="E42" s="30" t="n">
        <v>37196</v>
      </c>
      <c r="F42" s="30" t="n">
        <v>37346</v>
      </c>
      <c r="G42" s="1" t="n">
        <v>1250</v>
      </c>
      <c r="H42" s="16" t="n">
        <v>4.325</v>
      </c>
      <c r="I42" s="19" t="n">
        <f aca="false">(F42-E42+1)*C42</f>
        <v>188750</v>
      </c>
      <c r="K42" s="19"/>
      <c r="L42" s="1"/>
      <c r="M42" s="1"/>
      <c r="N42" s="1"/>
      <c r="O42" s="1"/>
      <c r="P42" s="1"/>
      <c r="Q42" s="1"/>
      <c r="R42" s="1" t="n">
        <f aca="false">$C42*R$2</f>
        <v>37500</v>
      </c>
      <c r="S42" s="1" t="n">
        <f aca="false">$C42*S$2</f>
        <v>38750</v>
      </c>
      <c r="T42" s="1" t="n">
        <f aca="false">$C42*T$2</f>
        <v>38750</v>
      </c>
      <c r="U42" s="1" t="n">
        <f aca="false">$C42*U$2</f>
        <v>35000</v>
      </c>
      <c r="V42" s="1" t="n">
        <f aca="false">$C42*V$2</f>
        <v>38750</v>
      </c>
      <c r="W42" s="1"/>
      <c r="X42" s="1"/>
      <c r="Y42" s="1"/>
      <c r="Z42" s="1"/>
      <c r="AA42" s="1"/>
      <c r="AF42" s="31" t="n">
        <f aca="false">L42*H42</f>
        <v>0</v>
      </c>
      <c r="AG42" s="31" t="n">
        <f aca="false">M42*H42</f>
        <v>0</v>
      </c>
      <c r="AH42" s="31" t="n">
        <f aca="false">N42*H42</f>
        <v>0</v>
      </c>
      <c r="AI42" s="31" t="n">
        <f aca="false">O42*H42</f>
        <v>0</v>
      </c>
      <c r="AJ42" s="31" t="n">
        <f aca="false">P42*H42</f>
        <v>0</v>
      </c>
      <c r="AK42" s="31" t="n">
        <f aca="false">Q42*H42</f>
        <v>0</v>
      </c>
      <c r="AL42" s="31" t="n">
        <f aca="false">R42*H42</f>
        <v>162187.5</v>
      </c>
      <c r="AM42" s="31" t="n">
        <f aca="false">S42*H42</f>
        <v>167593.75</v>
      </c>
      <c r="AN42" s="31" t="n">
        <f aca="false">T42*H42</f>
        <v>167593.75</v>
      </c>
      <c r="AO42" s="31" t="n">
        <f aca="false">U42*H42</f>
        <v>151375</v>
      </c>
      <c r="AP42" s="31" t="n">
        <f aca="false">V42*H42</f>
        <v>167593.75</v>
      </c>
      <c r="AQ42" s="31" t="n">
        <f aca="false">W42*H42</f>
        <v>0</v>
      </c>
      <c r="AR42" s="31" t="n">
        <f aca="false">X42*H42</f>
        <v>0</v>
      </c>
      <c r="AS42" s="31" t="n">
        <f aca="false">Y42*H42</f>
        <v>0</v>
      </c>
      <c r="AT42" s="31" t="n">
        <f aca="false">Z42*H42</f>
        <v>0</v>
      </c>
      <c r="AU42" s="31" t="n">
        <f aca="false">AA42*H42</f>
        <v>0</v>
      </c>
      <c r="AV42" s="31" t="n">
        <f aca="false">AB42*H42</f>
        <v>0</v>
      </c>
      <c r="AW42" s="31" t="n">
        <f aca="false">AC42*H42</f>
        <v>0</v>
      </c>
      <c r="AX42" s="31"/>
    </row>
    <row r="43" customFormat="false" ht="12.75" hidden="true" customHeight="false" outlineLevel="0" collapsed="false">
      <c r="A43" s="15" t="n">
        <v>40</v>
      </c>
      <c r="B43" s="15" t="n">
        <v>20</v>
      </c>
      <c r="C43" s="1" t="n">
        <v>10000</v>
      </c>
      <c r="D43" s="33" t="s">
        <v>21</v>
      </c>
      <c r="E43" s="30" t="n">
        <v>37196</v>
      </c>
      <c r="F43" s="30" t="n">
        <v>37346</v>
      </c>
      <c r="G43" s="1" t="n">
        <v>10000</v>
      </c>
      <c r="H43" s="16" t="n">
        <v>4.325</v>
      </c>
      <c r="I43" s="19" t="n">
        <f aca="false">(F43-E43+1)*C43</f>
        <v>1510000</v>
      </c>
      <c r="K43" s="19"/>
      <c r="L43" s="1"/>
      <c r="M43" s="1"/>
      <c r="N43" s="1"/>
      <c r="O43" s="1"/>
      <c r="P43" s="1"/>
      <c r="Q43" s="1"/>
      <c r="R43" s="1" t="n">
        <f aca="false">$C43*R$2</f>
        <v>300000</v>
      </c>
      <c r="S43" s="1" t="n">
        <f aca="false">$C43*S$2</f>
        <v>310000</v>
      </c>
      <c r="T43" s="1" t="n">
        <f aca="false">$C43*T$2</f>
        <v>310000</v>
      </c>
      <c r="U43" s="1" t="n">
        <f aca="false">$C43*U$2</f>
        <v>280000</v>
      </c>
      <c r="V43" s="1" t="n">
        <f aca="false">$C43*V$2</f>
        <v>310000</v>
      </c>
      <c r="W43" s="1"/>
      <c r="X43" s="1"/>
      <c r="Y43" s="1"/>
      <c r="Z43" s="1"/>
      <c r="AA43" s="1"/>
      <c r="AF43" s="31" t="n">
        <f aca="false">L43*H43</f>
        <v>0</v>
      </c>
      <c r="AG43" s="31" t="n">
        <f aca="false">M43*H43</f>
        <v>0</v>
      </c>
      <c r="AH43" s="31" t="n">
        <f aca="false">N43*H43</f>
        <v>0</v>
      </c>
      <c r="AI43" s="31" t="n">
        <f aca="false">O43*H43</f>
        <v>0</v>
      </c>
      <c r="AJ43" s="31" t="n">
        <f aca="false">P43*H43</f>
        <v>0</v>
      </c>
      <c r="AK43" s="31" t="n">
        <f aca="false">Q43*H43</f>
        <v>0</v>
      </c>
      <c r="AL43" s="31" t="n">
        <f aca="false">R43*H43</f>
        <v>1297500</v>
      </c>
      <c r="AM43" s="31" t="n">
        <f aca="false">S43*H43</f>
        <v>1340750</v>
      </c>
      <c r="AN43" s="31" t="n">
        <f aca="false">T43*H43</f>
        <v>1340750</v>
      </c>
      <c r="AO43" s="31" t="n">
        <f aca="false">U43*H43</f>
        <v>1211000</v>
      </c>
      <c r="AP43" s="31" t="n">
        <f aca="false">V43*H43</f>
        <v>1340750</v>
      </c>
      <c r="AQ43" s="31" t="n">
        <f aca="false">W43*H43</f>
        <v>0</v>
      </c>
      <c r="AR43" s="31" t="n">
        <f aca="false">X43*H43</f>
        <v>0</v>
      </c>
      <c r="AS43" s="31" t="n">
        <f aca="false">Y43*H43</f>
        <v>0</v>
      </c>
      <c r="AT43" s="31" t="n">
        <f aca="false">Z43*H43</f>
        <v>0</v>
      </c>
      <c r="AU43" s="31" t="n">
        <f aca="false">AA43*H43</f>
        <v>0</v>
      </c>
      <c r="AV43" s="31" t="n">
        <f aca="false">AB43*H43</f>
        <v>0</v>
      </c>
      <c r="AW43" s="31" t="n">
        <f aca="false">AC43*H43</f>
        <v>0</v>
      </c>
      <c r="AX43" s="31"/>
    </row>
    <row r="44" customFormat="false" ht="12.75" hidden="true" customHeight="false" outlineLevel="0" collapsed="false">
      <c r="A44" s="15" t="n">
        <v>41</v>
      </c>
      <c r="B44" s="15" t="n">
        <v>21</v>
      </c>
      <c r="C44" s="1" t="n">
        <v>2500</v>
      </c>
      <c r="D44" s="20" t="s">
        <v>20</v>
      </c>
      <c r="E44" s="30" t="n">
        <v>37196</v>
      </c>
      <c r="F44" s="30" t="n">
        <v>37346</v>
      </c>
      <c r="G44" s="1" t="n">
        <v>2500</v>
      </c>
      <c r="H44" s="16" t="n">
        <v>4.7</v>
      </c>
      <c r="I44" s="19" t="n">
        <f aca="false">(F44-E44+1)*C44</f>
        <v>377500</v>
      </c>
      <c r="L44" s="1"/>
      <c r="M44" s="1"/>
      <c r="N44" s="1"/>
      <c r="O44" s="1"/>
      <c r="P44" s="1"/>
      <c r="Q44" s="1"/>
      <c r="R44" s="1" t="n">
        <f aca="false">$C44*R$2</f>
        <v>75000</v>
      </c>
      <c r="S44" s="1" t="n">
        <f aca="false">$C44*S$2</f>
        <v>77500</v>
      </c>
      <c r="T44" s="1" t="n">
        <f aca="false">$C44*T$2</f>
        <v>77500</v>
      </c>
      <c r="U44" s="1" t="n">
        <f aca="false">$C44*U$2</f>
        <v>70000</v>
      </c>
      <c r="V44" s="1" t="n">
        <f aca="false">$C44*V$2</f>
        <v>77500</v>
      </c>
      <c r="W44" s="1"/>
      <c r="X44" s="1"/>
      <c r="Y44" s="1"/>
      <c r="Z44" s="1"/>
      <c r="AA44" s="1"/>
      <c r="AF44" s="31" t="n">
        <f aca="false">L44*H44</f>
        <v>0</v>
      </c>
      <c r="AG44" s="31" t="n">
        <f aca="false">M44*H44</f>
        <v>0</v>
      </c>
      <c r="AH44" s="31" t="n">
        <f aca="false">N44*H44</f>
        <v>0</v>
      </c>
      <c r="AI44" s="31" t="n">
        <f aca="false">O44*H44</f>
        <v>0</v>
      </c>
      <c r="AJ44" s="31" t="n">
        <f aca="false">P44*H44</f>
        <v>0</v>
      </c>
      <c r="AK44" s="31" t="n">
        <f aca="false">Q44*H44</f>
        <v>0</v>
      </c>
      <c r="AL44" s="31" t="n">
        <f aca="false">R44*H44</f>
        <v>352500</v>
      </c>
      <c r="AM44" s="31" t="n">
        <f aca="false">S44*H44</f>
        <v>364250</v>
      </c>
      <c r="AN44" s="31" t="n">
        <f aca="false">T44*H44</f>
        <v>364250</v>
      </c>
      <c r="AO44" s="31" t="n">
        <f aca="false">U44*H44</f>
        <v>329000</v>
      </c>
      <c r="AP44" s="31" t="n">
        <f aca="false">V44*H44</f>
        <v>364250</v>
      </c>
      <c r="AQ44" s="31" t="n">
        <f aca="false">W44*H44</f>
        <v>0</v>
      </c>
      <c r="AR44" s="31" t="n">
        <f aca="false">X44*H44</f>
        <v>0</v>
      </c>
      <c r="AS44" s="31" t="n">
        <f aca="false">Y44*H44</f>
        <v>0</v>
      </c>
      <c r="AT44" s="31" t="n">
        <f aca="false">Z44*H44</f>
        <v>0</v>
      </c>
      <c r="AU44" s="31" t="n">
        <f aca="false">AA44*H44</f>
        <v>0</v>
      </c>
      <c r="AV44" s="31" t="n">
        <f aca="false">AB44*H44</f>
        <v>0</v>
      </c>
      <c r="AW44" s="31" t="n">
        <f aca="false">AC44*H44</f>
        <v>0</v>
      </c>
      <c r="AX44" s="31"/>
    </row>
    <row r="45" customFormat="false" ht="12.75" hidden="true" customHeight="false" outlineLevel="0" collapsed="false">
      <c r="A45" s="15" t="n">
        <v>42</v>
      </c>
      <c r="B45" s="15" t="n">
        <v>22</v>
      </c>
      <c r="C45" s="1" t="n">
        <v>10000</v>
      </c>
      <c r="D45" s="20" t="s">
        <v>21</v>
      </c>
      <c r="E45" s="30" t="n">
        <v>37196</v>
      </c>
      <c r="F45" s="30" t="n">
        <v>37346</v>
      </c>
      <c r="G45" s="1" t="n">
        <v>10000</v>
      </c>
      <c r="H45" s="16" t="n">
        <v>4.7</v>
      </c>
      <c r="I45" s="19" t="n">
        <f aca="false">(F45-E45+1)*C45</f>
        <v>1510000</v>
      </c>
      <c r="L45" s="1"/>
      <c r="M45" s="1"/>
      <c r="N45" s="1"/>
      <c r="O45" s="1"/>
      <c r="P45" s="1"/>
      <c r="Q45" s="1"/>
      <c r="R45" s="1" t="n">
        <f aca="false">$C45*R$2</f>
        <v>300000</v>
      </c>
      <c r="S45" s="1" t="n">
        <f aca="false">$C45*S$2</f>
        <v>310000</v>
      </c>
      <c r="T45" s="1" t="n">
        <f aca="false">$C45*T$2</f>
        <v>310000</v>
      </c>
      <c r="U45" s="1" t="n">
        <f aca="false">$C45*U$2</f>
        <v>280000</v>
      </c>
      <c r="V45" s="1" t="n">
        <f aca="false">$C45*V$2</f>
        <v>310000</v>
      </c>
      <c r="W45" s="1"/>
      <c r="X45" s="1"/>
      <c r="Y45" s="1"/>
      <c r="Z45" s="1"/>
      <c r="AA45" s="1"/>
      <c r="AF45" s="31" t="n">
        <f aca="false">L45*H45</f>
        <v>0</v>
      </c>
      <c r="AG45" s="31" t="n">
        <f aca="false">M45*H45</f>
        <v>0</v>
      </c>
      <c r="AH45" s="31" t="n">
        <f aca="false">N45*H45</f>
        <v>0</v>
      </c>
      <c r="AI45" s="31" t="n">
        <f aca="false">O45*H45</f>
        <v>0</v>
      </c>
      <c r="AJ45" s="31" t="n">
        <f aca="false">P45*H45</f>
        <v>0</v>
      </c>
      <c r="AK45" s="31" t="n">
        <f aca="false">Q45*H45</f>
        <v>0</v>
      </c>
      <c r="AL45" s="31" t="n">
        <f aca="false">R45*H45</f>
        <v>1410000</v>
      </c>
      <c r="AM45" s="31" t="n">
        <f aca="false">S45*H45</f>
        <v>1457000</v>
      </c>
      <c r="AN45" s="31" t="n">
        <f aca="false">T45*H45</f>
        <v>1457000</v>
      </c>
      <c r="AO45" s="31" t="n">
        <f aca="false">U45*H45</f>
        <v>1316000</v>
      </c>
      <c r="AP45" s="31" t="n">
        <f aca="false">V45*H45</f>
        <v>1457000</v>
      </c>
      <c r="AQ45" s="31" t="n">
        <f aca="false">W45*H45</f>
        <v>0</v>
      </c>
      <c r="AR45" s="31" t="n">
        <f aca="false">X45*H45</f>
        <v>0</v>
      </c>
      <c r="AS45" s="31" t="n">
        <f aca="false">Y45*H45</f>
        <v>0</v>
      </c>
      <c r="AT45" s="31" t="n">
        <f aca="false">Z45*H45</f>
        <v>0</v>
      </c>
      <c r="AU45" s="31" t="n">
        <f aca="false">AA45*H45</f>
        <v>0</v>
      </c>
      <c r="AV45" s="31" t="n">
        <f aca="false">AB45*H45</f>
        <v>0</v>
      </c>
      <c r="AW45" s="31" t="n">
        <f aca="false">AC45*H45</f>
        <v>0</v>
      </c>
      <c r="AX45" s="31"/>
    </row>
    <row r="46" customFormat="false" ht="12.75" hidden="true" customHeight="false" outlineLevel="0" collapsed="false">
      <c r="A46" s="15" t="n">
        <v>43</v>
      </c>
      <c r="B46" s="15" t="n">
        <v>23</v>
      </c>
      <c r="C46" s="1" t="n">
        <v>2500</v>
      </c>
      <c r="D46" s="20" t="s">
        <v>20</v>
      </c>
      <c r="E46" s="30" t="n">
        <v>37196</v>
      </c>
      <c r="F46" s="30" t="n">
        <v>37346</v>
      </c>
      <c r="G46" s="1" t="n">
        <v>2500</v>
      </c>
      <c r="H46" s="16" t="n">
        <v>4.33</v>
      </c>
      <c r="I46" s="19" t="n">
        <f aca="false">(F46-E46+1)*C46</f>
        <v>377500</v>
      </c>
      <c r="L46" s="1"/>
      <c r="M46" s="1"/>
      <c r="N46" s="1"/>
      <c r="O46" s="1"/>
      <c r="P46" s="1"/>
      <c r="Q46" s="1"/>
      <c r="R46" s="1" t="n">
        <f aca="false">$C46*R$2</f>
        <v>75000</v>
      </c>
      <c r="S46" s="1" t="n">
        <f aca="false">$C46*S$2</f>
        <v>77500</v>
      </c>
      <c r="T46" s="1" t="n">
        <f aca="false">$C46*T$2</f>
        <v>77500</v>
      </c>
      <c r="U46" s="1" t="n">
        <f aca="false">$C46*U$2</f>
        <v>70000</v>
      </c>
      <c r="V46" s="1" t="n">
        <f aca="false">$C46*V$2</f>
        <v>77500</v>
      </c>
      <c r="W46" s="1"/>
      <c r="X46" s="1"/>
      <c r="Y46" s="1"/>
      <c r="Z46" s="1"/>
      <c r="AA46" s="1"/>
      <c r="AF46" s="31" t="n">
        <f aca="false">L46*H46</f>
        <v>0</v>
      </c>
      <c r="AG46" s="31" t="n">
        <f aca="false">M46*H46</f>
        <v>0</v>
      </c>
      <c r="AH46" s="31" t="n">
        <f aca="false">N46*H46</f>
        <v>0</v>
      </c>
      <c r="AI46" s="31" t="n">
        <f aca="false">O46*H46</f>
        <v>0</v>
      </c>
      <c r="AJ46" s="31" t="n">
        <f aca="false">P46*H46</f>
        <v>0</v>
      </c>
      <c r="AK46" s="31" t="n">
        <f aca="false">Q46*H46</f>
        <v>0</v>
      </c>
      <c r="AL46" s="31" t="n">
        <f aca="false">R46*H46</f>
        <v>324750</v>
      </c>
      <c r="AM46" s="31" t="n">
        <f aca="false">S46*H46</f>
        <v>335575</v>
      </c>
      <c r="AN46" s="31" t="n">
        <f aca="false">T46*H46</f>
        <v>335575</v>
      </c>
      <c r="AO46" s="31" t="n">
        <f aca="false">U46*H46</f>
        <v>303100</v>
      </c>
      <c r="AP46" s="31" t="n">
        <f aca="false">V46*H46</f>
        <v>335575</v>
      </c>
      <c r="AQ46" s="31" t="n">
        <f aca="false">W46*H46</f>
        <v>0</v>
      </c>
      <c r="AR46" s="31" t="n">
        <f aca="false">X46*H46</f>
        <v>0</v>
      </c>
      <c r="AS46" s="31" t="n">
        <f aca="false">Y46*H46</f>
        <v>0</v>
      </c>
      <c r="AT46" s="31" t="n">
        <f aca="false">Z46*H46</f>
        <v>0</v>
      </c>
      <c r="AU46" s="31" t="n">
        <f aca="false">AA46*H46</f>
        <v>0</v>
      </c>
      <c r="AV46" s="31" t="n">
        <f aca="false">AB46*H46</f>
        <v>0</v>
      </c>
      <c r="AW46" s="31" t="n">
        <f aca="false">AC46*H46</f>
        <v>0</v>
      </c>
      <c r="AX46" s="31"/>
    </row>
    <row r="47" customFormat="false" ht="12.75" hidden="true" customHeight="false" outlineLevel="0" collapsed="false">
      <c r="A47" s="15" t="n">
        <v>44</v>
      </c>
      <c r="B47" s="15" t="n">
        <v>23</v>
      </c>
      <c r="C47" s="1" t="n">
        <v>5000</v>
      </c>
      <c r="D47" s="20" t="s">
        <v>21</v>
      </c>
      <c r="E47" s="30" t="n">
        <v>37196</v>
      </c>
      <c r="F47" s="30" t="n">
        <v>37225</v>
      </c>
      <c r="G47" s="1" t="n">
        <v>5000</v>
      </c>
      <c r="H47" s="16" t="n">
        <v>4.3</v>
      </c>
      <c r="I47" s="19" t="n">
        <f aca="false">(F47-E47+1)*C47</f>
        <v>150000</v>
      </c>
      <c r="L47" s="1"/>
      <c r="M47" s="1"/>
      <c r="N47" s="1"/>
      <c r="O47" s="1"/>
      <c r="P47" s="1"/>
      <c r="Q47" s="1"/>
      <c r="R47" s="1" t="n">
        <f aca="false">$C47*R$2</f>
        <v>150000</v>
      </c>
      <c r="S47" s="1"/>
      <c r="T47" s="1"/>
      <c r="U47" s="1"/>
      <c r="V47" s="1"/>
      <c r="W47" s="1"/>
      <c r="X47" s="1"/>
      <c r="Y47" s="1"/>
      <c r="Z47" s="1"/>
      <c r="AA47" s="1"/>
      <c r="AF47" s="31" t="n">
        <f aca="false">L47*H47</f>
        <v>0</v>
      </c>
      <c r="AG47" s="31" t="n">
        <f aca="false">M47*H47</f>
        <v>0</v>
      </c>
      <c r="AH47" s="31" t="n">
        <f aca="false">N47*H47</f>
        <v>0</v>
      </c>
      <c r="AI47" s="31" t="n">
        <f aca="false">O47*H47</f>
        <v>0</v>
      </c>
      <c r="AJ47" s="31" t="n">
        <f aca="false">P47*H47</f>
        <v>0</v>
      </c>
      <c r="AK47" s="31" t="n">
        <f aca="false">Q47*H47</f>
        <v>0</v>
      </c>
      <c r="AL47" s="31" t="n">
        <f aca="false">R47*H47</f>
        <v>645000</v>
      </c>
      <c r="AM47" s="31" t="n">
        <f aca="false">S47*H47</f>
        <v>0</v>
      </c>
      <c r="AN47" s="31" t="n">
        <f aca="false">T47*H47</f>
        <v>0</v>
      </c>
      <c r="AO47" s="31" t="n">
        <f aca="false">U47*H47</f>
        <v>0</v>
      </c>
      <c r="AP47" s="31" t="n">
        <f aca="false">V47*H47</f>
        <v>0</v>
      </c>
      <c r="AQ47" s="31" t="n">
        <f aca="false">W47*H47</f>
        <v>0</v>
      </c>
      <c r="AR47" s="31" t="n">
        <f aca="false">X47*H47</f>
        <v>0</v>
      </c>
      <c r="AS47" s="31" t="n">
        <f aca="false">Y47*H47</f>
        <v>0</v>
      </c>
      <c r="AT47" s="31" t="n">
        <f aca="false">Z47*H47</f>
        <v>0</v>
      </c>
      <c r="AU47" s="31" t="n">
        <f aca="false">AA47*H47</f>
        <v>0</v>
      </c>
      <c r="AV47" s="31" t="n">
        <f aca="false">AB47*H47</f>
        <v>0</v>
      </c>
      <c r="AW47" s="31" t="n">
        <f aca="false">AC47*H47</f>
        <v>0</v>
      </c>
      <c r="AX47" s="31"/>
    </row>
    <row r="48" customFormat="false" ht="12.75" hidden="true" customHeight="false" outlineLevel="0" collapsed="false">
      <c r="A48" s="15" t="n">
        <v>45</v>
      </c>
      <c r="B48" s="15" t="n">
        <v>23</v>
      </c>
      <c r="C48" s="1" t="n">
        <v>5000</v>
      </c>
      <c r="D48" s="20" t="s">
        <v>21</v>
      </c>
      <c r="E48" s="30" t="n">
        <v>37257</v>
      </c>
      <c r="F48" s="30" t="n">
        <v>37287</v>
      </c>
      <c r="G48" s="1" t="n">
        <v>5000</v>
      </c>
      <c r="H48" s="16" t="n">
        <v>4.3</v>
      </c>
      <c r="I48" s="19" t="n">
        <f aca="false">(F48-E48+1)*C48</f>
        <v>155000</v>
      </c>
      <c r="L48" s="1"/>
      <c r="M48" s="1"/>
      <c r="N48" s="1"/>
      <c r="O48" s="1"/>
      <c r="P48" s="1"/>
      <c r="Q48" s="1"/>
      <c r="R48" s="1"/>
      <c r="S48" s="1"/>
      <c r="T48" s="1" t="n">
        <f aca="false">$C48*T$2</f>
        <v>155000</v>
      </c>
      <c r="U48" s="1"/>
      <c r="V48" s="1"/>
      <c r="W48" s="1"/>
      <c r="X48" s="1"/>
      <c r="Y48" s="1"/>
      <c r="Z48" s="1"/>
      <c r="AA48" s="1"/>
      <c r="AF48" s="31" t="n">
        <f aca="false">L48*H48</f>
        <v>0</v>
      </c>
      <c r="AG48" s="31" t="n">
        <f aca="false">M48*H48</f>
        <v>0</v>
      </c>
      <c r="AH48" s="31" t="n">
        <f aca="false">N48*H48</f>
        <v>0</v>
      </c>
      <c r="AI48" s="31" t="n">
        <f aca="false">O48*H48</f>
        <v>0</v>
      </c>
      <c r="AJ48" s="31" t="n">
        <f aca="false">P48*H48</f>
        <v>0</v>
      </c>
      <c r="AK48" s="31" t="n">
        <f aca="false">Q48*H48</f>
        <v>0</v>
      </c>
      <c r="AL48" s="31" t="n">
        <f aca="false">R48*H48</f>
        <v>0</v>
      </c>
      <c r="AM48" s="31" t="n">
        <f aca="false">S48*H48</f>
        <v>0</v>
      </c>
      <c r="AN48" s="31" t="n">
        <f aca="false">T48*H48</f>
        <v>666500</v>
      </c>
      <c r="AO48" s="31" t="n">
        <f aca="false">U48*H48</f>
        <v>0</v>
      </c>
      <c r="AP48" s="31" t="n">
        <f aca="false">V48*H48</f>
        <v>0</v>
      </c>
      <c r="AQ48" s="31" t="n">
        <f aca="false">W48*H48</f>
        <v>0</v>
      </c>
      <c r="AR48" s="31" t="n">
        <f aca="false">X48*H48</f>
        <v>0</v>
      </c>
      <c r="AS48" s="31" t="n">
        <f aca="false">Y48*H48</f>
        <v>0</v>
      </c>
      <c r="AT48" s="31" t="n">
        <f aca="false">Z48*H48</f>
        <v>0</v>
      </c>
      <c r="AU48" s="31" t="n">
        <f aca="false">AA48*H48</f>
        <v>0</v>
      </c>
      <c r="AV48" s="31" t="n">
        <f aca="false">AB48*H48</f>
        <v>0</v>
      </c>
      <c r="AW48" s="31" t="n">
        <f aca="false">AC48*H48</f>
        <v>0</v>
      </c>
      <c r="AX48" s="31"/>
    </row>
    <row r="49" customFormat="false" ht="12.75" hidden="false" customHeight="false" outlineLevel="0" collapsed="false">
      <c r="A49" s="15" t="n">
        <v>46</v>
      </c>
      <c r="B49" s="15" t="n">
        <v>23</v>
      </c>
      <c r="C49" s="1" t="n">
        <v>5000</v>
      </c>
      <c r="D49" s="20" t="s">
        <v>21</v>
      </c>
      <c r="E49" s="30" t="n">
        <v>37288</v>
      </c>
      <c r="F49" s="30" t="n">
        <v>37315</v>
      </c>
      <c r="G49" s="1" t="n">
        <v>5000</v>
      </c>
      <c r="H49" s="16" t="n">
        <v>4.3</v>
      </c>
      <c r="I49" s="19" t="n">
        <f aca="false">(F49-E49+1)*C49</f>
        <v>140000</v>
      </c>
      <c r="L49" s="1"/>
      <c r="M49" s="1"/>
      <c r="N49" s="1"/>
      <c r="O49" s="1"/>
      <c r="P49" s="1"/>
      <c r="Q49" s="1"/>
      <c r="R49" s="1"/>
      <c r="S49" s="1"/>
      <c r="T49" s="1"/>
      <c r="U49" s="1" t="n">
        <f aca="false">$C49*U$2</f>
        <v>140000</v>
      </c>
      <c r="V49" s="1"/>
      <c r="W49" s="1"/>
      <c r="X49" s="1"/>
      <c r="Y49" s="1"/>
      <c r="Z49" s="1"/>
      <c r="AA49" s="1"/>
      <c r="AF49" s="31" t="n">
        <f aca="false">L49*H49</f>
        <v>0</v>
      </c>
      <c r="AG49" s="31" t="n">
        <f aca="false">M49*H49</f>
        <v>0</v>
      </c>
      <c r="AH49" s="31" t="n">
        <f aca="false">N49*H49</f>
        <v>0</v>
      </c>
      <c r="AI49" s="31" t="n">
        <f aca="false">O49*H49</f>
        <v>0</v>
      </c>
      <c r="AJ49" s="31" t="n">
        <f aca="false">P49*H49</f>
        <v>0</v>
      </c>
      <c r="AK49" s="31" t="n">
        <f aca="false">Q49*H49</f>
        <v>0</v>
      </c>
      <c r="AL49" s="31" t="n">
        <f aca="false">R49*H49</f>
        <v>0</v>
      </c>
      <c r="AM49" s="31" t="n">
        <f aca="false">S49*H49</f>
        <v>0</v>
      </c>
      <c r="AN49" s="31" t="n">
        <f aca="false">T49*H49</f>
        <v>0</v>
      </c>
      <c r="AO49" s="31" t="n">
        <f aca="false">U49*H49</f>
        <v>602000</v>
      </c>
      <c r="AP49" s="31" t="n">
        <f aca="false">V49*H49</f>
        <v>0</v>
      </c>
      <c r="AQ49" s="31" t="n">
        <f aca="false">W49*H49</f>
        <v>0</v>
      </c>
      <c r="AR49" s="31" t="n">
        <f aca="false">X49*H49</f>
        <v>0</v>
      </c>
      <c r="AS49" s="31" t="n">
        <f aca="false">Y49*H49</f>
        <v>0</v>
      </c>
      <c r="AT49" s="31" t="n">
        <f aca="false">Z49*H49</f>
        <v>0</v>
      </c>
      <c r="AU49" s="31" t="n">
        <f aca="false">AA49*H49</f>
        <v>0</v>
      </c>
      <c r="AV49" s="31" t="n">
        <f aca="false">AB49*H49</f>
        <v>0</v>
      </c>
      <c r="AW49" s="31" t="n">
        <f aca="false">AC49*H49</f>
        <v>0</v>
      </c>
      <c r="AX49" s="31"/>
    </row>
    <row r="50" customFormat="false" ht="12.75" hidden="false" customHeight="false" outlineLevel="0" collapsed="false">
      <c r="A50" s="15" t="n">
        <v>47</v>
      </c>
      <c r="B50" s="15" t="n">
        <v>23</v>
      </c>
      <c r="C50" s="1" t="n">
        <v>5000</v>
      </c>
      <c r="D50" s="20" t="s">
        <v>21</v>
      </c>
      <c r="E50" s="30" t="n">
        <v>37316</v>
      </c>
      <c r="F50" s="30" t="n">
        <v>37346</v>
      </c>
      <c r="G50" s="1" t="n">
        <v>5000</v>
      </c>
      <c r="H50" s="16" t="n">
        <v>4.3</v>
      </c>
      <c r="I50" s="19" t="n">
        <f aca="false">(F50-E50+1)*C50</f>
        <v>155000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 t="n">
        <f aca="false">$C50*V$2</f>
        <v>155000</v>
      </c>
      <c r="W50" s="1"/>
      <c r="X50" s="1"/>
      <c r="Y50" s="1"/>
      <c r="Z50" s="1"/>
      <c r="AA50" s="1"/>
      <c r="AF50" s="31" t="n">
        <f aca="false">L50*H50</f>
        <v>0</v>
      </c>
      <c r="AG50" s="31" t="n">
        <f aca="false">M50*H50</f>
        <v>0</v>
      </c>
      <c r="AH50" s="31" t="n">
        <f aca="false">N50*H50</f>
        <v>0</v>
      </c>
      <c r="AI50" s="31" t="n">
        <f aca="false">O50*H50</f>
        <v>0</v>
      </c>
      <c r="AJ50" s="31" t="n">
        <f aca="false">P50*H50</f>
        <v>0</v>
      </c>
      <c r="AK50" s="31" t="n">
        <f aca="false">Q50*H50</f>
        <v>0</v>
      </c>
      <c r="AL50" s="31" t="n">
        <f aca="false">R50*H50</f>
        <v>0</v>
      </c>
      <c r="AM50" s="31" t="n">
        <f aca="false">S50*H50</f>
        <v>0</v>
      </c>
      <c r="AN50" s="31" t="n">
        <f aca="false">T50*H50</f>
        <v>0</v>
      </c>
      <c r="AO50" s="31" t="n">
        <f aca="false">U50*H50</f>
        <v>0</v>
      </c>
      <c r="AP50" s="31" t="n">
        <f aca="false">V50*H50</f>
        <v>666500</v>
      </c>
      <c r="AQ50" s="31" t="n">
        <f aca="false">W50*H50</f>
        <v>0</v>
      </c>
      <c r="AR50" s="31" t="n">
        <f aca="false">X50*H50</f>
        <v>0</v>
      </c>
      <c r="AS50" s="31" t="n">
        <f aca="false">Y50*H50</f>
        <v>0</v>
      </c>
      <c r="AT50" s="31" t="n">
        <f aca="false">Z50*H50</f>
        <v>0</v>
      </c>
      <c r="AU50" s="31" t="n">
        <f aca="false">AA50*H50</f>
        <v>0</v>
      </c>
      <c r="AV50" s="31" t="n">
        <f aca="false">AB50*H50</f>
        <v>0</v>
      </c>
      <c r="AW50" s="31" t="n">
        <f aca="false">AC50*H50</f>
        <v>0</v>
      </c>
      <c r="AX50" s="31"/>
    </row>
    <row r="51" customFormat="false" ht="12.75" hidden="false" customHeight="false" outlineLevel="0" collapsed="false">
      <c r="A51" s="36" t="n">
        <v>48</v>
      </c>
      <c r="B51" s="36" t="n">
        <v>25</v>
      </c>
      <c r="C51" s="43" t="n">
        <v>2500</v>
      </c>
      <c r="D51" s="38" t="s">
        <v>20</v>
      </c>
      <c r="E51" s="39" t="n">
        <v>37104</v>
      </c>
      <c r="F51" s="39" t="n">
        <v>37195</v>
      </c>
      <c r="G51" s="37" t="n">
        <v>2500</v>
      </c>
      <c r="H51" s="40" t="n">
        <v>3.19</v>
      </c>
      <c r="I51" s="41" t="n">
        <f aca="false">(F51-E51+1)*C51</f>
        <v>230000</v>
      </c>
      <c r="J51" s="43"/>
      <c r="K51" s="43"/>
      <c r="L51" s="37"/>
      <c r="M51" s="37"/>
      <c r="N51" s="37"/>
      <c r="O51" s="42" t="n">
        <f aca="false">$C51*O$2</f>
        <v>77500</v>
      </c>
      <c r="P51" s="37" t="n">
        <f aca="false">$C51*P$2</f>
        <v>75000</v>
      </c>
      <c r="Q51" s="37" t="n">
        <f aca="false">$C51*Q$2</f>
        <v>77500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3"/>
      <c r="AC51" s="43"/>
      <c r="AD51" s="43"/>
      <c r="AE51" s="43"/>
      <c r="AF51" s="44" t="n">
        <f aca="false">L51*H51</f>
        <v>0</v>
      </c>
      <c r="AG51" s="44" t="n">
        <f aca="false">M51*H51</f>
        <v>0</v>
      </c>
      <c r="AH51" s="44" t="n">
        <f aca="false">N51*H51</f>
        <v>0</v>
      </c>
      <c r="AI51" s="44" t="n">
        <f aca="false">O51*H51</f>
        <v>247225</v>
      </c>
      <c r="AJ51" s="44" t="n">
        <f aca="false">P51*H51</f>
        <v>239250</v>
      </c>
      <c r="AK51" s="44" t="n">
        <f aca="false">Q51*H51</f>
        <v>247225</v>
      </c>
      <c r="AL51" s="44" t="n">
        <f aca="false">R51*H51</f>
        <v>0</v>
      </c>
      <c r="AM51" s="44" t="n">
        <f aca="false">S51*H51</f>
        <v>0</v>
      </c>
      <c r="AN51" s="44" t="n">
        <f aca="false">T51*H51</f>
        <v>0</v>
      </c>
      <c r="AO51" s="44" t="n">
        <f aca="false">U51*H51</f>
        <v>0</v>
      </c>
      <c r="AP51" s="44" t="n">
        <f aca="false">V51*H51</f>
        <v>0</v>
      </c>
      <c r="AQ51" s="44" t="n">
        <f aca="false">W51*H51</f>
        <v>0</v>
      </c>
      <c r="AR51" s="44" t="n">
        <f aca="false">X51*H51</f>
        <v>0</v>
      </c>
      <c r="AS51" s="44" t="n">
        <f aca="false">Y51*H51</f>
        <v>0</v>
      </c>
      <c r="AT51" s="44" t="n">
        <f aca="false">Z51*H51</f>
        <v>0</v>
      </c>
      <c r="AU51" s="44" t="n">
        <f aca="false">AA51*H51</f>
        <v>0</v>
      </c>
      <c r="AV51" s="44" t="n">
        <f aca="false">AB51*H51</f>
        <v>0</v>
      </c>
      <c r="AW51" s="44" t="n">
        <f aca="false">AC51*H51</f>
        <v>0</v>
      </c>
      <c r="AX51" s="44"/>
    </row>
    <row r="52" customFormat="false" ht="12.75" hidden="false" customHeight="false" outlineLevel="0" collapsed="false">
      <c r="A52" s="45" t="n">
        <v>49</v>
      </c>
      <c r="B52" s="45" t="n">
        <v>26</v>
      </c>
      <c r="C52" s="46" t="n">
        <v>5000</v>
      </c>
      <c r="D52" s="55" t="s">
        <v>21</v>
      </c>
      <c r="E52" s="48" t="n">
        <v>37104</v>
      </c>
      <c r="F52" s="48" t="n">
        <v>37195</v>
      </c>
      <c r="G52" s="46" t="n">
        <v>5000</v>
      </c>
      <c r="H52" s="49" t="n">
        <v>3.19</v>
      </c>
      <c r="I52" s="50" t="n">
        <f aca="false">(F52-E52+1)*C52</f>
        <v>460000</v>
      </c>
      <c r="J52" s="52"/>
      <c r="K52" s="52"/>
      <c r="L52" s="46"/>
      <c r="M52" s="46"/>
      <c r="N52" s="46"/>
      <c r="O52" s="51" t="n">
        <f aca="false">$C52*O$2</f>
        <v>155000</v>
      </c>
      <c r="P52" s="46" t="n">
        <f aca="false">$C52*P$2</f>
        <v>150000</v>
      </c>
      <c r="Q52" s="46" t="n">
        <f aca="false">$C52*Q$2</f>
        <v>155000</v>
      </c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52"/>
      <c r="AC52" s="52"/>
      <c r="AD52" s="52"/>
      <c r="AE52" s="52"/>
      <c r="AF52" s="53" t="n">
        <f aca="false">L52*H52</f>
        <v>0</v>
      </c>
      <c r="AG52" s="53" t="n">
        <f aca="false">M52*H52</f>
        <v>0</v>
      </c>
      <c r="AH52" s="53" t="n">
        <f aca="false">N52*H52</f>
        <v>0</v>
      </c>
      <c r="AI52" s="53" t="n">
        <f aca="false">O52*H52</f>
        <v>494450</v>
      </c>
      <c r="AJ52" s="53" t="n">
        <f aca="false">P52*H52</f>
        <v>478500</v>
      </c>
      <c r="AK52" s="53" t="n">
        <f aca="false">Q52*H52</f>
        <v>494450</v>
      </c>
      <c r="AL52" s="53" t="n">
        <f aca="false">R52*H52</f>
        <v>0</v>
      </c>
      <c r="AM52" s="53" t="n">
        <f aca="false">S52*H52</f>
        <v>0</v>
      </c>
      <c r="AN52" s="53" t="n">
        <f aca="false">T52*H52</f>
        <v>0</v>
      </c>
      <c r="AO52" s="53" t="n">
        <f aca="false">U52*H52</f>
        <v>0</v>
      </c>
      <c r="AP52" s="53" t="n">
        <f aca="false">V52*H52</f>
        <v>0</v>
      </c>
      <c r="AQ52" s="53" t="n">
        <f aca="false">W52*H52</f>
        <v>0</v>
      </c>
      <c r="AR52" s="53" t="n">
        <f aca="false">X52*H52</f>
        <v>0</v>
      </c>
      <c r="AS52" s="53" t="n">
        <f aca="false">Y52*H52</f>
        <v>0</v>
      </c>
      <c r="AT52" s="53" t="n">
        <f aca="false">Z52*H52</f>
        <v>0</v>
      </c>
      <c r="AU52" s="53" t="n">
        <f aca="false">AA52*H52</f>
        <v>0</v>
      </c>
      <c r="AV52" s="53" t="n">
        <f aca="false">AB52*H52</f>
        <v>0</v>
      </c>
      <c r="AW52" s="53" t="n">
        <f aca="false">AC52*H52</f>
        <v>0</v>
      </c>
      <c r="AX52" s="53"/>
    </row>
    <row r="53" customFormat="false" ht="12.75" hidden="false" customHeight="false" outlineLevel="0" collapsed="false">
      <c r="A53" s="15" t="n">
        <v>50</v>
      </c>
      <c r="B53" s="15" t="n">
        <v>26</v>
      </c>
      <c r="C53" s="1" t="n">
        <v>2500</v>
      </c>
      <c r="D53" s="20" t="s">
        <v>20</v>
      </c>
      <c r="E53" s="30" t="n">
        <v>37196</v>
      </c>
      <c r="F53" s="30" t="n">
        <v>37346</v>
      </c>
      <c r="G53" s="1" t="n">
        <v>2500</v>
      </c>
      <c r="H53" s="16" t="n">
        <v>0.12</v>
      </c>
      <c r="I53" s="19"/>
      <c r="J53" s="19" t="n">
        <f aca="false">(F53-E53+1)*C53</f>
        <v>377500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31" t="n">
        <f aca="false">L53*H53</f>
        <v>0</v>
      </c>
      <c r="AG53" s="31" t="n">
        <f aca="false">M53*H53</f>
        <v>0</v>
      </c>
      <c r="AH53" s="31" t="n">
        <f aca="false">N53*H53</f>
        <v>0</v>
      </c>
      <c r="AI53" s="31" t="n">
        <f aca="false">O53*H53</f>
        <v>0</v>
      </c>
      <c r="AJ53" s="31" t="n">
        <f aca="false">P53*H53</f>
        <v>0</v>
      </c>
      <c r="AK53" s="31" t="n">
        <f aca="false">Q53*H53</f>
        <v>0</v>
      </c>
      <c r="AL53" s="31" t="n">
        <f aca="false">R53*H53</f>
        <v>0</v>
      </c>
      <c r="AM53" s="31" t="n">
        <f aca="false">S53*H53</f>
        <v>0</v>
      </c>
      <c r="AN53" s="31" t="n">
        <f aca="false">T53*H53</f>
        <v>0</v>
      </c>
      <c r="AO53" s="31" t="n">
        <f aca="false">U53*H53</f>
        <v>0</v>
      </c>
      <c r="AP53" s="31" t="n">
        <f aca="false">V53*H53</f>
        <v>0</v>
      </c>
      <c r="AQ53" s="31" t="n">
        <f aca="false">W53*H53</f>
        <v>0</v>
      </c>
      <c r="AR53" s="31" t="n">
        <f aca="false">X53*H53</f>
        <v>0</v>
      </c>
      <c r="AS53" s="31" t="n">
        <f aca="false">Y53*H53</f>
        <v>0</v>
      </c>
      <c r="AT53" s="31" t="n">
        <f aca="false">Z53*H53</f>
        <v>0</v>
      </c>
      <c r="AU53" s="31" t="n">
        <f aca="false">AA53*H53</f>
        <v>0</v>
      </c>
      <c r="AV53" s="31" t="n">
        <f aca="false">AB53*H53</f>
        <v>0</v>
      </c>
      <c r="AW53" s="31" t="n">
        <f aca="false">AC53*H53</f>
        <v>0</v>
      </c>
      <c r="AX53" s="31"/>
    </row>
    <row r="54" customFormat="false" ht="12.75" hidden="false" customHeight="false" outlineLevel="0" collapsed="false">
      <c r="A54" s="15" t="n">
        <v>51</v>
      </c>
      <c r="B54" s="15" t="n">
        <v>27</v>
      </c>
      <c r="C54" s="1" t="n">
        <v>10000</v>
      </c>
      <c r="D54" s="20" t="s">
        <v>21</v>
      </c>
      <c r="E54" s="30" t="n">
        <v>37196</v>
      </c>
      <c r="F54" s="30" t="n">
        <v>37346</v>
      </c>
      <c r="G54" s="1" t="n">
        <v>10000</v>
      </c>
      <c r="H54" s="16" t="n">
        <v>0.12</v>
      </c>
      <c r="I54" s="19"/>
      <c r="J54" s="19" t="n">
        <f aca="false">(F54-E54+1)*C54</f>
        <v>1510000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31" t="n">
        <f aca="false">L54*H54</f>
        <v>0</v>
      </c>
      <c r="AG54" s="31" t="n">
        <f aca="false">M54*H54</f>
        <v>0</v>
      </c>
      <c r="AH54" s="31" t="n">
        <f aca="false">N54*H54</f>
        <v>0</v>
      </c>
      <c r="AI54" s="31" t="n">
        <f aca="false">O54*H54</f>
        <v>0</v>
      </c>
      <c r="AJ54" s="31" t="n">
        <f aca="false">P54*H54</f>
        <v>0</v>
      </c>
      <c r="AK54" s="31" t="n">
        <f aca="false">Q54*H54</f>
        <v>0</v>
      </c>
      <c r="AL54" s="31" t="n">
        <f aca="false">R54*H54</f>
        <v>0</v>
      </c>
      <c r="AM54" s="31" t="n">
        <f aca="false">S54*H54</f>
        <v>0</v>
      </c>
      <c r="AN54" s="31" t="n">
        <f aca="false">T54*H54</f>
        <v>0</v>
      </c>
      <c r="AO54" s="31" t="n">
        <f aca="false">U54*H54</f>
        <v>0</v>
      </c>
      <c r="AP54" s="31" t="n">
        <f aca="false">V54*H54</f>
        <v>0</v>
      </c>
      <c r="AQ54" s="31" t="n">
        <f aca="false">W54*H54</f>
        <v>0</v>
      </c>
      <c r="AR54" s="31" t="n">
        <f aca="false">X54*H54</f>
        <v>0</v>
      </c>
      <c r="AS54" s="31" t="n">
        <f aca="false">Y54*H54</f>
        <v>0</v>
      </c>
      <c r="AT54" s="31" t="n">
        <f aca="false">Z54*H54</f>
        <v>0</v>
      </c>
      <c r="AU54" s="31" t="n">
        <f aca="false">AA54*H54</f>
        <v>0</v>
      </c>
      <c r="AV54" s="31" t="n">
        <f aca="false">AB54*H54</f>
        <v>0</v>
      </c>
      <c r="AW54" s="31" t="n">
        <f aca="false">AC54*H54</f>
        <v>0</v>
      </c>
      <c r="AX54" s="31"/>
    </row>
    <row r="55" customFormat="false" ht="12.75" hidden="false" customHeight="false" outlineLevel="0" collapsed="false">
      <c r="A55" s="36" t="n">
        <v>52</v>
      </c>
      <c r="B55" s="36" t="n">
        <v>27</v>
      </c>
      <c r="C55" s="37" t="n">
        <v>1250</v>
      </c>
      <c r="D55" s="38" t="s">
        <v>20</v>
      </c>
      <c r="E55" s="39" t="n">
        <v>37104</v>
      </c>
      <c r="F55" s="39" t="n">
        <v>37195</v>
      </c>
      <c r="G55" s="37" t="n">
        <v>1250</v>
      </c>
      <c r="H55" s="40" t="n">
        <v>3.505</v>
      </c>
      <c r="I55" s="41" t="n">
        <f aca="false">(F55-E55+1)*C55</f>
        <v>115000</v>
      </c>
      <c r="J55" s="43"/>
      <c r="K55" s="43"/>
      <c r="L55" s="37"/>
      <c r="M55" s="37"/>
      <c r="N55" s="37"/>
      <c r="O55" s="42" t="n">
        <f aca="false">$C55*O$2</f>
        <v>38750</v>
      </c>
      <c r="P55" s="37" t="n">
        <f aca="false">$C55*P$2</f>
        <v>37500</v>
      </c>
      <c r="Q55" s="37" t="n">
        <f aca="false">$C55*Q$2</f>
        <v>38750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43"/>
      <c r="AC55" s="43"/>
      <c r="AD55" s="43"/>
      <c r="AE55" s="43"/>
      <c r="AF55" s="44" t="n">
        <f aca="false">L55*H55</f>
        <v>0</v>
      </c>
      <c r="AG55" s="44" t="n">
        <f aca="false">M55*H55</f>
        <v>0</v>
      </c>
      <c r="AH55" s="44" t="n">
        <f aca="false">N55*H55</f>
        <v>0</v>
      </c>
      <c r="AI55" s="44" t="n">
        <f aca="false">O55*H55</f>
        <v>135818.75</v>
      </c>
      <c r="AJ55" s="44" t="n">
        <f aca="false">P55*H55</f>
        <v>131437.5</v>
      </c>
      <c r="AK55" s="44" t="n">
        <f aca="false">Q55*H55</f>
        <v>135818.75</v>
      </c>
      <c r="AL55" s="44" t="n">
        <f aca="false">R55*H55</f>
        <v>0</v>
      </c>
      <c r="AM55" s="44" t="n">
        <f aca="false">S55*H55</f>
        <v>0</v>
      </c>
      <c r="AN55" s="44" t="n">
        <f aca="false">T55*H55</f>
        <v>0</v>
      </c>
      <c r="AO55" s="44" t="n">
        <f aca="false">U55*H55</f>
        <v>0</v>
      </c>
      <c r="AP55" s="44" t="n">
        <f aca="false">V55*H55</f>
        <v>0</v>
      </c>
      <c r="AQ55" s="44" t="n">
        <f aca="false">W55*H55</f>
        <v>0</v>
      </c>
      <c r="AR55" s="44" t="n">
        <f aca="false">X55*H55</f>
        <v>0</v>
      </c>
      <c r="AS55" s="44" t="n">
        <f aca="false">Y55*H55</f>
        <v>0</v>
      </c>
      <c r="AT55" s="44" t="n">
        <f aca="false">Z55*H55</f>
        <v>0</v>
      </c>
      <c r="AU55" s="44" t="n">
        <f aca="false">AA55*H55</f>
        <v>0</v>
      </c>
      <c r="AV55" s="44" t="n">
        <f aca="false">AB55*H55</f>
        <v>0</v>
      </c>
      <c r="AW55" s="44" t="n">
        <f aca="false">AC55*H55</f>
        <v>0</v>
      </c>
      <c r="AX55" s="44"/>
    </row>
    <row r="56" customFormat="false" ht="12.75" hidden="false" customHeight="false" outlineLevel="0" collapsed="false">
      <c r="A56" s="15"/>
      <c r="B56" s="15"/>
      <c r="C56" s="1" t="n">
        <v>1250</v>
      </c>
      <c r="D56" s="20" t="s">
        <v>20</v>
      </c>
      <c r="E56" s="30" t="n">
        <v>37196</v>
      </c>
      <c r="F56" s="30" t="n">
        <v>37346</v>
      </c>
      <c r="G56" s="1" t="n">
        <v>1250</v>
      </c>
      <c r="H56" s="16" t="n">
        <v>4</v>
      </c>
      <c r="I56" s="19" t="n">
        <f aca="false">(F56-E56+1)*C56</f>
        <v>188750</v>
      </c>
      <c r="L56" s="1"/>
      <c r="M56" s="1"/>
      <c r="N56" s="1"/>
      <c r="O56" s="1"/>
      <c r="P56" s="1"/>
      <c r="Q56" s="1"/>
      <c r="R56" s="1" t="n">
        <f aca="false">$C56*R$2</f>
        <v>37500</v>
      </c>
      <c r="S56" s="1" t="n">
        <f aca="false">$C56*S$2</f>
        <v>38750</v>
      </c>
      <c r="T56" s="1" t="n">
        <f aca="false">$C56*T$2</f>
        <v>38750</v>
      </c>
      <c r="U56" s="1" t="n">
        <f aca="false">$C56*U$2</f>
        <v>35000</v>
      </c>
      <c r="V56" s="1" t="n">
        <f aca="false">$C56*V$2</f>
        <v>38750</v>
      </c>
      <c r="W56" s="1"/>
      <c r="X56" s="1"/>
      <c r="Y56" s="1"/>
      <c r="Z56" s="1"/>
      <c r="AA56" s="1"/>
      <c r="AF56" s="31" t="n">
        <f aca="false">L56*H56</f>
        <v>0</v>
      </c>
      <c r="AG56" s="31" t="n">
        <f aca="false">M56*H56</f>
        <v>0</v>
      </c>
      <c r="AH56" s="31" t="n">
        <f aca="false">N56*H56</f>
        <v>0</v>
      </c>
      <c r="AI56" s="31" t="n">
        <f aca="false">O56*H56</f>
        <v>0</v>
      </c>
      <c r="AJ56" s="31" t="n">
        <f aca="false">P56*H56</f>
        <v>0</v>
      </c>
      <c r="AK56" s="31" t="n">
        <f aca="false">Q56*H56</f>
        <v>0</v>
      </c>
      <c r="AL56" s="31" t="n">
        <f aca="false">R56*H56</f>
        <v>150000</v>
      </c>
      <c r="AM56" s="31" t="n">
        <f aca="false">S56*H56</f>
        <v>155000</v>
      </c>
      <c r="AN56" s="31" t="n">
        <f aca="false">T56*H56</f>
        <v>155000</v>
      </c>
      <c r="AO56" s="31" t="n">
        <f aca="false">U56*H56</f>
        <v>140000</v>
      </c>
      <c r="AP56" s="31" t="n">
        <f aca="false">V56*H56</f>
        <v>155000</v>
      </c>
      <c r="AQ56" s="31" t="n">
        <f aca="false">W56*H56</f>
        <v>0</v>
      </c>
      <c r="AR56" s="31" t="n">
        <f aca="false">X56*H56</f>
        <v>0</v>
      </c>
      <c r="AS56" s="31" t="n">
        <f aca="false">Y56*H56</f>
        <v>0</v>
      </c>
      <c r="AT56" s="31" t="n">
        <f aca="false">Z56*H56</f>
        <v>0</v>
      </c>
      <c r="AU56" s="31" t="n">
        <f aca="false">AA56*H56</f>
        <v>0</v>
      </c>
      <c r="AV56" s="31" t="n">
        <f aca="false">AB56*H56</f>
        <v>0</v>
      </c>
      <c r="AW56" s="31" t="n">
        <f aca="false">AC56*H56</f>
        <v>0</v>
      </c>
      <c r="AX56" s="31"/>
    </row>
    <row r="57" customFormat="false" ht="12.75" hidden="false" customHeight="false" outlineLevel="0" collapsed="false">
      <c r="A57" s="45" t="n">
        <v>53</v>
      </c>
      <c r="B57" s="45" t="n">
        <v>29</v>
      </c>
      <c r="C57" s="46" t="n">
        <v>10000</v>
      </c>
      <c r="D57" s="55" t="s">
        <v>21</v>
      </c>
      <c r="E57" s="48" t="n">
        <v>37104</v>
      </c>
      <c r="F57" s="48" t="n">
        <v>37195</v>
      </c>
      <c r="G57" s="46" t="n">
        <v>10000</v>
      </c>
      <c r="H57" s="49" t="n">
        <v>3.505</v>
      </c>
      <c r="I57" s="50" t="n">
        <f aca="false">(F57-E57+1)*C57</f>
        <v>920000</v>
      </c>
      <c r="J57" s="52"/>
      <c r="K57" s="52"/>
      <c r="L57" s="46"/>
      <c r="M57" s="46"/>
      <c r="N57" s="46"/>
      <c r="O57" s="51" t="n">
        <f aca="false">$C57*O$2</f>
        <v>310000</v>
      </c>
      <c r="P57" s="46" t="n">
        <f aca="false">$C57*P$2</f>
        <v>300000</v>
      </c>
      <c r="Q57" s="46" t="n">
        <f aca="false">$C57*Q$2</f>
        <v>310000</v>
      </c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52"/>
      <c r="AC57" s="52"/>
      <c r="AD57" s="52"/>
      <c r="AE57" s="52"/>
      <c r="AF57" s="53" t="n">
        <f aca="false">L57*H57</f>
        <v>0</v>
      </c>
      <c r="AG57" s="53" t="n">
        <f aca="false">M57*H57</f>
        <v>0</v>
      </c>
      <c r="AH57" s="53" t="n">
        <f aca="false">N57*H57</f>
        <v>0</v>
      </c>
      <c r="AI57" s="53" t="n">
        <f aca="false">O57*H57</f>
        <v>1086550</v>
      </c>
      <c r="AJ57" s="53" t="n">
        <f aca="false">P57*H57</f>
        <v>1051500</v>
      </c>
      <c r="AK57" s="53" t="n">
        <f aca="false">Q57*H57</f>
        <v>1086550</v>
      </c>
      <c r="AL57" s="53" t="n">
        <f aca="false">R57*H57</f>
        <v>0</v>
      </c>
      <c r="AM57" s="53" t="n">
        <f aca="false">S57*H57</f>
        <v>0</v>
      </c>
      <c r="AN57" s="53" t="n">
        <f aca="false">T57*H57</f>
        <v>0</v>
      </c>
      <c r="AO57" s="53" t="n">
        <f aca="false">U57*H57</f>
        <v>0</v>
      </c>
      <c r="AP57" s="53" t="n">
        <f aca="false">V57*H57</f>
        <v>0</v>
      </c>
      <c r="AQ57" s="53" t="n">
        <f aca="false">W57*H57</f>
        <v>0</v>
      </c>
      <c r="AR57" s="53" t="n">
        <f aca="false">X57*H57</f>
        <v>0</v>
      </c>
      <c r="AS57" s="53" t="n">
        <f aca="false">Y57*H57</f>
        <v>0</v>
      </c>
      <c r="AT57" s="53" t="n">
        <f aca="false">Z57*H57</f>
        <v>0</v>
      </c>
      <c r="AU57" s="53" t="n">
        <f aca="false">AA57*H57</f>
        <v>0</v>
      </c>
      <c r="AV57" s="53" t="n">
        <f aca="false">AB57*H57</f>
        <v>0</v>
      </c>
      <c r="AW57" s="53" t="n">
        <f aca="false">AC57*H57</f>
        <v>0</v>
      </c>
      <c r="AX57" s="53"/>
    </row>
    <row r="58" customFormat="false" ht="12.75" hidden="false" customHeight="false" outlineLevel="0" collapsed="false">
      <c r="A58" s="15"/>
      <c r="B58" s="15"/>
      <c r="C58" s="1" t="n">
        <v>10000</v>
      </c>
      <c r="D58" s="20" t="s">
        <v>21</v>
      </c>
      <c r="E58" s="30" t="n">
        <v>37196</v>
      </c>
      <c r="F58" s="30" t="n">
        <v>37225</v>
      </c>
      <c r="G58" s="1" t="n">
        <v>10000</v>
      </c>
      <c r="H58" s="16" t="n">
        <v>3.985</v>
      </c>
      <c r="I58" s="19" t="n">
        <f aca="false">(F58-E58+1)*C58</f>
        <v>300000</v>
      </c>
      <c r="L58" s="1"/>
      <c r="M58" s="1"/>
      <c r="N58" s="1"/>
      <c r="O58" s="1"/>
      <c r="P58" s="1"/>
      <c r="Q58" s="1"/>
      <c r="R58" s="1" t="n">
        <f aca="false">$C58*R$2</f>
        <v>300000</v>
      </c>
      <c r="S58" s="1"/>
      <c r="T58" s="1"/>
      <c r="U58" s="1"/>
      <c r="V58" s="1"/>
      <c r="W58" s="1"/>
      <c r="X58" s="1"/>
      <c r="Y58" s="1"/>
      <c r="Z58" s="1"/>
      <c r="AA58" s="1"/>
      <c r="AF58" s="31" t="n">
        <f aca="false">L58*H58</f>
        <v>0</v>
      </c>
      <c r="AG58" s="31" t="n">
        <f aca="false">M58*H58</f>
        <v>0</v>
      </c>
      <c r="AH58" s="31" t="n">
        <f aca="false">N58*H58</f>
        <v>0</v>
      </c>
      <c r="AI58" s="31" t="n">
        <f aca="false">O58*H58</f>
        <v>0</v>
      </c>
      <c r="AJ58" s="31" t="n">
        <f aca="false">P58*H58</f>
        <v>0</v>
      </c>
      <c r="AK58" s="31" t="n">
        <f aca="false">Q58*H58</f>
        <v>0</v>
      </c>
      <c r="AL58" s="31" t="n">
        <f aca="false">R58*H58</f>
        <v>1195500</v>
      </c>
      <c r="AM58" s="31" t="n">
        <f aca="false">S58*H58</f>
        <v>0</v>
      </c>
      <c r="AN58" s="31" t="n">
        <f aca="false">T58*H58</f>
        <v>0</v>
      </c>
      <c r="AO58" s="31" t="n">
        <f aca="false">U58*H58</f>
        <v>0</v>
      </c>
      <c r="AP58" s="31" t="n">
        <f aca="false">V58*H58</f>
        <v>0</v>
      </c>
      <c r="AQ58" s="31" t="n">
        <f aca="false">W58*H58</f>
        <v>0</v>
      </c>
      <c r="AR58" s="31" t="n">
        <f aca="false">X58*H58</f>
        <v>0</v>
      </c>
      <c r="AS58" s="31" t="n">
        <f aca="false">Y58*H58</f>
        <v>0</v>
      </c>
      <c r="AT58" s="31" t="n">
        <f aca="false">Z58*H58</f>
        <v>0</v>
      </c>
      <c r="AU58" s="31" t="n">
        <f aca="false">AA58*H58</f>
        <v>0</v>
      </c>
      <c r="AV58" s="31" t="n">
        <f aca="false">AB58*H58</f>
        <v>0</v>
      </c>
      <c r="AW58" s="31" t="n">
        <f aca="false">AC58*H58</f>
        <v>0</v>
      </c>
      <c r="AX58" s="31"/>
    </row>
    <row r="59" customFormat="false" ht="12.75" hidden="false" customHeight="false" outlineLevel="0" collapsed="false">
      <c r="A59" s="15"/>
      <c r="B59" s="15"/>
      <c r="C59" s="1" t="n">
        <v>10000</v>
      </c>
      <c r="D59" s="20" t="s">
        <v>21</v>
      </c>
      <c r="E59" s="30" t="n">
        <v>37257</v>
      </c>
      <c r="F59" s="30" t="n">
        <v>37346</v>
      </c>
      <c r="G59" s="1" t="n">
        <v>10000</v>
      </c>
      <c r="H59" s="16" t="n">
        <v>3.985</v>
      </c>
      <c r="I59" s="19" t="n">
        <f aca="false">(F59-E59+1)*C59</f>
        <v>900000</v>
      </c>
      <c r="L59" s="1"/>
      <c r="M59" s="1"/>
      <c r="N59" s="1"/>
      <c r="O59" s="1"/>
      <c r="P59" s="1"/>
      <c r="Q59" s="1"/>
      <c r="R59" s="1"/>
      <c r="S59" s="1"/>
      <c r="T59" s="1" t="n">
        <f aca="false">$C59*T$2</f>
        <v>310000</v>
      </c>
      <c r="U59" s="1" t="n">
        <f aca="false">$C59*U$2</f>
        <v>280000</v>
      </c>
      <c r="V59" s="1" t="n">
        <f aca="false">$C59*V$2</f>
        <v>310000</v>
      </c>
      <c r="W59" s="1"/>
      <c r="X59" s="1"/>
      <c r="Y59" s="1"/>
      <c r="Z59" s="1"/>
      <c r="AA59" s="1"/>
      <c r="AF59" s="31" t="n">
        <f aca="false">L59*H59</f>
        <v>0</v>
      </c>
      <c r="AG59" s="31" t="n">
        <f aca="false">M59*H59</f>
        <v>0</v>
      </c>
      <c r="AH59" s="31" t="n">
        <f aca="false">N59*H59</f>
        <v>0</v>
      </c>
      <c r="AI59" s="31" t="n">
        <f aca="false">O59*H59</f>
        <v>0</v>
      </c>
      <c r="AJ59" s="31" t="n">
        <f aca="false">P59*H59</f>
        <v>0</v>
      </c>
      <c r="AK59" s="31" t="n">
        <f aca="false">Q59*H59</f>
        <v>0</v>
      </c>
      <c r="AL59" s="31" t="n">
        <f aca="false">R59*H59</f>
        <v>0</v>
      </c>
      <c r="AM59" s="31" t="n">
        <f aca="false">S59*H59</f>
        <v>0</v>
      </c>
      <c r="AN59" s="31" t="n">
        <f aca="false">T59*H59</f>
        <v>1235350</v>
      </c>
      <c r="AO59" s="31" t="n">
        <f aca="false">U59*H59</f>
        <v>1115800</v>
      </c>
      <c r="AP59" s="31" t="n">
        <f aca="false">V59*H59</f>
        <v>1235350</v>
      </c>
      <c r="AQ59" s="31" t="n">
        <f aca="false">W59*H59</f>
        <v>0</v>
      </c>
      <c r="AR59" s="31" t="n">
        <f aca="false">X59*H59</f>
        <v>0</v>
      </c>
      <c r="AS59" s="31" t="n">
        <f aca="false">Y59*H59</f>
        <v>0</v>
      </c>
      <c r="AT59" s="31" t="n">
        <f aca="false">Z59*H59</f>
        <v>0</v>
      </c>
      <c r="AU59" s="31" t="n">
        <f aca="false">AA59*H59</f>
        <v>0</v>
      </c>
      <c r="AV59" s="31" t="n">
        <f aca="false">AB59*H59</f>
        <v>0</v>
      </c>
      <c r="AW59" s="31" t="n">
        <f aca="false">AC59*H59</f>
        <v>0</v>
      </c>
      <c r="AX59" s="31"/>
    </row>
    <row r="60" customFormat="false" ht="12.75" hidden="false" customHeight="false" outlineLevel="0" collapsed="false">
      <c r="A60" s="15" t="n">
        <v>54</v>
      </c>
      <c r="B60" s="15" t="n">
        <v>29</v>
      </c>
      <c r="C60" s="1" t="n">
        <v>10000</v>
      </c>
      <c r="D60" s="20" t="s">
        <v>21</v>
      </c>
      <c r="E60" s="30" t="n">
        <v>37196</v>
      </c>
      <c r="F60" s="30" t="n">
        <v>37346</v>
      </c>
      <c r="G60" s="1" t="n">
        <v>10000</v>
      </c>
      <c r="H60" s="16" t="n">
        <v>0.125</v>
      </c>
      <c r="I60" s="19"/>
      <c r="J60" s="19" t="n">
        <f aca="false">(F60-E60+1)*C60</f>
        <v>1510000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F60" s="31" t="n">
        <f aca="false">L60*H60</f>
        <v>0</v>
      </c>
      <c r="AG60" s="31" t="n">
        <f aca="false">M60*H60</f>
        <v>0</v>
      </c>
      <c r="AH60" s="31" t="n">
        <f aca="false">N60*H60</f>
        <v>0</v>
      </c>
      <c r="AI60" s="31" t="n">
        <f aca="false">O60*H60</f>
        <v>0</v>
      </c>
      <c r="AJ60" s="31" t="n">
        <f aca="false">P60*H60</f>
        <v>0</v>
      </c>
      <c r="AK60" s="31" t="n">
        <f aca="false">Q60*H60</f>
        <v>0</v>
      </c>
      <c r="AL60" s="31" t="n">
        <f aca="false">R60*H60</f>
        <v>0</v>
      </c>
      <c r="AM60" s="31" t="n">
        <f aca="false">S60*H60</f>
        <v>0</v>
      </c>
      <c r="AN60" s="31" t="n">
        <f aca="false">T60*H60</f>
        <v>0</v>
      </c>
      <c r="AO60" s="31" t="n">
        <f aca="false">U60*H60</f>
        <v>0</v>
      </c>
      <c r="AP60" s="31" t="n">
        <f aca="false">V60*H60</f>
        <v>0</v>
      </c>
      <c r="AQ60" s="31" t="n">
        <f aca="false">W60*H60</f>
        <v>0</v>
      </c>
      <c r="AR60" s="31" t="n">
        <f aca="false">X60*H60</f>
        <v>0</v>
      </c>
      <c r="AS60" s="31" t="n">
        <f aca="false">Y60*H60</f>
        <v>0</v>
      </c>
      <c r="AT60" s="31" t="n">
        <f aca="false">Z60*H60</f>
        <v>0</v>
      </c>
      <c r="AU60" s="31" t="n">
        <f aca="false">AA60*H60</f>
        <v>0</v>
      </c>
      <c r="AV60" s="31" t="n">
        <f aca="false">AB60*H60</f>
        <v>0</v>
      </c>
      <c r="AW60" s="31" t="n">
        <f aca="false">AC60*H60</f>
        <v>0</v>
      </c>
      <c r="AX60" s="31"/>
    </row>
    <row r="61" customFormat="false" ht="12.75" hidden="false" customHeight="false" outlineLevel="0" collapsed="false">
      <c r="A61" s="15" t="n">
        <v>55</v>
      </c>
      <c r="B61" s="15" t="n">
        <v>28</v>
      </c>
      <c r="C61" s="1" t="n">
        <v>1250</v>
      </c>
      <c r="D61" s="20" t="s">
        <v>20</v>
      </c>
      <c r="E61" s="30" t="n">
        <v>37196</v>
      </c>
      <c r="F61" s="30" t="n">
        <v>37346</v>
      </c>
      <c r="G61" s="1" t="n">
        <v>1250</v>
      </c>
      <c r="H61" s="16" t="n">
        <v>0.125</v>
      </c>
      <c r="J61" s="19" t="n">
        <f aca="false">(F61-E61+1)*C61</f>
        <v>188750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F61" s="31" t="n">
        <f aca="false">L61*H61</f>
        <v>0</v>
      </c>
      <c r="AG61" s="31" t="n">
        <f aca="false">M61*H61</f>
        <v>0</v>
      </c>
      <c r="AH61" s="31" t="n">
        <f aca="false">N61*H61</f>
        <v>0</v>
      </c>
      <c r="AI61" s="31" t="n">
        <f aca="false">O61*H61</f>
        <v>0</v>
      </c>
      <c r="AJ61" s="31" t="n">
        <f aca="false">P61*H61</f>
        <v>0</v>
      </c>
      <c r="AK61" s="31" t="n">
        <f aca="false">Q61*H61</f>
        <v>0</v>
      </c>
      <c r="AL61" s="31" t="n">
        <f aca="false">R61*H61</f>
        <v>0</v>
      </c>
      <c r="AM61" s="31" t="n">
        <f aca="false">S61*H61</f>
        <v>0</v>
      </c>
      <c r="AN61" s="31" t="n">
        <f aca="false">T61*H61</f>
        <v>0</v>
      </c>
      <c r="AO61" s="31" t="n">
        <f aca="false">U61*H61</f>
        <v>0</v>
      </c>
      <c r="AP61" s="31" t="n">
        <f aca="false">V61*H61</f>
        <v>0</v>
      </c>
      <c r="AQ61" s="31" t="n">
        <f aca="false">W61*H61</f>
        <v>0</v>
      </c>
      <c r="AR61" s="31" t="n">
        <f aca="false">X61*H61</f>
        <v>0</v>
      </c>
      <c r="AS61" s="31" t="n">
        <f aca="false">Y61*H61</f>
        <v>0</v>
      </c>
      <c r="AT61" s="31" t="n">
        <f aca="false">Z61*H61</f>
        <v>0</v>
      </c>
      <c r="AU61" s="31" t="n">
        <f aca="false">AA61*H61</f>
        <v>0</v>
      </c>
      <c r="AV61" s="31" t="n">
        <f aca="false">AB61*H61</f>
        <v>0</v>
      </c>
      <c r="AW61" s="31" t="n">
        <f aca="false">AC61*H61</f>
        <v>0</v>
      </c>
      <c r="AX61" s="31"/>
    </row>
    <row r="62" customFormat="false" ht="12.75" hidden="false" customHeight="false" outlineLevel="0" collapsed="false">
      <c r="A62" s="15" t="n">
        <v>56</v>
      </c>
      <c r="B62" s="15" t="n">
        <v>29</v>
      </c>
      <c r="C62" s="0" t="n">
        <v>1250</v>
      </c>
      <c r="D62" s="20" t="s">
        <v>20</v>
      </c>
      <c r="E62" s="30" t="n">
        <v>37196</v>
      </c>
      <c r="F62" s="30" t="n">
        <v>37346</v>
      </c>
      <c r="G62" s="1" t="n">
        <v>1250</v>
      </c>
      <c r="H62" s="16" t="n">
        <v>0.1075</v>
      </c>
      <c r="J62" s="19" t="n">
        <f aca="false">(F62-E62+1)*C62</f>
        <v>188750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F62" s="31" t="n">
        <f aca="false">L62*H62</f>
        <v>0</v>
      </c>
      <c r="AG62" s="31" t="n">
        <f aca="false">M62*H62</f>
        <v>0</v>
      </c>
      <c r="AH62" s="31" t="n">
        <f aca="false">N62*H62</f>
        <v>0</v>
      </c>
      <c r="AI62" s="31" t="n">
        <f aca="false">O62*H62</f>
        <v>0</v>
      </c>
      <c r="AJ62" s="31" t="n">
        <f aca="false">P62*H62</f>
        <v>0</v>
      </c>
      <c r="AK62" s="31" t="n">
        <f aca="false">Q62*H62</f>
        <v>0</v>
      </c>
      <c r="AL62" s="31" t="n">
        <f aca="false">R62*H62</f>
        <v>0</v>
      </c>
      <c r="AM62" s="31" t="n">
        <f aca="false">S62*H62</f>
        <v>0</v>
      </c>
      <c r="AN62" s="31" t="n">
        <f aca="false">T62*H62</f>
        <v>0</v>
      </c>
      <c r="AO62" s="31" t="n">
        <f aca="false">U62*H62</f>
        <v>0</v>
      </c>
      <c r="AP62" s="31" t="n">
        <f aca="false">V62*H62</f>
        <v>0</v>
      </c>
      <c r="AQ62" s="31" t="n">
        <f aca="false">W62*H62</f>
        <v>0</v>
      </c>
      <c r="AR62" s="31" t="n">
        <f aca="false">X62*H62</f>
        <v>0</v>
      </c>
      <c r="AS62" s="31" t="n">
        <f aca="false">Y62*H62</f>
        <v>0</v>
      </c>
      <c r="AT62" s="31" t="n">
        <f aca="false">Z62*H62</f>
        <v>0</v>
      </c>
      <c r="AU62" s="31" t="n">
        <f aca="false">AA62*H62</f>
        <v>0</v>
      </c>
      <c r="AV62" s="31" t="n">
        <f aca="false">AB62*H62</f>
        <v>0</v>
      </c>
      <c r="AW62" s="31" t="n">
        <f aca="false">AC62*H62</f>
        <v>0</v>
      </c>
      <c r="AX62" s="31"/>
    </row>
    <row r="63" customFormat="false" ht="12.75" hidden="false" customHeight="false" outlineLevel="0" collapsed="false">
      <c r="A63" s="15" t="n">
        <v>57</v>
      </c>
      <c r="B63" s="15" t="n">
        <v>30</v>
      </c>
      <c r="C63" s="1" t="n">
        <v>10000</v>
      </c>
      <c r="D63" s="20" t="s">
        <v>21</v>
      </c>
      <c r="E63" s="30" t="n">
        <v>37196</v>
      </c>
      <c r="F63" s="30" t="n">
        <v>37346</v>
      </c>
      <c r="G63" s="1" t="n">
        <v>10000</v>
      </c>
      <c r="H63" s="16" t="n">
        <v>0.1075</v>
      </c>
      <c r="J63" s="19" t="n">
        <f aca="false">(F63-E63+1)*C63</f>
        <v>1510000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F63" s="31" t="n">
        <f aca="false">L63*H63</f>
        <v>0</v>
      </c>
      <c r="AG63" s="31" t="n">
        <f aca="false">M63*H63</f>
        <v>0</v>
      </c>
      <c r="AH63" s="31" t="n">
        <f aca="false">N63*H63</f>
        <v>0</v>
      </c>
      <c r="AI63" s="31" t="n">
        <f aca="false">O63*H63</f>
        <v>0</v>
      </c>
      <c r="AJ63" s="31" t="n">
        <f aca="false">P63*H63</f>
        <v>0</v>
      </c>
      <c r="AK63" s="31" t="n">
        <f aca="false">Q63*H63</f>
        <v>0</v>
      </c>
      <c r="AL63" s="31" t="n">
        <f aca="false">R63*H63</f>
        <v>0</v>
      </c>
      <c r="AM63" s="31" t="n">
        <f aca="false">S63*H63</f>
        <v>0</v>
      </c>
      <c r="AN63" s="31" t="n">
        <f aca="false">T63*H63</f>
        <v>0</v>
      </c>
      <c r="AO63" s="31" t="n">
        <f aca="false">U63*H63</f>
        <v>0</v>
      </c>
      <c r="AP63" s="31" t="n">
        <f aca="false">V63*H63</f>
        <v>0</v>
      </c>
      <c r="AQ63" s="31" t="n">
        <f aca="false">W63*H63</f>
        <v>0</v>
      </c>
      <c r="AR63" s="31" t="n">
        <f aca="false">X63*H63</f>
        <v>0</v>
      </c>
      <c r="AS63" s="31" t="n">
        <f aca="false">Y63*H63</f>
        <v>0</v>
      </c>
      <c r="AT63" s="31" t="n">
        <f aca="false">Z63*H63</f>
        <v>0</v>
      </c>
      <c r="AU63" s="31" t="n">
        <f aca="false">AA63*H63</f>
        <v>0</v>
      </c>
      <c r="AV63" s="31" t="n">
        <f aca="false">AB63*H63</f>
        <v>0</v>
      </c>
      <c r="AW63" s="31" t="n">
        <f aca="false">AC63*H63</f>
        <v>0</v>
      </c>
      <c r="AX63" s="31"/>
    </row>
    <row r="64" customFormat="false" ht="12.75" hidden="false" customHeight="false" outlineLevel="0" collapsed="false">
      <c r="A64" s="15" t="n">
        <v>58</v>
      </c>
      <c r="B64" s="15" t="n">
        <v>30</v>
      </c>
      <c r="C64" s="1" t="n">
        <v>1250</v>
      </c>
      <c r="D64" s="20" t="s">
        <v>20</v>
      </c>
      <c r="E64" s="30" t="n">
        <v>37196</v>
      </c>
      <c r="F64" s="30" t="n">
        <v>37346</v>
      </c>
      <c r="G64" s="1" t="n">
        <v>1250</v>
      </c>
      <c r="H64" s="16" t="n">
        <v>3.56</v>
      </c>
      <c r="I64" s="19" t="n">
        <f aca="false">(F64-E64+1)*C64</f>
        <v>188750</v>
      </c>
      <c r="L64" s="1"/>
      <c r="M64" s="1"/>
      <c r="N64" s="1"/>
      <c r="O64" s="1"/>
      <c r="P64" s="1"/>
      <c r="Q64" s="1"/>
      <c r="R64" s="1" t="n">
        <f aca="false">$C64*R$2</f>
        <v>37500</v>
      </c>
      <c r="S64" s="1" t="n">
        <f aca="false">$C64*S$2</f>
        <v>38750</v>
      </c>
      <c r="T64" s="1" t="n">
        <f aca="false">$C64*T$2</f>
        <v>38750</v>
      </c>
      <c r="U64" s="1" t="n">
        <f aca="false">$C64*U$2</f>
        <v>35000</v>
      </c>
      <c r="V64" s="1" t="n">
        <f aca="false">$C64*V$2</f>
        <v>38750</v>
      </c>
      <c r="W64" s="1"/>
      <c r="X64" s="1"/>
      <c r="Y64" s="1"/>
      <c r="Z64" s="1"/>
      <c r="AA64" s="1"/>
      <c r="AF64" s="31" t="n">
        <f aca="false">L64*H64</f>
        <v>0</v>
      </c>
      <c r="AG64" s="31" t="n">
        <f aca="false">M64*H64</f>
        <v>0</v>
      </c>
      <c r="AH64" s="31" t="n">
        <f aca="false">N64*H64</f>
        <v>0</v>
      </c>
      <c r="AI64" s="31" t="n">
        <f aca="false">O64*H64</f>
        <v>0</v>
      </c>
      <c r="AJ64" s="31" t="n">
        <f aca="false">P64*H64</f>
        <v>0</v>
      </c>
      <c r="AK64" s="31" t="n">
        <f aca="false">Q64*H64</f>
        <v>0</v>
      </c>
      <c r="AL64" s="31" t="n">
        <f aca="false">R64*H64</f>
        <v>133500</v>
      </c>
      <c r="AM64" s="31" t="n">
        <f aca="false">S64*H64</f>
        <v>137950</v>
      </c>
      <c r="AN64" s="31" t="n">
        <f aca="false">T64*H64</f>
        <v>137950</v>
      </c>
      <c r="AO64" s="31" t="n">
        <f aca="false">U64*H64</f>
        <v>124600</v>
      </c>
      <c r="AP64" s="31" t="n">
        <f aca="false">V64*H64</f>
        <v>137950</v>
      </c>
      <c r="AQ64" s="31" t="n">
        <f aca="false">W64*H64</f>
        <v>0</v>
      </c>
      <c r="AR64" s="31" t="n">
        <f aca="false">X64*H64</f>
        <v>0</v>
      </c>
      <c r="AS64" s="31" t="n">
        <f aca="false">Y64*H64</f>
        <v>0</v>
      </c>
      <c r="AT64" s="31" t="n">
        <f aca="false">Z64*H64</f>
        <v>0</v>
      </c>
      <c r="AU64" s="31" t="n">
        <f aca="false">AA64*H64</f>
        <v>0</v>
      </c>
      <c r="AV64" s="31" t="n">
        <f aca="false">AB64*H64</f>
        <v>0</v>
      </c>
      <c r="AW64" s="31" t="n">
        <f aca="false">AC64*H64</f>
        <v>0</v>
      </c>
      <c r="AX64" s="31"/>
    </row>
    <row r="65" customFormat="false" ht="12.75" hidden="false" customHeight="false" outlineLevel="0" collapsed="false">
      <c r="A65" s="15" t="n">
        <v>59</v>
      </c>
      <c r="B65" s="15" t="n">
        <v>34</v>
      </c>
      <c r="C65" s="1" t="n">
        <v>5000</v>
      </c>
      <c r="D65" s="20" t="s">
        <v>21</v>
      </c>
      <c r="E65" s="30" t="n">
        <v>37196</v>
      </c>
      <c r="F65" s="30" t="n">
        <v>37346</v>
      </c>
      <c r="G65" s="1" t="n">
        <v>5000</v>
      </c>
      <c r="H65" s="16" t="n">
        <v>3.56</v>
      </c>
      <c r="I65" s="19" t="n">
        <f aca="false">(F65-E65+1)*C65</f>
        <v>755000</v>
      </c>
      <c r="L65" s="1"/>
      <c r="M65" s="1"/>
      <c r="N65" s="1"/>
      <c r="O65" s="1"/>
      <c r="P65" s="1"/>
      <c r="Q65" s="1"/>
      <c r="R65" s="1" t="n">
        <f aca="false">$C65*R$2</f>
        <v>150000</v>
      </c>
      <c r="S65" s="1" t="n">
        <f aca="false">$C65*S$2</f>
        <v>155000</v>
      </c>
      <c r="T65" s="1" t="n">
        <f aca="false">$C65*T$2</f>
        <v>155000</v>
      </c>
      <c r="U65" s="1" t="n">
        <f aca="false">$C65*U$2</f>
        <v>140000</v>
      </c>
      <c r="V65" s="1" t="n">
        <f aca="false">$C65*V$2</f>
        <v>155000</v>
      </c>
      <c r="W65" s="1"/>
      <c r="X65" s="1"/>
      <c r="Y65" s="1"/>
      <c r="Z65" s="1"/>
      <c r="AA65" s="1"/>
      <c r="AF65" s="31" t="n">
        <f aca="false">L65*H65</f>
        <v>0</v>
      </c>
      <c r="AG65" s="31" t="n">
        <f aca="false">M65*H65</f>
        <v>0</v>
      </c>
      <c r="AH65" s="31" t="n">
        <f aca="false">N65*H65</f>
        <v>0</v>
      </c>
      <c r="AI65" s="31" t="n">
        <f aca="false">O65*H65</f>
        <v>0</v>
      </c>
      <c r="AJ65" s="31" t="n">
        <f aca="false">P65*H65</f>
        <v>0</v>
      </c>
      <c r="AK65" s="31" t="n">
        <f aca="false">Q65*H65</f>
        <v>0</v>
      </c>
      <c r="AL65" s="31" t="n">
        <f aca="false">R65*H65</f>
        <v>534000</v>
      </c>
      <c r="AM65" s="31" t="n">
        <f aca="false">S65*H65</f>
        <v>551800</v>
      </c>
      <c r="AN65" s="31" t="n">
        <f aca="false">T65*H65</f>
        <v>551800</v>
      </c>
      <c r="AO65" s="31" t="n">
        <f aca="false">U65*H65</f>
        <v>498400</v>
      </c>
      <c r="AP65" s="31" t="n">
        <f aca="false">V65*H65</f>
        <v>551800</v>
      </c>
      <c r="AQ65" s="31" t="n">
        <f aca="false">W65*H65</f>
        <v>0</v>
      </c>
      <c r="AR65" s="31" t="n">
        <f aca="false">X65*H65</f>
        <v>0</v>
      </c>
      <c r="AS65" s="31" t="n">
        <f aca="false">Y65*H65</f>
        <v>0</v>
      </c>
      <c r="AT65" s="31" t="n">
        <f aca="false">Z65*H65</f>
        <v>0</v>
      </c>
      <c r="AU65" s="31" t="n">
        <f aca="false">AA65*H65</f>
        <v>0</v>
      </c>
      <c r="AV65" s="31" t="n">
        <f aca="false">AB65*H65</f>
        <v>0</v>
      </c>
      <c r="AW65" s="31" t="n">
        <f aca="false">AC65*H65</f>
        <v>0</v>
      </c>
      <c r="AX65" s="31"/>
    </row>
    <row r="66" customFormat="false" ht="12.75" hidden="false" customHeight="false" outlineLevel="0" collapsed="false">
      <c r="A66" s="15" t="n">
        <v>60</v>
      </c>
      <c r="B66" s="15" t="n">
        <v>31</v>
      </c>
      <c r="C66" s="1" t="n">
        <v>1250</v>
      </c>
      <c r="D66" s="20" t="s">
        <v>20</v>
      </c>
      <c r="E66" s="30" t="n">
        <v>37196</v>
      </c>
      <c r="F66" s="30" t="n">
        <v>37376</v>
      </c>
      <c r="G66" s="1" t="n">
        <v>0</v>
      </c>
      <c r="H66" s="16" t="n">
        <v>3.6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F66" s="31" t="n">
        <f aca="false">L66*H66</f>
        <v>0</v>
      </c>
      <c r="AG66" s="31" t="n">
        <f aca="false">M66*H66</f>
        <v>0</v>
      </c>
      <c r="AH66" s="31" t="n">
        <f aca="false">N66*H66</f>
        <v>0</v>
      </c>
      <c r="AI66" s="31" t="n">
        <f aca="false">O66*H66</f>
        <v>0</v>
      </c>
      <c r="AJ66" s="31" t="n">
        <f aca="false">P66*H66</f>
        <v>0</v>
      </c>
      <c r="AK66" s="31" t="n">
        <f aca="false">Q66*H66</f>
        <v>0</v>
      </c>
      <c r="AL66" s="31" t="n">
        <f aca="false">R66*H66</f>
        <v>0</v>
      </c>
      <c r="AM66" s="31" t="n">
        <f aca="false">S66*H66</f>
        <v>0</v>
      </c>
      <c r="AN66" s="31" t="n">
        <f aca="false">T66*H66</f>
        <v>0</v>
      </c>
      <c r="AO66" s="31" t="n">
        <f aca="false">U66*H66</f>
        <v>0</v>
      </c>
      <c r="AP66" s="31" t="n">
        <f aca="false">V66*H66</f>
        <v>0</v>
      </c>
      <c r="AQ66" s="31" t="n">
        <f aca="false">W66*H66</f>
        <v>0</v>
      </c>
      <c r="AR66" s="31" t="n">
        <f aca="false">X66*H66</f>
        <v>0</v>
      </c>
      <c r="AS66" s="31" t="n">
        <f aca="false">Y66*H66</f>
        <v>0</v>
      </c>
      <c r="AT66" s="31" t="n">
        <f aca="false">Z66*H66</f>
        <v>0</v>
      </c>
      <c r="AU66" s="31" t="n">
        <f aca="false">AA66*H66</f>
        <v>0</v>
      </c>
      <c r="AV66" s="31" t="n">
        <f aca="false">AB66*H66</f>
        <v>0</v>
      </c>
      <c r="AW66" s="31" t="n">
        <f aca="false">AC66*H66</f>
        <v>0</v>
      </c>
      <c r="AX66" s="31"/>
    </row>
    <row r="67" customFormat="false" ht="12.75" hidden="false" customHeight="false" outlineLevel="0" collapsed="false">
      <c r="A67" s="15" t="n">
        <v>61</v>
      </c>
      <c r="B67" s="15" t="n">
        <v>32</v>
      </c>
      <c r="C67" s="1" t="n">
        <v>2500</v>
      </c>
      <c r="D67" s="20" t="s">
        <v>20</v>
      </c>
      <c r="E67" s="30" t="n">
        <v>37196</v>
      </c>
      <c r="F67" s="30" t="n">
        <v>37346</v>
      </c>
      <c r="G67" s="1" t="n">
        <v>2500</v>
      </c>
      <c r="H67" s="16" t="n">
        <v>0.125</v>
      </c>
      <c r="J67" s="19" t="n">
        <f aca="false">(F67-E67+1)*C67</f>
        <v>377500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F67" s="31" t="n">
        <f aca="false">L67*H67</f>
        <v>0</v>
      </c>
      <c r="AG67" s="31" t="n">
        <f aca="false">M67*H67</f>
        <v>0</v>
      </c>
      <c r="AH67" s="31" t="n">
        <f aca="false">N67*H67</f>
        <v>0</v>
      </c>
      <c r="AI67" s="31" t="n">
        <f aca="false">O67*H67</f>
        <v>0</v>
      </c>
      <c r="AJ67" s="31" t="n">
        <f aca="false">P67*H67</f>
        <v>0</v>
      </c>
      <c r="AK67" s="31" t="n">
        <f aca="false">Q67*H67</f>
        <v>0</v>
      </c>
      <c r="AL67" s="31" t="n">
        <f aca="false">R67*H67</f>
        <v>0</v>
      </c>
      <c r="AM67" s="31" t="n">
        <f aca="false">S67*H67</f>
        <v>0</v>
      </c>
      <c r="AN67" s="31" t="n">
        <f aca="false">T67*H67</f>
        <v>0</v>
      </c>
      <c r="AO67" s="31" t="n">
        <f aca="false">U67*H67</f>
        <v>0</v>
      </c>
      <c r="AP67" s="31" t="n">
        <f aca="false">V67*H67</f>
        <v>0</v>
      </c>
      <c r="AQ67" s="31" t="n">
        <f aca="false">W67*H67</f>
        <v>0</v>
      </c>
      <c r="AR67" s="31" t="n">
        <f aca="false">X67*H67</f>
        <v>0</v>
      </c>
      <c r="AS67" s="31" t="n">
        <f aca="false">Y67*H67</f>
        <v>0</v>
      </c>
      <c r="AT67" s="31" t="n">
        <f aca="false">Z67*H67</f>
        <v>0</v>
      </c>
      <c r="AU67" s="31" t="n">
        <f aca="false">AA67*H67</f>
        <v>0</v>
      </c>
      <c r="AV67" s="31" t="n">
        <f aca="false">AB67*H67</f>
        <v>0</v>
      </c>
      <c r="AW67" s="31" t="n">
        <f aca="false">AC67*H67</f>
        <v>0</v>
      </c>
      <c r="AX67" s="31"/>
    </row>
    <row r="68" customFormat="false" ht="12.75" hidden="false" customHeight="false" outlineLevel="0" collapsed="false">
      <c r="A68" s="15" t="n">
        <v>62</v>
      </c>
      <c r="B68" s="15" t="n">
        <v>35</v>
      </c>
      <c r="C68" s="1" t="n">
        <v>5000</v>
      </c>
      <c r="D68" s="20" t="s">
        <v>21</v>
      </c>
      <c r="E68" s="30" t="n">
        <v>37196</v>
      </c>
      <c r="F68" s="30" t="n">
        <v>37376</v>
      </c>
      <c r="G68" s="1" t="n">
        <v>0</v>
      </c>
      <c r="H68" s="16" t="n">
        <v>3.44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F68" s="31" t="n">
        <f aca="false">L68*H68</f>
        <v>0</v>
      </c>
      <c r="AG68" s="31" t="n">
        <f aca="false">M68*H68</f>
        <v>0</v>
      </c>
      <c r="AH68" s="31" t="n">
        <f aca="false">N68*H68</f>
        <v>0</v>
      </c>
      <c r="AI68" s="31" t="n">
        <f aca="false">O68*H68</f>
        <v>0</v>
      </c>
      <c r="AJ68" s="31" t="n">
        <f aca="false">P68*H68</f>
        <v>0</v>
      </c>
      <c r="AK68" s="31" t="n">
        <f aca="false">Q68*H68</f>
        <v>0</v>
      </c>
      <c r="AL68" s="31" t="n">
        <f aca="false">R68*H68</f>
        <v>0</v>
      </c>
      <c r="AM68" s="31" t="n">
        <f aca="false">S68*H68</f>
        <v>0</v>
      </c>
      <c r="AN68" s="31" t="n">
        <f aca="false">T68*H68</f>
        <v>0</v>
      </c>
      <c r="AO68" s="31" t="n">
        <f aca="false">U68*H68</f>
        <v>0</v>
      </c>
      <c r="AP68" s="31" t="n">
        <f aca="false">V68*H68</f>
        <v>0</v>
      </c>
      <c r="AQ68" s="31" t="n">
        <f aca="false">W68*H68</f>
        <v>0</v>
      </c>
      <c r="AR68" s="31" t="n">
        <f aca="false">X68*H68</f>
        <v>0</v>
      </c>
      <c r="AS68" s="31" t="n">
        <f aca="false">Y68*H68</f>
        <v>0</v>
      </c>
      <c r="AT68" s="31" t="n">
        <f aca="false">Z68*H68</f>
        <v>0</v>
      </c>
      <c r="AU68" s="31" t="n">
        <f aca="false">AA68*H68</f>
        <v>0</v>
      </c>
      <c r="AV68" s="31" t="n">
        <f aca="false">AB68*H68</f>
        <v>0</v>
      </c>
      <c r="AW68" s="31" t="n">
        <f aca="false">AC68*H68</f>
        <v>0</v>
      </c>
      <c r="AX68" s="31"/>
    </row>
    <row r="69" customFormat="false" ht="12.75" hidden="false" customHeight="false" outlineLevel="0" collapsed="false">
      <c r="A69" s="15" t="n">
        <v>63</v>
      </c>
      <c r="B69" s="15" t="n">
        <v>36</v>
      </c>
      <c r="C69" s="1" t="n">
        <v>10000</v>
      </c>
      <c r="D69" s="20" t="s">
        <v>21</v>
      </c>
      <c r="E69" s="30" t="n">
        <v>37196</v>
      </c>
      <c r="F69" s="30" t="n">
        <v>37346</v>
      </c>
      <c r="G69" s="1" t="n">
        <v>10000</v>
      </c>
      <c r="H69" s="16" t="n">
        <v>0.125</v>
      </c>
      <c r="J69" s="19" t="n">
        <f aca="false">(F69-E69+1)*C69</f>
        <v>1510000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F69" s="31" t="n">
        <f aca="false">L69*H69</f>
        <v>0</v>
      </c>
      <c r="AG69" s="31" t="n">
        <f aca="false">M69*H69</f>
        <v>0</v>
      </c>
      <c r="AH69" s="31" t="n">
        <f aca="false">N69*H69</f>
        <v>0</v>
      </c>
      <c r="AI69" s="31" t="n">
        <f aca="false">O69*H69</f>
        <v>0</v>
      </c>
      <c r="AJ69" s="31" t="n">
        <f aca="false">P69*H69</f>
        <v>0</v>
      </c>
      <c r="AK69" s="31" t="n">
        <f aca="false">Q69*H69</f>
        <v>0</v>
      </c>
      <c r="AL69" s="31" t="n">
        <f aca="false">R69*H69</f>
        <v>0</v>
      </c>
      <c r="AM69" s="31" t="n">
        <f aca="false">S69*H69</f>
        <v>0</v>
      </c>
      <c r="AN69" s="31" t="n">
        <f aca="false">T69*H69</f>
        <v>0</v>
      </c>
      <c r="AO69" s="31" t="n">
        <f aca="false">U69*H69</f>
        <v>0</v>
      </c>
      <c r="AP69" s="31" t="n">
        <f aca="false">V69*H69</f>
        <v>0</v>
      </c>
      <c r="AQ69" s="31" t="n">
        <f aca="false">W69*H69</f>
        <v>0</v>
      </c>
      <c r="AR69" s="31" t="n">
        <f aca="false">X69*H69</f>
        <v>0</v>
      </c>
      <c r="AS69" s="31" t="n">
        <f aca="false">Y69*H69</f>
        <v>0</v>
      </c>
      <c r="AT69" s="31" t="n">
        <f aca="false">Z69*H69</f>
        <v>0</v>
      </c>
      <c r="AU69" s="31" t="n">
        <f aca="false">AA69*H69</f>
        <v>0</v>
      </c>
      <c r="AV69" s="31" t="n">
        <f aca="false">AB69*H69</f>
        <v>0</v>
      </c>
      <c r="AW69" s="31" t="n">
        <f aca="false">AC69*H69</f>
        <v>0</v>
      </c>
      <c r="AX69" s="31"/>
    </row>
    <row r="70" customFormat="false" ht="12.75" hidden="false" customHeight="false" outlineLevel="0" collapsed="false">
      <c r="A70" s="15" t="n">
        <v>64</v>
      </c>
      <c r="B70" s="15" t="n">
        <v>33</v>
      </c>
      <c r="C70" s="1" t="n">
        <v>5000</v>
      </c>
      <c r="D70" s="20" t="s">
        <v>20</v>
      </c>
      <c r="E70" s="30" t="n">
        <v>36982</v>
      </c>
      <c r="F70" s="30" t="n">
        <v>37011</v>
      </c>
      <c r="H70" s="16" t="n">
        <v>3.48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F70" s="31" t="n">
        <f aca="false">L70*H70</f>
        <v>0</v>
      </c>
      <c r="AG70" s="31" t="n">
        <f aca="false">M70*H70</f>
        <v>0</v>
      </c>
      <c r="AH70" s="31" t="n">
        <f aca="false">N70*H70</f>
        <v>0</v>
      </c>
      <c r="AI70" s="31" t="n">
        <f aca="false">O70*H70</f>
        <v>0</v>
      </c>
      <c r="AJ70" s="31" t="n">
        <f aca="false">P70*H70</f>
        <v>0</v>
      </c>
      <c r="AK70" s="31" t="n">
        <f aca="false">Q70*H70</f>
        <v>0</v>
      </c>
      <c r="AL70" s="31" t="n">
        <f aca="false">R70*H70</f>
        <v>0</v>
      </c>
      <c r="AM70" s="31" t="n">
        <f aca="false">S70*H70</f>
        <v>0</v>
      </c>
      <c r="AN70" s="31" t="n">
        <f aca="false">T70*H70</f>
        <v>0</v>
      </c>
      <c r="AO70" s="31" t="n">
        <f aca="false">U70*H70</f>
        <v>0</v>
      </c>
      <c r="AP70" s="31" t="n">
        <f aca="false">V70*H70</f>
        <v>0</v>
      </c>
      <c r="AQ70" s="31" t="n">
        <f aca="false">W70*H70</f>
        <v>0</v>
      </c>
      <c r="AR70" s="31" t="n">
        <f aca="false">X70*H70</f>
        <v>0</v>
      </c>
      <c r="AS70" s="31" t="n">
        <f aca="false">Y70*H70</f>
        <v>0</v>
      </c>
      <c r="AT70" s="31" t="n">
        <f aca="false">Z70*H70</f>
        <v>0</v>
      </c>
      <c r="AU70" s="31" t="n">
        <f aca="false">AA70*H70</f>
        <v>0</v>
      </c>
      <c r="AV70" s="31" t="n">
        <f aca="false">AB70*H70</f>
        <v>0</v>
      </c>
      <c r="AW70" s="31" t="n">
        <f aca="false">AC70*H70</f>
        <v>0</v>
      </c>
      <c r="AX70" s="31"/>
    </row>
    <row r="71" customFormat="false" ht="12.75" hidden="false" customHeight="false" outlineLevel="0" collapsed="false">
      <c r="A71" s="15" t="n">
        <v>65</v>
      </c>
      <c r="B71" s="15" t="n">
        <v>37</v>
      </c>
      <c r="C71" s="1" t="n">
        <v>10000</v>
      </c>
      <c r="D71" s="20" t="s">
        <v>21</v>
      </c>
      <c r="E71" s="30" t="n">
        <v>36982</v>
      </c>
      <c r="F71" s="30" t="n">
        <v>37011</v>
      </c>
      <c r="H71" s="16" t="n">
        <v>3.48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F71" s="31" t="n">
        <f aca="false">L71*H71</f>
        <v>0</v>
      </c>
      <c r="AG71" s="31" t="n">
        <f aca="false">M71*H71</f>
        <v>0</v>
      </c>
      <c r="AH71" s="31" t="n">
        <f aca="false">N71*H71</f>
        <v>0</v>
      </c>
      <c r="AI71" s="31" t="n">
        <f aca="false">O71*H71</f>
        <v>0</v>
      </c>
      <c r="AJ71" s="31" t="n">
        <f aca="false">P71*H71</f>
        <v>0</v>
      </c>
      <c r="AK71" s="31" t="n">
        <f aca="false">Q71*H71</f>
        <v>0</v>
      </c>
      <c r="AL71" s="31" t="n">
        <f aca="false">R71*H71</f>
        <v>0</v>
      </c>
      <c r="AM71" s="31" t="n">
        <f aca="false">S71*H71</f>
        <v>0</v>
      </c>
      <c r="AN71" s="31" t="n">
        <f aca="false">T71*H71</f>
        <v>0</v>
      </c>
      <c r="AO71" s="31" t="n">
        <f aca="false">U71*H71</f>
        <v>0</v>
      </c>
      <c r="AP71" s="31" t="n">
        <f aca="false">V71*H71</f>
        <v>0</v>
      </c>
      <c r="AQ71" s="31" t="n">
        <f aca="false">W71*H71</f>
        <v>0</v>
      </c>
      <c r="AR71" s="31" t="n">
        <f aca="false">X71*H71</f>
        <v>0</v>
      </c>
      <c r="AS71" s="31" t="n">
        <f aca="false">Y71*H71</f>
        <v>0</v>
      </c>
      <c r="AT71" s="31" t="n">
        <f aca="false">Z71*H71</f>
        <v>0</v>
      </c>
      <c r="AU71" s="31" t="n">
        <f aca="false">AA71*H71</f>
        <v>0</v>
      </c>
      <c r="AV71" s="31" t="n">
        <f aca="false">AB71*H71</f>
        <v>0</v>
      </c>
      <c r="AW71" s="31" t="n">
        <f aca="false">AC71*H71</f>
        <v>0</v>
      </c>
      <c r="AX71" s="31"/>
    </row>
    <row r="72" customFormat="false" ht="12.75" hidden="false" customHeight="false" outlineLevel="0" collapsed="false">
      <c r="A72" s="15" t="n">
        <v>66</v>
      </c>
      <c r="B72" s="15" t="n">
        <v>34</v>
      </c>
      <c r="C72" s="1" t="n">
        <v>5000</v>
      </c>
      <c r="D72" s="20" t="s">
        <v>20</v>
      </c>
      <c r="E72" s="30" t="n">
        <v>37165</v>
      </c>
      <c r="F72" s="30" t="n">
        <v>37195</v>
      </c>
      <c r="G72" s="1" t="n">
        <v>5000</v>
      </c>
      <c r="H72" s="16" t="n">
        <v>3.38</v>
      </c>
      <c r="I72" s="19" t="n">
        <f aca="false">(F72-E72+1)*C72</f>
        <v>155000</v>
      </c>
      <c r="L72" s="1"/>
      <c r="M72" s="1"/>
      <c r="N72" s="1"/>
      <c r="O72" s="1"/>
      <c r="P72" s="1"/>
      <c r="Q72" s="1" t="n">
        <f aca="false">$C72*Q$2</f>
        <v>155000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F72" s="31" t="n">
        <f aca="false">L72*H72</f>
        <v>0</v>
      </c>
      <c r="AG72" s="31" t="n">
        <f aca="false">M72*H72</f>
        <v>0</v>
      </c>
      <c r="AH72" s="31" t="n">
        <f aca="false">N72*H72</f>
        <v>0</v>
      </c>
      <c r="AI72" s="31" t="n">
        <f aca="false">O72*H72</f>
        <v>0</v>
      </c>
      <c r="AJ72" s="31" t="n">
        <f aca="false">P72*H72</f>
        <v>0</v>
      </c>
      <c r="AK72" s="31" t="n">
        <f aca="false">Q72*H72</f>
        <v>523900</v>
      </c>
      <c r="AL72" s="31" t="n">
        <f aca="false">R72*H72</f>
        <v>0</v>
      </c>
      <c r="AM72" s="31" t="n">
        <f aca="false">S72*H72</f>
        <v>0</v>
      </c>
      <c r="AN72" s="31" t="n">
        <f aca="false">T72*H72</f>
        <v>0</v>
      </c>
      <c r="AO72" s="31" t="n">
        <f aca="false">U72*H72</f>
        <v>0</v>
      </c>
      <c r="AP72" s="31" t="n">
        <f aca="false">V72*H72</f>
        <v>0</v>
      </c>
      <c r="AQ72" s="31" t="n">
        <f aca="false">W72*H72</f>
        <v>0</v>
      </c>
      <c r="AR72" s="31" t="n">
        <f aca="false">X72*H72</f>
        <v>0</v>
      </c>
      <c r="AS72" s="31" t="n">
        <f aca="false">Y72*H72</f>
        <v>0</v>
      </c>
      <c r="AT72" s="31" t="n">
        <f aca="false">Z72*H72</f>
        <v>0</v>
      </c>
      <c r="AU72" s="31" t="n">
        <f aca="false">AA72*H72</f>
        <v>0</v>
      </c>
      <c r="AV72" s="31" t="n">
        <f aca="false">AB72*H72</f>
        <v>0</v>
      </c>
      <c r="AW72" s="31" t="n">
        <f aca="false">AC72*H72</f>
        <v>0</v>
      </c>
      <c r="AX72" s="31"/>
    </row>
    <row r="73" customFormat="false" ht="12.75" hidden="false" customHeight="false" outlineLevel="0" collapsed="false">
      <c r="A73" s="15"/>
      <c r="B73" s="15"/>
      <c r="C73" s="1" t="n">
        <v>1250</v>
      </c>
      <c r="D73" s="20" t="s">
        <v>20</v>
      </c>
      <c r="E73" s="30" t="n">
        <v>37196</v>
      </c>
      <c r="F73" s="30" t="n">
        <v>37346</v>
      </c>
      <c r="G73" s="1" t="n">
        <v>1250</v>
      </c>
      <c r="H73" s="16" t="n">
        <v>3.38</v>
      </c>
      <c r="I73" s="19" t="n">
        <f aca="false">(F73-E73+1)*C73</f>
        <v>188750</v>
      </c>
      <c r="L73" s="1"/>
      <c r="M73" s="1"/>
      <c r="N73" s="1"/>
      <c r="O73" s="1"/>
      <c r="P73" s="1"/>
      <c r="Q73" s="1"/>
      <c r="R73" s="1" t="n">
        <f aca="false">$C73*R$2</f>
        <v>37500</v>
      </c>
      <c r="S73" s="1" t="n">
        <f aca="false">$C73*S$2</f>
        <v>38750</v>
      </c>
      <c r="T73" s="1" t="n">
        <f aca="false">$C73*T$2</f>
        <v>38750</v>
      </c>
      <c r="U73" s="1" t="n">
        <f aca="false">$C73*U$2</f>
        <v>35000</v>
      </c>
      <c r="V73" s="1" t="n">
        <f aca="false">$C73*V$2</f>
        <v>38750</v>
      </c>
      <c r="W73" s="1"/>
      <c r="X73" s="1"/>
      <c r="Y73" s="1"/>
      <c r="Z73" s="1"/>
      <c r="AA73" s="1"/>
      <c r="AF73" s="31" t="n">
        <f aca="false">L73*H73</f>
        <v>0</v>
      </c>
      <c r="AG73" s="31" t="n">
        <f aca="false">M73*H73</f>
        <v>0</v>
      </c>
      <c r="AH73" s="31" t="n">
        <f aca="false">N73*H73</f>
        <v>0</v>
      </c>
      <c r="AI73" s="31" t="n">
        <f aca="false">O73*H73</f>
        <v>0</v>
      </c>
      <c r="AJ73" s="31" t="n">
        <f aca="false">P73*H73</f>
        <v>0</v>
      </c>
      <c r="AK73" s="31" t="n">
        <f aca="false">Q73*H73</f>
        <v>0</v>
      </c>
      <c r="AL73" s="31" t="n">
        <f aca="false">R73*H73</f>
        <v>126750</v>
      </c>
      <c r="AM73" s="31" t="n">
        <f aca="false">S73*H73</f>
        <v>130975</v>
      </c>
      <c r="AN73" s="31" t="n">
        <f aca="false">T73*H73</f>
        <v>130975</v>
      </c>
      <c r="AO73" s="31" t="n">
        <f aca="false">U73*H73</f>
        <v>118300</v>
      </c>
      <c r="AP73" s="31" t="n">
        <f aca="false">V73*H73</f>
        <v>130975</v>
      </c>
      <c r="AQ73" s="31" t="n">
        <f aca="false">W73*H73</f>
        <v>0</v>
      </c>
      <c r="AR73" s="31" t="n">
        <f aca="false">X73*H73</f>
        <v>0</v>
      </c>
      <c r="AS73" s="31" t="n">
        <f aca="false">Y73*H73</f>
        <v>0</v>
      </c>
      <c r="AT73" s="31" t="n">
        <f aca="false">Z73*H73</f>
        <v>0</v>
      </c>
      <c r="AU73" s="31" t="n">
        <f aca="false">AA73*H73</f>
        <v>0</v>
      </c>
      <c r="AV73" s="31" t="n">
        <f aca="false">AB73*H73</f>
        <v>0</v>
      </c>
      <c r="AW73" s="31" t="n">
        <f aca="false">AC73*H73</f>
        <v>0</v>
      </c>
      <c r="AX73" s="31"/>
    </row>
    <row r="74" customFormat="false" ht="12.75" hidden="false" customHeight="false" outlineLevel="0" collapsed="false">
      <c r="A74" s="15"/>
      <c r="B74" s="15"/>
      <c r="C74" s="1" t="n">
        <v>5000</v>
      </c>
      <c r="D74" s="20" t="s">
        <v>20</v>
      </c>
      <c r="E74" s="30" t="n">
        <v>37347</v>
      </c>
      <c r="F74" s="30" t="n">
        <v>37376</v>
      </c>
      <c r="G74" s="1" t="n">
        <v>5000</v>
      </c>
      <c r="H74" s="16" t="n">
        <v>3.635</v>
      </c>
      <c r="I74" s="19" t="n">
        <f aca="false">(F74-E74+1)*C74</f>
        <v>150000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 t="n">
        <f aca="false">$C74*W$2</f>
        <v>150000</v>
      </c>
      <c r="X74" s="1"/>
      <c r="Y74" s="1"/>
      <c r="Z74" s="1"/>
      <c r="AA74" s="1"/>
      <c r="AF74" s="31" t="n">
        <f aca="false">L74*H74</f>
        <v>0</v>
      </c>
      <c r="AG74" s="31" t="n">
        <f aca="false">M74*H74</f>
        <v>0</v>
      </c>
      <c r="AH74" s="31" t="n">
        <f aca="false">N74*H74</f>
        <v>0</v>
      </c>
      <c r="AI74" s="31" t="n">
        <f aca="false">O74*H74</f>
        <v>0</v>
      </c>
      <c r="AJ74" s="31" t="n">
        <f aca="false">P74*H74</f>
        <v>0</v>
      </c>
      <c r="AK74" s="31" t="n">
        <f aca="false">Q74*H74</f>
        <v>0</v>
      </c>
      <c r="AL74" s="31" t="n">
        <f aca="false">R74*H74</f>
        <v>0</v>
      </c>
      <c r="AM74" s="31" t="n">
        <f aca="false">S74*H74</f>
        <v>0</v>
      </c>
      <c r="AN74" s="31" t="n">
        <f aca="false">T74*H74</f>
        <v>0</v>
      </c>
      <c r="AO74" s="31" t="n">
        <f aca="false">U74*H74</f>
        <v>0</v>
      </c>
      <c r="AP74" s="31" t="n">
        <f aca="false">V74*H74</f>
        <v>0</v>
      </c>
      <c r="AQ74" s="31" t="n">
        <f aca="false">W74*H74</f>
        <v>545250</v>
      </c>
      <c r="AR74" s="31" t="n">
        <f aca="false">X74*H74</f>
        <v>0</v>
      </c>
      <c r="AS74" s="31" t="n">
        <f aca="false">Y74*H74</f>
        <v>0</v>
      </c>
      <c r="AT74" s="31" t="n">
        <f aca="false">Z74*H74</f>
        <v>0</v>
      </c>
      <c r="AU74" s="31" t="n">
        <f aca="false">AA74*H74</f>
        <v>0</v>
      </c>
      <c r="AV74" s="31" t="n">
        <f aca="false">AB74*H74</f>
        <v>0</v>
      </c>
      <c r="AW74" s="31" t="n">
        <f aca="false">AC74*H74</f>
        <v>0</v>
      </c>
      <c r="AX74" s="31"/>
    </row>
    <row r="75" customFormat="false" ht="12.75" hidden="false" customHeight="false" outlineLevel="0" collapsed="false">
      <c r="A75" s="15" t="n">
        <v>67</v>
      </c>
      <c r="B75" s="15" t="n">
        <v>38</v>
      </c>
      <c r="C75" s="1" t="n">
        <v>10000</v>
      </c>
      <c r="D75" s="20" t="s">
        <v>21</v>
      </c>
      <c r="E75" s="30" t="n">
        <v>37165</v>
      </c>
      <c r="F75" s="30" t="n">
        <v>37195</v>
      </c>
      <c r="G75" s="1" t="n">
        <v>10000</v>
      </c>
      <c r="H75" s="16" t="n">
        <v>3.38</v>
      </c>
      <c r="I75" s="19" t="n">
        <f aca="false">(F75-E75+1)*C75</f>
        <v>310000</v>
      </c>
      <c r="L75" s="1"/>
      <c r="M75" s="1"/>
      <c r="N75" s="1"/>
      <c r="O75" s="1"/>
      <c r="P75" s="1"/>
      <c r="Q75" s="1" t="n">
        <f aca="false">$C75*Q$2</f>
        <v>310000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F75" s="31" t="n">
        <f aca="false">L75*H75</f>
        <v>0</v>
      </c>
      <c r="AG75" s="31" t="n">
        <f aca="false">M75*H75</f>
        <v>0</v>
      </c>
      <c r="AH75" s="31" t="n">
        <f aca="false">N75*H75</f>
        <v>0</v>
      </c>
      <c r="AI75" s="31" t="n">
        <f aca="false">O75*H75</f>
        <v>0</v>
      </c>
      <c r="AJ75" s="31" t="n">
        <f aca="false">P75*H75</f>
        <v>0</v>
      </c>
      <c r="AK75" s="31" t="n">
        <f aca="false">Q75*H75</f>
        <v>1047800</v>
      </c>
      <c r="AL75" s="31" t="n">
        <f aca="false">R75*H75</f>
        <v>0</v>
      </c>
      <c r="AM75" s="31" t="n">
        <f aca="false">S75*H75</f>
        <v>0</v>
      </c>
      <c r="AN75" s="31" t="n">
        <f aca="false">T75*H75</f>
        <v>0</v>
      </c>
      <c r="AO75" s="31" t="n">
        <f aca="false">U75*H75</f>
        <v>0</v>
      </c>
      <c r="AP75" s="31" t="n">
        <f aca="false">V75*H75</f>
        <v>0</v>
      </c>
      <c r="AQ75" s="31" t="n">
        <f aca="false">W75*H75</f>
        <v>0</v>
      </c>
      <c r="AR75" s="31" t="n">
        <f aca="false">X75*H75</f>
        <v>0</v>
      </c>
      <c r="AS75" s="31" t="n">
        <f aca="false">Y75*H75</f>
        <v>0</v>
      </c>
      <c r="AT75" s="31" t="n">
        <f aca="false">Z75*H75</f>
        <v>0</v>
      </c>
      <c r="AU75" s="31" t="n">
        <f aca="false">AA75*H75</f>
        <v>0</v>
      </c>
      <c r="AV75" s="31" t="n">
        <f aca="false">AB75*H75</f>
        <v>0</v>
      </c>
      <c r="AW75" s="31" t="n">
        <f aca="false">AC75*H75</f>
        <v>0</v>
      </c>
      <c r="AX75" s="31"/>
    </row>
    <row r="76" customFormat="false" ht="12.75" hidden="false" customHeight="false" outlineLevel="0" collapsed="false">
      <c r="A76" s="15"/>
      <c r="B76" s="15"/>
      <c r="C76" s="1" t="n">
        <v>5000</v>
      </c>
      <c r="D76" s="20" t="s">
        <v>21</v>
      </c>
      <c r="E76" s="30" t="n">
        <v>37196</v>
      </c>
      <c r="F76" s="30" t="n">
        <v>37225</v>
      </c>
      <c r="G76" s="1" t="n">
        <v>5000</v>
      </c>
      <c r="H76" s="16" t="n">
        <v>3.82</v>
      </c>
      <c r="I76" s="19" t="n">
        <f aca="false">(F76-E76+1)*C76</f>
        <v>150000</v>
      </c>
      <c r="L76" s="1"/>
      <c r="M76" s="1"/>
      <c r="N76" s="1"/>
      <c r="O76" s="1"/>
      <c r="P76" s="1"/>
      <c r="Q76" s="1"/>
      <c r="R76" s="1" t="n">
        <f aca="false">$C76*R$2</f>
        <v>150000</v>
      </c>
      <c r="S76" s="1"/>
      <c r="T76" s="1"/>
      <c r="U76" s="1"/>
      <c r="V76" s="1"/>
      <c r="W76" s="1"/>
      <c r="X76" s="1"/>
      <c r="Y76" s="1"/>
      <c r="Z76" s="1"/>
      <c r="AA76" s="1"/>
      <c r="AF76" s="31" t="n">
        <f aca="false">L76*H76</f>
        <v>0</v>
      </c>
      <c r="AG76" s="31" t="n">
        <f aca="false">M76*H76</f>
        <v>0</v>
      </c>
      <c r="AH76" s="31" t="n">
        <f aca="false">N76*H76</f>
        <v>0</v>
      </c>
      <c r="AI76" s="31" t="n">
        <f aca="false">O76*H76</f>
        <v>0</v>
      </c>
      <c r="AJ76" s="31" t="n">
        <f aca="false">P76*H76</f>
        <v>0</v>
      </c>
      <c r="AK76" s="31" t="n">
        <f aca="false">Q76*H76</f>
        <v>0</v>
      </c>
      <c r="AL76" s="31" t="n">
        <f aca="false">R76*H76</f>
        <v>573000</v>
      </c>
      <c r="AM76" s="31" t="n">
        <f aca="false">S76*H76</f>
        <v>0</v>
      </c>
      <c r="AN76" s="31" t="n">
        <f aca="false">T76*H76</f>
        <v>0</v>
      </c>
      <c r="AO76" s="31" t="n">
        <f aca="false">U76*H76</f>
        <v>0</v>
      </c>
      <c r="AP76" s="31" t="n">
        <f aca="false">V76*H76</f>
        <v>0</v>
      </c>
      <c r="AQ76" s="31" t="n">
        <f aca="false">W76*H76</f>
        <v>0</v>
      </c>
      <c r="AR76" s="31" t="n">
        <f aca="false">X76*H76</f>
        <v>0</v>
      </c>
      <c r="AS76" s="31" t="n">
        <f aca="false">Y76*H76</f>
        <v>0</v>
      </c>
      <c r="AT76" s="31" t="n">
        <f aca="false">Z76*H76</f>
        <v>0</v>
      </c>
      <c r="AU76" s="31" t="n">
        <f aca="false">AA76*H76</f>
        <v>0</v>
      </c>
      <c r="AV76" s="31" t="n">
        <f aca="false">AB76*H76</f>
        <v>0</v>
      </c>
      <c r="AW76" s="31" t="n">
        <f aca="false">AC76*H76</f>
        <v>0</v>
      </c>
      <c r="AX76" s="31"/>
    </row>
    <row r="77" customFormat="false" ht="12.75" hidden="false" customHeight="false" outlineLevel="0" collapsed="false">
      <c r="A77" s="15"/>
      <c r="B77" s="15"/>
      <c r="C77" s="1" t="n">
        <v>5000</v>
      </c>
      <c r="D77" s="20" t="s">
        <v>21</v>
      </c>
      <c r="E77" s="30" t="n">
        <v>37257</v>
      </c>
      <c r="F77" s="30" t="n">
        <v>37346</v>
      </c>
      <c r="G77" s="1" t="n">
        <v>5000</v>
      </c>
      <c r="H77" s="16" t="n">
        <v>3.82</v>
      </c>
      <c r="I77" s="19" t="n">
        <f aca="false">(F77-E77+1)*C77</f>
        <v>450000</v>
      </c>
      <c r="L77" s="1"/>
      <c r="M77" s="1"/>
      <c r="N77" s="1"/>
      <c r="O77" s="1"/>
      <c r="P77" s="1"/>
      <c r="Q77" s="1"/>
      <c r="R77" s="1"/>
      <c r="S77" s="1"/>
      <c r="T77" s="1" t="n">
        <f aca="false">$C77*T$2</f>
        <v>155000</v>
      </c>
      <c r="U77" s="1" t="n">
        <f aca="false">$C77*U$2</f>
        <v>140000</v>
      </c>
      <c r="V77" s="1" t="n">
        <f aca="false">$C77*V$2</f>
        <v>155000</v>
      </c>
      <c r="W77" s="1"/>
      <c r="X77" s="1"/>
      <c r="Y77" s="1"/>
      <c r="Z77" s="1"/>
      <c r="AA77" s="1"/>
      <c r="AF77" s="31" t="n">
        <f aca="false">L77*H77</f>
        <v>0</v>
      </c>
      <c r="AG77" s="31" t="n">
        <f aca="false">M77*H77</f>
        <v>0</v>
      </c>
      <c r="AH77" s="31" t="n">
        <f aca="false">N77*H77</f>
        <v>0</v>
      </c>
      <c r="AI77" s="31" t="n">
        <f aca="false">O77*H77</f>
        <v>0</v>
      </c>
      <c r="AJ77" s="31" t="n">
        <f aca="false">P77*H77</f>
        <v>0</v>
      </c>
      <c r="AK77" s="31" t="n">
        <f aca="false">Q77*H77</f>
        <v>0</v>
      </c>
      <c r="AL77" s="31" t="n">
        <f aca="false">R77*H77</f>
        <v>0</v>
      </c>
      <c r="AM77" s="31" t="n">
        <f aca="false">S77*H77</f>
        <v>0</v>
      </c>
      <c r="AN77" s="31" t="n">
        <f aca="false">T77*H77</f>
        <v>592100</v>
      </c>
      <c r="AO77" s="31" t="n">
        <f aca="false">U77*H77</f>
        <v>534800</v>
      </c>
      <c r="AP77" s="31" t="n">
        <f aca="false">V77*H77</f>
        <v>592100</v>
      </c>
      <c r="AQ77" s="31" t="n">
        <f aca="false">W77*H77</f>
        <v>0</v>
      </c>
      <c r="AR77" s="31" t="n">
        <f aca="false">X77*H77</f>
        <v>0</v>
      </c>
      <c r="AS77" s="31" t="n">
        <f aca="false">Y77*H77</f>
        <v>0</v>
      </c>
      <c r="AT77" s="31" t="n">
        <f aca="false">Z77*H77</f>
        <v>0</v>
      </c>
      <c r="AU77" s="31" t="n">
        <f aca="false">AA77*H77</f>
        <v>0</v>
      </c>
      <c r="AV77" s="31" t="n">
        <f aca="false">AB77*H77</f>
        <v>0</v>
      </c>
      <c r="AW77" s="31" t="n">
        <f aca="false">AC77*H77</f>
        <v>0</v>
      </c>
      <c r="AX77" s="31"/>
    </row>
    <row r="78" customFormat="false" ht="12.75" hidden="false" customHeight="false" outlineLevel="0" collapsed="false">
      <c r="A78" s="15"/>
      <c r="B78" s="15"/>
      <c r="C78" s="1" t="n">
        <v>10000</v>
      </c>
      <c r="D78" s="20" t="s">
        <v>21</v>
      </c>
      <c r="E78" s="30" t="n">
        <v>37347</v>
      </c>
      <c r="F78" s="30" t="n">
        <v>37376</v>
      </c>
      <c r="G78" s="1" t="n">
        <v>10000</v>
      </c>
      <c r="H78" s="16" t="n">
        <v>3.635</v>
      </c>
      <c r="I78" s="19" t="n">
        <f aca="false">(F78-E78+1)*C78</f>
        <v>300000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 t="n">
        <f aca="false">$C78*W$2</f>
        <v>300000</v>
      </c>
      <c r="X78" s="1"/>
      <c r="Y78" s="1"/>
      <c r="Z78" s="1"/>
      <c r="AA78" s="1"/>
      <c r="AF78" s="31" t="n">
        <f aca="false">L78*H78</f>
        <v>0</v>
      </c>
      <c r="AG78" s="31" t="n">
        <f aca="false">M78*H78</f>
        <v>0</v>
      </c>
      <c r="AH78" s="31" t="n">
        <f aca="false">N78*H78</f>
        <v>0</v>
      </c>
      <c r="AI78" s="31" t="n">
        <f aca="false">O78*H78</f>
        <v>0</v>
      </c>
      <c r="AJ78" s="31" t="n">
        <f aca="false">P78*H78</f>
        <v>0</v>
      </c>
      <c r="AK78" s="31" t="n">
        <f aca="false">Q78*H78</f>
        <v>0</v>
      </c>
      <c r="AL78" s="31" t="n">
        <f aca="false">R78*H78</f>
        <v>0</v>
      </c>
      <c r="AM78" s="31" t="n">
        <f aca="false">S78*H78</f>
        <v>0</v>
      </c>
      <c r="AN78" s="31" t="n">
        <f aca="false">T78*H78</f>
        <v>0</v>
      </c>
      <c r="AO78" s="31" t="n">
        <f aca="false">U78*H78</f>
        <v>0</v>
      </c>
      <c r="AP78" s="31" t="n">
        <f aca="false">V78*H78</f>
        <v>0</v>
      </c>
      <c r="AQ78" s="31" t="n">
        <f aca="false">W78*H78</f>
        <v>1090500</v>
      </c>
      <c r="AR78" s="31" t="n">
        <f aca="false">X78*H78</f>
        <v>0</v>
      </c>
      <c r="AS78" s="31" t="n">
        <f aca="false">Y78*H78</f>
        <v>0</v>
      </c>
      <c r="AT78" s="31" t="n">
        <f aca="false">Z78*H78</f>
        <v>0</v>
      </c>
      <c r="AU78" s="31" t="n">
        <f aca="false">AA78*H78</f>
        <v>0</v>
      </c>
      <c r="AV78" s="31" t="n">
        <f aca="false">AB78*H78</f>
        <v>0</v>
      </c>
      <c r="AW78" s="31" t="n">
        <f aca="false">AC78*H78</f>
        <v>0</v>
      </c>
      <c r="AX78" s="31"/>
    </row>
    <row r="79" customFormat="false" ht="12.75" hidden="false" customHeight="false" outlineLevel="0" collapsed="false">
      <c r="A79" s="15" t="n">
        <v>68</v>
      </c>
      <c r="B79" s="15" t="n">
        <v>35</v>
      </c>
      <c r="C79" s="1" t="n">
        <v>5000</v>
      </c>
      <c r="D79" s="20" t="s">
        <v>20</v>
      </c>
      <c r="E79" s="30" t="n">
        <v>37165</v>
      </c>
      <c r="F79" s="30" t="n">
        <v>37195</v>
      </c>
      <c r="G79" s="1" t="n">
        <v>5000</v>
      </c>
      <c r="H79" s="16" t="n">
        <v>3.3</v>
      </c>
      <c r="I79" s="19" t="n">
        <f aca="false">(F79-E79+1)*C79</f>
        <v>155000</v>
      </c>
      <c r="L79" s="1"/>
      <c r="M79" s="1"/>
      <c r="N79" s="1"/>
      <c r="O79" s="1"/>
      <c r="P79" s="1"/>
      <c r="Q79" s="1" t="n">
        <f aca="false">$C79*Q$2</f>
        <v>155000</v>
      </c>
      <c r="R79" s="1"/>
      <c r="S79" s="1"/>
      <c r="T79" s="1"/>
      <c r="U79" s="1"/>
      <c r="V79" s="1"/>
      <c r="W79" s="1"/>
      <c r="X79" s="1"/>
      <c r="Y79" s="1"/>
      <c r="Z79" s="1"/>
      <c r="AA79" s="1"/>
      <c r="AF79" s="31" t="n">
        <f aca="false">L79*H79</f>
        <v>0</v>
      </c>
      <c r="AG79" s="31" t="n">
        <f aca="false">M79*H79</f>
        <v>0</v>
      </c>
      <c r="AH79" s="31" t="n">
        <f aca="false">N79*H79</f>
        <v>0</v>
      </c>
      <c r="AI79" s="31" t="n">
        <f aca="false">O79*H79</f>
        <v>0</v>
      </c>
      <c r="AJ79" s="31" t="n">
        <f aca="false">P79*H79</f>
        <v>0</v>
      </c>
      <c r="AK79" s="31" t="n">
        <f aca="false">Q79*H79</f>
        <v>511500</v>
      </c>
      <c r="AL79" s="31" t="n">
        <f aca="false">R79*H79</f>
        <v>0</v>
      </c>
      <c r="AM79" s="31" t="n">
        <f aca="false">S79*H79</f>
        <v>0</v>
      </c>
      <c r="AN79" s="31" t="n">
        <f aca="false">T79*H79</f>
        <v>0</v>
      </c>
      <c r="AO79" s="31" t="n">
        <f aca="false">U79*H79</f>
        <v>0</v>
      </c>
      <c r="AP79" s="31" t="n">
        <f aca="false">V79*H79</f>
        <v>0</v>
      </c>
      <c r="AQ79" s="31" t="n">
        <f aca="false">W79*H79</f>
        <v>0</v>
      </c>
      <c r="AR79" s="31" t="n">
        <f aca="false">X79*H79</f>
        <v>0</v>
      </c>
      <c r="AS79" s="31" t="n">
        <f aca="false">Y79*H79</f>
        <v>0</v>
      </c>
      <c r="AT79" s="31" t="n">
        <f aca="false">Z79*H79</f>
        <v>0</v>
      </c>
      <c r="AU79" s="31" t="n">
        <f aca="false">AA79*H79</f>
        <v>0</v>
      </c>
      <c r="AV79" s="31" t="n">
        <f aca="false">AB79*H79</f>
        <v>0</v>
      </c>
      <c r="AW79" s="31" t="n">
        <f aca="false">AC79*H79</f>
        <v>0</v>
      </c>
      <c r="AX79" s="31"/>
    </row>
    <row r="80" customFormat="false" ht="12.75" hidden="false" customHeight="false" outlineLevel="0" collapsed="false">
      <c r="A80" s="15"/>
      <c r="B80" s="15"/>
      <c r="C80" s="1" t="n">
        <v>1250</v>
      </c>
      <c r="D80" s="20" t="s">
        <v>20</v>
      </c>
      <c r="E80" s="30" t="n">
        <v>37196</v>
      </c>
      <c r="F80" s="30" t="n">
        <v>37346</v>
      </c>
      <c r="G80" s="1" t="n">
        <v>1250</v>
      </c>
      <c r="H80" s="16" t="n">
        <v>3.73</v>
      </c>
      <c r="I80" s="19" t="n">
        <f aca="false">(F80-E80+1)*C80</f>
        <v>188750</v>
      </c>
      <c r="L80" s="1"/>
      <c r="M80" s="1"/>
      <c r="N80" s="1"/>
      <c r="O80" s="1"/>
      <c r="P80" s="1"/>
      <c r="Q80" s="1"/>
      <c r="R80" s="1" t="n">
        <f aca="false">$C80*R$2</f>
        <v>37500</v>
      </c>
      <c r="S80" s="1" t="n">
        <f aca="false">$C80*S$2</f>
        <v>38750</v>
      </c>
      <c r="T80" s="1" t="n">
        <f aca="false">$C80*T$2</f>
        <v>38750</v>
      </c>
      <c r="U80" s="1" t="n">
        <f aca="false">$C80*U$2</f>
        <v>35000</v>
      </c>
      <c r="V80" s="1" t="n">
        <f aca="false">$C80*V$2</f>
        <v>38750</v>
      </c>
      <c r="W80" s="1"/>
      <c r="X80" s="1"/>
      <c r="Y80" s="1"/>
      <c r="Z80" s="1"/>
      <c r="AA80" s="1"/>
      <c r="AF80" s="31" t="n">
        <f aca="false">L80*H80</f>
        <v>0</v>
      </c>
      <c r="AG80" s="31" t="n">
        <f aca="false">M80*H80</f>
        <v>0</v>
      </c>
      <c r="AH80" s="31" t="n">
        <f aca="false">N80*H80</f>
        <v>0</v>
      </c>
      <c r="AI80" s="31" t="n">
        <f aca="false">O80*H80</f>
        <v>0</v>
      </c>
      <c r="AJ80" s="31" t="n">
        <f aca="false">P80*H80</f>
        <v>0</v>
      </c>
      <c r="AK80" s="31" t="n">
        <f aca="false">Q80*H80</f>
        <v>0</v>
      </c>
      <c r="AL80" s="31" t="n">
        <f aca="false">R80*H80</f>
        <v>139875</v>
      </c>
      <c r="AM80" s="31" t="n">
        <f aca="false">S80*H80</f>
        <v>144537.5</v>
      </c>
      <c r="AN80" s="31" t="n">
        <f aca="false">T80*H80</f>
        <v>144537.5</v>
      </c>
      <c r="AO80" s="31" t="n">
        <f aca="false">U80*H80</f>
        <v>130550</v>
      </c>
      <c r="AP80" s="31" t="n">
        <f aca="false">V80*H80</f>
        <v>144537.5</v>
      </c>
      <c r="AQ80" s="31" t="n">
        <f aca="false">W80*H80</f>
        <v>0</v>
      </c>
      <c r="AR80" s="31" t="n">
        <f aca="false">X80*H80</f>
        <v>0</v>
      </c>
      <c r="AS80" s="31" t="n">
        <f aca="false">Y80*H80</f>
        <v>0</v>
      </c>
      <c r="AT80" s="31" t="n">
        <f aca="false">Z80*H80</f>
        <v>0</v>
      </c>
      <c r="AU80" s="31" t="n">
        <f aca="false">AA80*H80</f>
        <v>0</v>
      </c>
      <c r="AV80" s="31" t="n">
        <f aca="false">AB80*H80</f>
        <v>0</v>
      </c>
      <c r="AW80" s="31" t="n">
        <f aca="false">AC80*H80</f>
        <v>0</v>
      </c>
      <c r="AX80" s="31"/>
    </row>
    <row r="81" customFormat="false" ht="12.75" hidden="false" customHeight="false" outlineLevel="0" collapsed="false">
      <c r="A81" s="15"/>
      <c r="B81" s="15"/>
      <c r="C81" s="1" t="n">
        <v>5000</v>
      </c>
      <c r="D81" s="20" t="s">
        <v>20</v>
      </c>
      <c r="E81" s="30" t="n">
        <v>37347</v>
      </c>
      <c r="F81" s="30" t="n">
        <v>37376</v>
      </c>
      <c r="G81" s="1" t="n">
        <v>5000</v>
      </c>
      <c r="H81" s="16" t="n">
        <v>3.5</v>
      </c>
      <c r="I81" s="19" t="n">
        <f aca="false">(F81-E81+1)*C81</f>
        <v>150000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 t="n">
        <f aca="false">$C81*W$2</f>
        <v>150000</v>
      </c>
      <c r="X81" s="1"/>
      <c r="Y81" s="1"/>
      <c r="Z81" s="1"/>
      <c r="AA81" s="1"/>
      <c r="AF81" s="31" t="n">
        <f aca="false">L81*H81</f>
        <v>0</v>
      </c>
      <c r="AG81" s="31" t="n">
        <f aca="false">M81*H81</f>
        <v>0</v>
      </c>
      <c r="AH81" s="31" t="n">
        <f aca="false">N81*H81</f>
        <v>0</v>
      </c>
      <c r="AI81" s="31" t="n">
        <f aca="false">O81*H81</f>
        <v>0</v>
      </c>
      <c r="AJ81" s="31" t="n">
        <f aca="false">P81*H81</f>
        <v>0</v>
      </c>
      <c r="AK81" s="31" t="n">
        <f aca="false">Q81*H81</f>
        <v>0</v>
      </c>
      <c r="AL81" s="31" t="n">
        <f aca="false">R81*H81</f>
        <v>0</v>
      </c>
      <c r="AM81" s="31" t="n">
        <f aca="false">S81*H81</f>
        <v>0</v>
      </c>
      <c r="AN81" s="31" t="n">
        <f aca="false">T81*H81</f>
        <v>0</v>
      </c>
      <c r="AO81" s="31" t="n">
        <f aca="false">U81*H81</f>
        <v>0</v>
      </c>
      <c r="AP81" s="31" t="n">
        <f aca="false">V81*H81</f>
        <v>0</v>
      </c>
      <c r="AQ81" s="31" t="n">
        <f aca="false">W81*H81</f>
        <v>525000</v>
      </c>
      <c r="AR81" s="31" t="n">
        <f aca="false">X81*H81</f>
        <v>0</v>
      </c>
      <c r="AS81" s="31" t="n">
        <f aca="false">Y81*H81</f>
        <v>0</v>
      </c>
      <c r="AT81" s="31" t="n">
        <f aca="false">Z81*H81</f>
        <v>0</v>
      </c>
      <c r="AU81" s="31" t="n">
        <f aca="false">AA81*H81</f>
        <v>0</v>
      </c>
      <c r="AV81" s="31" t="n">
        <f aca="false">AB81*H81</f>
        <v>0</v>
      </c>
      <c r="AW81" s="31" t="n">
        <f aca="false">AC81*H81</f>
        <v>0</v>
      </c>
      <c r="AX81" s="31"/>
    </row>
    <row r="82" customFormat="false" ht="12.75" hidden="false" customHeight="false" outlineLevel="0" collapsed="false">
      <c r="A82" s="15" t="n">
        <v>69</v>
      </c>
      <c r="B82" s="15" t="n">
        <v>39</v>
      </c>
      <c r="C82" s="1" t="n">
        <v>10000</v>
      </c>
      <c r="D82" s="20" t="s">
        <v>21</v>
      </c>
      <c r="E82" s="30" t="n">
        <v>37165</v>
      </c>
      <c r="F82" s="30" t="n">
        <v>37195</v>
      </c>
      <c r="G82" s="1" t="n">
        <v>10000</v>
      </c>
      <c r="H82" s="16" t="n">
        <v>3.3</v>
      </c>
      <c r="I82" s="19" t="n">
        <f aca="false">(F82-E82+1)*C82</f>
        <v>310000</v>
      </c>
      <c r="L82" s="1"/>
      <c r="M82" s="1"/>
      <c r="N82" s="1"/>
      <c r="O82" s="1"/>
      <c r="P82" s="1"/>
      <c r="Q82" s="1" t="n">
        <f aca="false">$C82*Q$2</f>
        <v>310000</v>
      </c>
      <c r="R82" s="1"/>
      <c r="S82" s="1"/>
      <c r="T82" s="1"/>
      <c r="U82" s="1"/>
      <c r="V82" s="1"/>
      <c r="W82" s="1"/>
      <c r="X82" s="1"/>
      <c r="Y82" s="1"/>
      <c r="Z82" s="1"/>
      <c r="AA82" s="1"/>
      <c r="AF82" s="31" t="n">
        <f aca="false">L82*H82</f>
        <v>0</v>
      </c>
      <c r="AG82" s="31" t="n">
        <f aca="false">M82*H82</f>
        <v>0</v>
      </c>
      <c r="AH82" s="31" t="n">
        <f aca="false">N82*H82</f>
        <v>0</v>
      </c>
      <c r="AI82" s="31" t="n">
        <f aca="false">O82*H82</f>
        <v>0</v>
      </c>
      <c r="AJ82" s="31" t="n">
        <f aca="false">P82*H82</f>
        <v>0</v>
      </c>
      <c r="AK82" s="31" t="n">
        <f aca="false">Q82*H82</f>
        <v>1023000</v>
      </c>
      <c r="AL82" s="31" t="n">
        <f aca="false">R82*H82</f>
        <v>0</v>
      </c>
      <c r="AM82" s="31" t="n">
        <f aca="false">S82*H82</f>
        <v>0</v>
      </c>
      <c r="AN82" s="31" t="n">
        <f aca="false">T82*H82</f>
        <v>0</v>
      </c>
      <c r="AO82" s="31" t="n">
        <f aca="false">U82*H82</f>
        <v>0</v>
      </c>
      <c r="AP82" s="31" t="n">
        <f aca="false">V82*H82</f>
        <v>0</v>
      </c>
      <c r="AQ82" s="31" t="n">
        <f aca="false">W82*H82</f>
        <v>0</v>
      </c>
      <c r="AR82" s="31" t="n">
        <f aca="false">X82*H82</f>
        <v>0</v>
      </c>
      <c r="AS82" s="31" t="n">
        <f aca="false">Y82*H82</f>
        <v>0</v>
      </c>
      <c r="AT82" s="31" t="n">
        <f aca="false">Z82*H82</f>
        <v>0</v>
      </c>
      <c r="AU82" s="31" t="n">
        <f aca="false">AA82*H82</f>
        <v>0</v>
      </c>
      <c r="AV82" s="31" t="n">
        <f aca="false">AB82*H82</f>
        <v>0</v>
      </c>
      <c r="AW82" s="31" t="n">
        <f aca="false">AC82*H82</f>
        <v>0</v>
      </c>
      <c r="AX82" s="31"/>
    </row>
    <row r="83" customFormat="false" ht="12.75" hidden="false" customHeight="false" outlineLevel="0" collapsed="false">
      <c r="A83" s="15"/>
      <c r="B83" s="15"/>
      <c r="C83" s="1" t="n">
        <v>5000</v>
      </c>
      <c r="D83" s="20" t="s">
        <v>21</v>
      </c>
      <c r="E83" s="30" t="n">
        <v>37196</v>
      </c>
      <c r="F83" s="30" t="n">
        <v>37225</v>
      </c>
      <c r="G83" s="1" t="n">
        <v>5000</v>
      </c>
      <c r="H83" s="16" t="n">
        <v>3.72</v>
      </c>
      <c r="I83" s="19" t="n">
        <f aca="false">(F83-E83+1)*C83</f>
        <v>150000</v>
      </c>
      <c r="L83" s="1"/>
      <c r="M83" s="1"/>
      <c r="N83" s="1"/>
      <c r="O83" s="1"/>
      <c r="P83" s="1"/>
      <c r="Q83" s="1"/>
      <c r="R83" s="1" t="n">
        <f aca="false">$C83*R$2</f>
        <v>150000</v>
      </c>
      <c r="S83" s="1"/>
      <c r="T83" s="1"/>
      <c r="U83" s="1"/>
      <c r="V83" s="1"/>
      <c r="W83" s="1"/>
      <c r="X83" s="1"/>
      <c r="Y83" s="1"/>
      <c r="Z83" s="1"/>
      <c r="AA83" s="1"/>
      <c r="AF83" s="31" t="n">
        <f aca="false">L83*H83</f>
        <v>0</v>
      </c>
      <c r="AG83" s="31" t="n">
        <f aca="false">M83*H83</f>
        <v>0</v>
      </c>
      <c r="AH83" s="31" t="n">
        <f aca="false">N83*H83</f>
        <v>0</v>
      </c>
      <c r="AI83" s="31" t="n">
        <f aca="false">O83*H83</f>
        <v>0</v>
      </c>
      <c r="AJ83" s="31" t="n">
        <f aca="false">P83*H83</f>
        <v>0</v>
      </c>
      <c r="AK83" s="31" t="n">
        <f aca="false">Q83*H83</f>
        <v>0</v>
      </c>
      <c r="AL83" s="31" t="n">
        <f aca="false">R83*H83</f>
        <v>558000</v>
      </c>
      <c r="AM83" s="31" t="n">
        <f aca="false">S83*H83</f>
        <v>0</v>
      </c>
      <c r="AN83" s="31" t="n">
        <f aca="false">T83*H83</f>
        <v>0</v>
      </c>
      <c r="AO83" s="31" t="n">
        <f aca="false">U83*H83</f>
        <v>0</v>
      </c>
      <c r="AP83" s="31" t="n">
        <f aca="false">V83*H83</f>
        <v>0</v>
      </c>
      <c r="AQ83" s="31" t="n">
        <f aca="false">W83*H83</f>
        <v>0</v>
      </c>
      <c r="AR83" s="31" t="n">
        <f aca="false">X83*H83</f>
        <v>0</v>
      </c>
      <c r="AS83" s="31" t="n">
        <f aca="false">Y83*H83</f>
        <v>0</v>
      </c>
      <c r="AT83" s="31" t="n">
        <f aca="false">Z83*H83</f>
        <v>0</v>
      </c>
      <c r="AU83" s="31" t="n">
        <f aca="false">AA83*H83</f>
        <v>0</v>
      </c>
      <c r="AV83" s="31" t="n">
        <f aca="false">AB83*H83</f>
        <v>0</v>
      </c>
      <c r="AW83" s="31" t="n">
        <f aca="false">AC83*H83</f>
        <v>0</v>
      </c>
      <c r="AX83" s="31"/>
    </row>
    <row r="84" customFormat="false" ht="12.75" hidden="false" customHeight="false" outlineLevel="0" collapsed="false">
      <c r="A84" s="15"/>
      <c r="B84" s="15"/>
      <c r="C84" s="1" t="n">
        <v>5000</v>
      </c>
      <c r="D84" s="20" t="s">
        <v>21</v>
      </c>
      <c r="E84" s="30" t="n">
        <v>37257</v>
      </c>
      <c r="F84" s="30" t="n">
        <v>37346</v>
      </c>
      <c r="G84" s="1" t="n">
        <v>5000</v>
      </c>
      <c r="H84" s="16" t="n">
        <v>3.72</v>
      </c>
      <c r="I84" s="19" t="n">
        <f aca="false">(F84-E84+1)*C84</f>
        <v>450000</v>
      </c>
      <c r="L84" s="1"/>
      <c r="M84" s="1"/>
      <c r="N84" s="1"/>
      <c r="O84" s="1"/>
      <c r="P84" s="1"/>
      <c r="Q84" s="1"/>
      <c r="R84" s="1"/>
      <c r="S84" s="1"/>
      <c r="T84" s="1" t="n">
        <f aca="false">$C84*T$2</f>
        <v>155000</v>
      </c>
      <c r="U84" s="1" t="n">
        <f aca="false">$C84*U$2</f>
        <v>140000</v>
      </c>
      <c r="V84" s="1" t="n">
        <f aca="false">$C84*V$2</f>
        <v>155000</v>
      </c>
      <c r="W84" s="1"/>
      <c r="X84" s="1"/>
      <c r="Y84" s="1"/>
      <c r="Z84" s="1"/>
      <c r="AA84" s="1"/>
      <c r="AF84" s="31" t="n">
        <f aca="false">L84*H84</f>
        <v>0</v>
      </c>
      <c r="AG84" s="31" t="n">
        <f aca="false">M84*H84</f>
        <v>0</v>
      </c>
      <c r="AH84" s="31" t="n">
        <f aca="false">N84*H84</f>
        <v>0</v>
      </c>
      <c r="AI84" s="31" t="n">
        <f aca="false">O84*H84</f>
        <v>0</v>
      </c>
      <c r="AJ84" s="31" t="n">
        <f aca="false">P84*H84</f>
        <v>0</v>
      </c>
      <c r="AK84" s="31" t="n">
        <f aca="false">Q84*H84</f>
        <v>0</v>
      </c>
      <c r="AL84" s="31" t="n">
        <f aca="false">R84*H84</f>
        <v>0</v>
      </c>
      <c r="AM84" s="31" t="n">
        <f aca="false">S84*H84</f>
        <v>0</v>
      </c>
      <c r="AN84" s="31" t="n">
        <f aca="false">T84*H84</f>
        <v>576600</v>
      </c>
      <c r="AO84" s="31" t="n">
        <f aca="false">U84*H84</f>
        <v>520800</v>
      </c>
      <c r="AP84" s="31" t="n">
        <f aca="false">V84*H84</f>
        <v>576600</v>
      </c>
      <c r="AQ84" s="31" t="n">
        <f aca="false">W84*H84</f>
        <v>0</v>
      </c>
      <c r="AR84" s="31" t="n">
        <f aca="false">X84*H84</f>
        <v>0</v>
      </c>
      <c r="AS84" s="31" t="n">
        <f aca="false">Y84*H84</f>
        <v>0</v>
      </c>
      <c r="AT84" s="31" t="n">
        <f aca="false">Z84*H84</f>
        <v>0</v>
      </c>
      <c r="AU84" s="31" t="n">
        <f aca="false">AA84*H84</f>
        <v>0</v>
      </c>
      <c r="AV84" s="31" t="n">
        <f aca="false">AB84*H84</f>
        <v>0</v>
      </c>
      <c r="AW84" s="31" t="n">
        <f aca="false">AC84*H84</f>
        <v>0</v>
      </c>
      <c r="AX84" s="31"/>
    </row>
    <row r="85" customFormat="false" ht="12.75" hidden="false" customHeight="false" outlineLevel="0" collapsed="false">
      <c r="A85" s="15"/>
      <c r="B85" s="15"/>
      <c r="C85" s="1" t="n">
        <v>10000</v>
      </c>
      <c r="D85" s="20" t="s">
        <v>21</v>
      </c>
      <c r="E85" s="30" t="n">
        <v>37347</v>
      </c>
      <c r="F85" s="30" t="n">
        <v>37376</v>
      </c>
      <c r="G85" s="1" t="n">
        <v>10000</v>
      </c>
      <c r="H85" s="16" t="n">
        <v>3.5</v>
      </c>
      <c r="I85" s="19" t="n">
        <f aca="false">(F85-E85+1)*C85</f>
        <v>300000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 t="n">
        <f aca="false">$C85*W$2</f>
        <v>300000</v>
      </c>
      <c r="X85" s="1"/>
      <c r="Y85" s="1"/>
      <c r="Z85" s="1"/>
      <c r="AA85" s="1"/>
      <c r="AF85" s="31" t="n">
        <f aca="false">L85*H85</f>
        <v>0</v>
      </c>
      <c r="AG85" s="31" t="n">
        <f aca="false">M85*H85</f>
        <v>0</v>
      </c>
      <c r="AH85" s="31" t="n">
        <f aca="false">N85*H85</f>
        <v>0</v>
      </c>
      <c r="AI85" s="31" t="n">
        <f aca="false">O85*H85</f>
        <v>0</v>
      </c>
      <c r="AJ85" s="31" t="n">
        <f aca="false">P85*H85</f>
        <v>0</v>
      </c>
      <c r="AK85" s="31" t="n">
        <f aca="false">Q85*H85</f>
        <v>0</v>
      </c>
      <c r="AL85" s="31" t="n">
        <f aca="false">R85*H85</f>
        <v>0</v>
      </c>
      <c r="AM85" s="31" t="n">
        <f aca="false">S85*H85</f>
        <v>0</v>
      </c>
      <c r="AN85" s="31" t="n">
        <f aca="false">T85*H85</f>
        <v>0</v>
      </c>
      <c r="AO85" s="31" t="n">
        <f aca="false">U85*H85</f>
        <v>0</v>
      </c>
      <c r="AP85" s="31" t="n">
        <f aca="false">V85*H85</f>
        <v>0</v>
      </c>
      <c r="AQ85" s="31" t="n">
        <f aca="false">W85*H85</f>
        <v>1050000</v>
      </c>
      <c r="AR85" s="31" t="n">
        <f aca="false">X85*H85</f>
        <v>0</v>
      </c>
      <c r="AS85" s="31" t="n">
        <f aca="false">Y85*H85</f>
        <v>0</v>
      </c>
      <c r="AT85" s="31" t="n">
        <f aca="false">Z85*H85</f>
        <v>0</v>
      </c>
      <c r="AU85" s="31" t="n">
        <f aca="false">AA85*H85</f>
        <v>0</v>
      </c>
      <c r="AV85" s="31" t="n">
        <f aca="false">AB85*H85</f>
        <v>0</v>
      </c>
      <c r="AW85" s="31" t="n">
        <f aca="false">AC85*H85</f>
        <v>0</v>
      </c>
      <c r="AX85" s="31"/>
    </row>
    <row r="86" customFormat="false" ht="12.75" hidden="false" customHeight="false" outlineLevel="0" collapsed="false">
      <c r="A86" s="15" t="n">
        <v>70</v>
      </c>
      <c r="B86" s="15" t="n">
        <v>36</v>
      </c>
      <c r="C86" s="1" t="n">
        <v>2500</v>
      </c>
      <c r="D86" s="20" t="s">
        <v>20</v>
      </c>
      <c r="E86" s="30" t="n">
        <v>37196</v>
      </c>
      <c r="F86" s="30" t="n">
        <v>37346</v>
      </c>
      <c r="G86" s="1" t="n">
        <v>2500</v>
      </c>
      <c r="H86" s="16" t="n">
        <v>0.12</v>
      </c>
      <c r="I86" s="19" t="n">
        <f aca="false">(F86-E86+1)*C86</f>
        <v>377500</v>
      </c>
      <c r="J86" s="19" t="n">
        <f aca="false">(F86-E86+1)*C86</f>
        <v>377500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F86" s="31" t="n">
        <f aca="false">L86*H86</f>
        <v>0</v>
      </c>
      <c r="AG86" s="31" t="n">
        <f aca="false">M86*H86</f>
        <v>0</v>
      </c>
      <c r="AH86" s="31" t="n">
        <f aca="false">N86*H86</f>
        <v>0</v>
      </c>
      <c r="AI86" s="31" t="n">
        <f aca="false">O86*H86</f>
        <v>0</v>
      </c>
      <c r="AJ86" s="31" t="n">
        <f aca="false">P86*H86</f>
        <v>0</v>
      </c>
      <c r="AK86" s="31" t="n">
        <f aca="false">Q86*H86</f>
        <v>0</v>
      </c>
      <c r="AL86" s="31" t="n">
        <f aca="false">R86*H86</f>
        <v>0</v>
      </c>
      <c r="AM86" s="31" t="n">
        <f aca="false">S86*H86</f>
        <v>0</v>
      </c>
      <c r="AN86" s="31" t="n">
        <f aca="false">T86*H86</f>
        <v>0</v>
      </c>
      <c r="AO86" s="31" t="n">
        <f aca="false">U86*H86</f>
        <v>0</v>
      </c>
      <c r="AP86" s="31" t="n">
        <f aca="false">V86*H86</f>
        <v>0</v>
      </c>
      <c r="AQ86" s="31" t="n">
        <f aca="false">W86*H86</f>
        <v>0</v>
      </c>
      <c r="AR86" s="31" t="n">
        <f aca="false">X86*H86</f>
        <v>0</v>
      </c>
      <c r="AS86" s="31" t="n">
        <f aca="false">Y86*H86</f>
        <v>0</v>
      </c>
      <c r="AT86" s="31" t="n">
        <f aca="false">Z86*H86</f>
        <v>0</v>
      </c>
      <c r="AU86" s="31" t="n">
        <f aca="false">AA86*H86</f>
        <v>0</v>
      </c>
      <c r="AV86" s="31" t="n">
        <f aca="false">AB86*H86</f>
        <v>0</v>
      </c>
      <c r="AW86" s="31" t="n">
        <f aca="false">AC86*H86</f>
        <v>0</v>
      </c>
      <c r="AX86" s="31"/>
    </row>
    <row r="87" customFormat="false" ht="12.75" hidden="false" customHeight="false" outlineLevel="0" collapsed="false">
      <c r="A87" s="15" t="n">
        <v>71</v>
      </c>
      <c r="B87" s="15" t="n">
        <v>40</v>
      </c>
      <c r="C87" s="1" t="n">
        <v>10000</v>
      </c>
      <c r="D87" s="20" t="s">
        <v>21</v>
      </c>
      <c r="E87" s="30" t="n">
        <v>37196</v>
      </c>
      <c r="F87" s="30" t="n">
        <v>37346</v>
      </c>
      <c r="G87" s="1" t="n">
        <v>10000</v>
      </c>
      <c r="H87" s="16" t="n">
        <v>0.12</v>
      </c>
      <c r="I87" s="19" t="n">
        <f aca="false">(F87-E87+1)*C87</f>
        <v>1510000</v>
      </c>
      <c r="J87" s="19" t="n">
        <f aca="false">(F87-E87+1)*C87</f>
        <v>1510000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F87" s="31" t="n">
        <f aca="false">L87*H87</f>
        <v>0</v>
      </c>
      <c r="AG87" s="31" t="n">
        <f aca="false">M87*H87</f>
        <v>0</v>
      </c>
      <c r="AH87" s="31" t="n">
        <f aca="false">N87*H87</f>
        <v>0</v>
      </c>
      <c r="AI87" s="31" t="n">
        <f aca="false">O87*H87</f>
        <v>0</v>
      </c>
      <c r="AJ87" s="31" t="n">
        <f aca="false">P87*H87</f>
        <v>0</v>
      </c>
      <c r="AK87" s="31" t="n">
        <f aca="false">Q87*H87</f>
        <v>0</v>
      </c>
      <c r="AL87" s="31" t="n">
        <f aca="false">R87*H87</f>
        <v>0</v>
      </c>
      <c r="AM87" s="31" t="n">
        <f aca="false">S87*H87</f>
        <v>0</v>
      </c>
      <c r="AN87" s="31" t="n">
        <f aca="false">T87*H87</f>
        <v>0</v>
      </c>
      <c r="AO87" s="31" t="n">
        <f aca="false">U87*H87</f>
        <v>0</v>
      </c>
      <c r="AP87" s="31" t="n">
        <f aca="false">V87*H87</f>
        <v>0</v>
      </c>
      <c r="AQ87" s="31" t="n">
        <f aca="false">W87*H87</f>
        <v>0</v>
      </c>
      <c r="AR87" s="31" t="n">
        <f aca="false">X87*H87</f>
        <v>0</v>
      </c>
      <c r="AS87" s="31" t="n">
        <f aca="false">Y87*H87</f>
        <v>0</v>
      </c>
      <c r="AT87" s="31" t="n">
        <f aca="false">Z87*H87</f>
        <v>0</v>
      </c>
      <c r="AU87" s="31" t="n">
        <f aca="false">AA87*H87</f>
        <v>0</v>
      </c>
      <c r="AV87" s="31" t="n">
        <f aca="false">AB87*H87</f>
        <v>0</v>
      </c>
      <c r="AW87" s="31" t="n">
        <f aca="false">AC87*H87</f>
        <v>0</v>
      </c>
      <c r="AX87" s="31"/>
    </row>
    <row r="88" customFormat="false" ht="12.75" hidden="false" customHeight="false" outlineLevel="0" collapsed="false">
      <c r="A88" s="15" t="n">
        <v>72</v>
      </c>
      <c r="B88" s="15" t="n">
        <v>37</v>
      </c>
      <c r="C88" s="1" t="n">
        <v>5000</v>
      </c>
      <c r="D88" s="20" t="s">
        <v>20</v>
      </c>
      <c r="E88" s="30" t="n">
        <v>37347</v>
      </c>
      <c r="F88" s="30" t="n">
        <v>37376</v>
      </c>
      <c r="G88" s="1" t="s">
        <v>22</v>
      </c>
      <c r="H88" s="16" t="n">
        <v>3.47</v>
      </c>
      <c r="I88" s="19" t="s">
        <v>22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F88" s="31" t="n">
        <f aca="false">L88*H88</f>
        <v>0</v>
      </c>
      <c r="AG88" s="31" t="n">
        <f aca="false">M88*H88</f>
        <v>0</v>
      </c>
      <c r="AH88" s="31" t="n">
        <f aca="false">N88*H88</f>
        <v>0</v>
      </c>
      <c r="AI88" s="31" t="n">
        <f aca="false">O88*H88</f>
        <v>0</v>
      </c>
      <c r="AJ88" s="31" t="n">
        <f aca="false">P88*H88</f>
        <v>0</v>
      </c>
      <c r="AK88" s="31" t="n">
        <f aca="false">Q88*H88</f>
        <v>0</v>
      </c>
      <c r="AL88" s="31" t="n">
        <f aca="false">R88*H88</f>
        <v>0</v>
      </c>
      <c r="AM88" s="31" t="n">
        <f aca="false">S88*H88</f>
        <v>0</v>
      </c>
      <c r="AN88" s="31" t="n">
        <f aca="false">T88*H88</f>
        <v>0</v>
      </c>
      <c r="AO88" s="31" t="n">
        <f aca="false">U88*H88</f>
        <v>0</v>
      </c>
      <c r="AP88" s="31" t="n">
        <f aca="false">V88*H88</f>
        <v>0</v>
      </c>
      <c r="AQ88" s="31" t="n">
        <f aca="false">W88*H88</f>
        <v>0</v>
      </c>
      <c r="AR88" s="31" t="n">
        <f aca="false">X88*H88</f>
        <v>0</v>
      </c>
      <c r="AS88" s="31" t="n">
        <f aca="false">Y88*H88</f>
        <v>0</v>
      </c>
      <c r="AT88" s="31" t="n">
        <f aca="false">Z88*H88</f>
        <v>0</v>
      </c>
      <c r="AU88" s="31" t="n">
        <f aca="false">AA88*H88</f>
        <v>0</v>
      </c>
      <c r="AV88" s="31" t="n">
        <f aca="false">AB88*H88</f>
        <v>0</v>
      </c>
      <c r="AW88" s="31" t="n">
        <f aca="false">AC88*H88</f>
        <v>0</v>
      </c>
      <c r="AX88" s="31"/>
    </row>
    <row r="89" customFormat="false" ht="12.75" hidden="false" customHeight="false" outlineLevel="0" collapsed="false">
      <c r="A89" s="15" t="n">
        <v>73</v>
      </c>
      <c r="B89" s="15" t="n">
        <v>42</v>
      </c>
      <c r="C89" s="1" t="n">
        <v>5000</v>
      </c>
      <c r="D89" s="20" t="s">
        <v>21</v>
      </c>
      <c r="E89" s="30" t="n">
        <v>37196</v>
      </c>
      <c r="F89" s="30" t="n">
        <v>37346</v>
      </c>
      <c r="H89" s="16" t="n">
        <v>3.64</v>
      </c>
      <c r="I89" s="19" t="s">
        <v>22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F89" s="31" t="n">
        <f aca="false">L89*H89</f>
        <v>0</v>
      </c>
      <c r="AG89" s="31" t="n">
        <f aca="false">M89*H89</f>
        <v>0</v>
      </c>
      <c r="AH89" s="31" t="n">
        <f aca="false">N89*H89</f>
        <v>0</v>
      </c>
      <c r="AI89" s="31" t="n">
        <f aca="false">O89*H89</f>
        <v>0</v>
      </c>
      <c r="AJ89" s="31" t="n">
        <f aca="false">P89*H89</f>
        <v>0</v>
      </c>
      <c r="AK89" s="31" t="n">
        <f aca="false">Q89*H89</f>
        <v>0</v>
      </c>
      <c r="AL89" s="31" t="n">
        <f aca="false">R89*H89</f>
        <v>0</v>
      </c>
      <c r="AM89" s="31" t="n">
        <f aca="false">S89*H89</f>
        <v>0</v>
      </c>
      <c r="AN89" s="31" t="n">
        <f aca="false">T89*H89</f>
        <v>0</v>
      </c>
      <c r="AO89" s="31" t="n">
        <f aca="false">U89*H89</f>
        <v>0</v>
      </c>
      <c r="AP89" s="31" t="n">
        <f aca="false">V89*H89</f>
        <v>0</v>
      </c>
      <c r="AQ89" s="31" t="n">
        <f aca="false">W89*H89</f>
        <v>0</v>
      </c>
      <c r="AR89" s="31" t="n">
        <f aca="false">X89*H89</f>
        <v>0</v>
      </c>
      <c r="AS89" s="31" t="n">
        <f aca="false">Y89*H89</f>
        <v>0</v>
      </c>
      <c r="AT89" s="31" t="n">
        <f aca="false">Z89*H89</f>
        <v>0</v>
      </c>
      <c r="AU89" s="31" t="n">
        <f aca="false">AA89*H89</f>
        <v>0</v>
      </c>
      <c r="AV89" s="31" t="n">
        <f aca="false">AB89*H89</f>
        <v>0</v>
      </c>
      <c r="AW89" s="31" t="n">
        <f aca="false">AC89*H89</f>
        <v>0</v>
      </c>
      <c r="AX89" s="31"/>
    </row>
    <row r="90" customFormat="false" ht="12.75" hidden="false" customHeight="false" outlineLevel="0" collapsed="false">
      <c r="A90" s="15"/>
      <c r="B90" s="15"/>
      <c r="C90" s="1" t="n">
        <v>10000</v>
      </c>
      <c r="D90" s="20" t="s">
        <v>21</v>
      </c>
      <c r="E90" s="30" t="n">
        <v>37347</v>
      </c>
      <c r="F90" s="30" t="n">
        <v>37376</v>
      </c>
      <c r="H90" s="16" t="n">
        <v>3.47</v>
      </c>
      <c r="I90" s="19" t="s">
        <v>22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F90" s="31" t="n">
        <f aca="false">L90*H90</f>
        <v>0</v>
      </c>
      <c r="AG90" s="31" t="n">
        <f aca="false">M90*H90</f>
        <v>0</v>
      </c>
      <c r="AH90" s="31" t="n">
        <f aca="false">N90*H90</f>
        <v>0</v>
      </c>
      <c r="AI90" s="31" t="n">
        <f aca="false">O90*H90</f>
        <v>0</v>
      </c>
      <c r="AJ90" s="31" t="n">
        <f aca="false">P90*H90</f>
        <v>0</v>
      </c>
      <c r="AK90" s="31" t="n">
        <f aca="false">Q90*H90</f>
        <v>0</v>
      </c>
      <c r="AL90" s="31" t="n">
        <f aca="false">R90*H90</f>
        <v>0</v>
      </c>
      <c r="AM90" s="31" t="n">
        <f aca="false">S90*H90</f>
        <v>0</v>
      </c>
      <c r="AN90" s="31" t="n">
        <f aca="false">T90*H90</f>
        <v>0</v>
      </c>
      <c r="AO90" s="31" t="n">
        <f aca="false">U90*H90</f>
        <v>0</v>
      </c>
      <c r="AP90" s="31" t="n">
        <f aca="false">V90*H90</f>
        <v>0</v>
      </c>
      <c r="AQ90" s="31" t="n">
        <f aca="false">W90*H90</f>
        <v>0</v>
      </c>
      <c r="AR90" s="31" t="n">
        <f aca="false">X90*H90</f>
        <v>0</v>
      </c>
      <c r="AS90" s="31" t="n">
        <f aca="false">Y90*H90</f>
        <v>0</v>
      </c>
      <c r="AT90" s="31" t="n">
        <f aca="false">Z90*H90</f>
        <v>0</v>
      </c>
      <c r="AU90" s="31" t="n">
        <f aca="false">AA90*H90</f>
        <v>0</v>
      </c>
      <c r="AV90" s="31" t="n">
        <f aca="false">AB90*H90</f>
        <v>0</v>
      </c>
      <c r="AW90" s="31" t="n">
        <f aca="false">AC90*H90</f>
        <v>0</v>
      </c>
      <c r="AX90" s="31"/>
    </row>
    <row r="91" customFormat="false" ht="12.75" hidden="false" customHeight="false" outlineLevel="0" collapsed="false">
      <c r="A91" s="15" t="n">
        <v>74</v>
      </c>
      <c r="B91" s="15" t="n">
        <v>38</v>
      </c>
      <c r="C91" s="1" t="n">
        <v>5000</v>
      </c>
      <c r="D91" s="20" t="s">
        <v>20</v>
      </c>
      <c r="E91" s="30" t="n">
        <v>37347</v>
      </c>
      <c r="F91" s="30" t="n">
        <v>37560</v>
      </c>
      <c r="H91" s="16" t="n">
        <v>3.59</v>
      </c>
      <c r="I91" s="19" t="s">
        <v>22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F91" s="31" t="n">
        <f aca="false">L91*H91</f>
        <v>0</v>
      </c>
      <c r="AG91" s="31" t="n">
        <f aca="false">M91*H91</f>
        <v>0</v>
      </c>
      <c r="AH91" s="31" t="n">
        <f aca="false">N91*H91</f>
        <v>0</v>
      </c>
      <c r="AI91" s="31" t="n">
        <f aca="false">O91*H91</f>
        <v>0</v>
      </c>
      <c r="AJ91" s="31" t="n">
        <f aca="false">P91*H91</f>
        <v>0</v>
      </c>
      <c r="AK91" s="31" t="n">
        <f aca="false">Q91*H91</f>
        <v>0</v>
      </c>
      <c r="AL91" s="31" t="n">
        <f aca="false">R91*H91</f>
        <v>0</v>
      </c>
      <c r="AM91" s="31" t="n">
        <f aca="false">S91*H91</f>
        <v>0</v>
      </c>
      <c r="AN91" s="31" t="n">
        <f aca="false">T91*H91</f>
        <v>0</v>
      </c>
      <c r="AO91" s="31" t="n">
        <f aca="false">U91*H91</f>
        <v>0</v>
      </c>
      <c r="AP91" s="31" t="n">
        <f aca="false">V91*H91</f>
        <v>0</v>
      </c>
      <c r="AQ91" s="31" t="n">
        <f aca="false">W91*H91</f>
        <v>0</v>
      </c>
      <c r="AR91" s="31" t="n">
        <f aca="false">X91*H91</f>
        <v>0</v>
      </c>
      <c r="AS91" s="31" t="n">
        <f aca="false">Y91*H91</f>
        <v>0</v>
      </c>
      <c r="AT91" s="31" t="n">
        <f aca="false">Z91*H91</f>
        <v>0</v>
      </c>
      <c r="AU91" s="31" t="n">
        <f aca="false">AA91*H91</f>
        <v>0</v>
      </c>
      <c r="AV91" s="31" t="n">
        <f aca="false">AB91*H91</f>
        <v>0</v>
      </c>
      <c r="AW91" s="31" t="n">
        <f aca="false">AC91*H91</f>
        <v>0</v>
      </c>
      <c r="AX91" s="31"/>
    </row>
    <row r="92" customFormat="false" ht="12.75" hidden="false" customHeight="false" outlineLevel="0" collapsed="false">
      <c r="A92" s="15" t="n">
        <v>75</v>
      </c>
      <c r="B92" s="15" t="n">
        <v>43</v>
      </c>
      <c r="C92" s="1" t="n">
        <v>5000</v>
      </c>
      <c r="D92" s="20" t="s">
        <v>21</v>
      </c>
      <c r="E92" s="30" t="n">
        <v>37196</v>
      </c>
      <c r="F92" s="30" t="n">
        <v>37346</v>
      </c>
      <c r="H92" s="16" t="n">
        <v>3.69</v>
      </c>
      <c r="I92" s="19" t="s">
        <v>22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F92" s="31" t="n">
        <f aca="false">L92*H92</f>
        <v>0</v>
      </c>
      <c r="AG92" s="31" t="n">
        <f aca="false">M92*H92</f>
        <v>0</v>
      </c>
      <c r="AH92" s="31" t="n">
        <f aca="false">N92*H92</f>
        <v>0</v>
      </c>
      <c r="AI92" s="31" t="n">
        <f aca="false">O92*H92</f>
        <v>0</v>
      </c>
      <c r="AJ92" s="31" t="n">
        <f aca="false">P92*H92</f>
        <v>0</v>
      </c>
      <c r="AK92" s="31" t="n">
        <f aca="false">Q92*H92</f>
        <v>0</v>
      </c>
      <c r="AL92" s="31" t="n">
        <f aca="false">R92*H92</f>
        <v>0</v>
      </c>
      <c r="AM92" s="31" t="n">
        <f aca="false">S92*H92</f>
        <v>0</v>
      </c>
      <c r="AN92" s="31" t="n">
        <f aca="false">T92*H92</f>
        <v>0</v>
      </c>
      <c r="AO92" s="31" t="n">
        <f aca="false">U92*H92</f>
        <v>0</v>
      </c>
      <c r="AP92" s="31" t="n">
        <f aca="false">V92*H92</f>
        <v>0</v>
      </c>
      <c r="AQ92" s="31" t="n">
        <f aca="false">W92*H92</f>
        <v>0</v>
      </c>
      <c r="AR92" s="31" t="n">
        <f aca="false">X92*H92</f>
        <v>0</v>
      </c>
      <c r="AS92" s="31" t="n">
        <f aca="false">Y92*H92</f>
        <v>0</v>
      </c>
      <c r="AT92" s="31" t="n">
        <f aca="false">Z92*H92</f>
        <v>0</v>
      </c>
      <c r="AU92" s="31" t="n">
        <f aca="false">AA92*H92</f>
        <v>0</v>
      </c>
      <c r="AV92" s="31" t="n">
        <f aca="false">AB92*H92</f>
        <v>0</v>
      </c>
      <c r="AW92" s="31" t="n">
        <f aca="false">AC92*H92</f>
        <v>0</v>
      </c>
      <c r="AX92" s="31"/>
    </row>
    <row r="93" customFormat="false" ht="12.75" hidden="false" customHeight="false" outlineLevel="0" collapsed="false">
      <c r="A93" s="15"/>
      <c r="B93" s="15"/>
      <c r="C93" s="1" t="n">
        <v>10000</v>
      </c>
      <c r="D93" s="20" t="s">
        <v>21</v>
      </c>
      <c r="E93" s="30" t="n">
        <v>37347</v>
      </c>
      <c r="F93" s="30" t="n">
        <v>37560</v>
      </c>
      <c r="H93" s="16" t="n">
        <v>3.59</v>
      </c>
      <c r="I93" s="19" t="s">
        <v>22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F93" s="31" t="n">
        <f aca="false">L93*H93</f>
        <v>0</v>
      </c>
      <c r="AG93" s="31" t="n">
        <f aca="false">M93*H93</f>
        <v>0</v>
      </c>
      <c r="AH93" s="31" t="n">
        <f aca="false">N93*H93</f>
        <v>0</v>
      </c>
      <c r="AI93" s="31" t="n">
        <f aca="false">O93*H93</f>
        <v>0</v>
      </c>
      <c r="AJ93" s="31" t="n">
        <f aca="false">P93*H93</f>
        <v>0</v>
      </c>
      <c r="AK93" s="31" t="n">
        <f aca="false">Q93*H93</f>
        <v>0</v>
      </c>
      <c r="AL93" s="31" t="n">
        <f aca="false">R93*H93</f>
        <v>0</v>
      </c>
      <c r="AM93" s="31" t="n">
        <f aca="false">S93*H93</f>
        <v>0</v>
      </c>
      <c r="AN93" s="31" t="n">
        <f aca="false">T93*H93</f>
        <v>0</v>
      </c>
      <c r="AO93" s="31" t="n">
        <f aca="false">U93*H93</f>
        <v>0</v>
      </c>
      <c r="AP93" s="31" t="n">
        <f aca="false">V93*H93</f>
        <v>0</v>
      </c>
      <c r="AQ93" s="31" t="n">
        <f aca="false">W93*H93</f>
        <v>0</v>
      </c>
      <c r="AR93" s="31" t="n">
        <f aca="false">X93*H93</f>
        <v>0</v>
      </c>
      <c r="AS93" s="31" t="n">
        <f aca="false">Y93*H93</f>
        <v>0</v>
      </c>
      <c r="AT93" s="31" t="n">
        <f aca="false">Z93*H93</f>
        <v>0</v>
      </c>
      <c r="AU93" s="31" t="n">
        <f aca="false">AA93*H93</f>
        <v>0</v>
      </c>
      <c r="AV93" s="31" t="n">
        <f aca="false">AB93*H93</f>
        <v>0</v>
      </c>
      <c r="AW93" s="31" t="n">
        <f aca="false">AC93*H93</f>
        <v>0</v>
      </c>
      <c r="AX93" s="31"/>
    </row>
    <row r="94" customFormat="false" ht="12.75" hidden="false" customHeight="false" outlineLevel="0" collapsed="false">
      <c r="A94" s="15" t="n">
        <v>76</v>
      </c>
      <c r="B94" s="15" t="n">
        <v>39</v>
      </c>
      <c r="C94" s="1" t="n">
        <v>5000</v>
      </c>
      <c r="D94" s="20" t="s">
        <v>20</v>
      </c>
      <c r="E94" s="30" t="n">
        <v>37347</v>
      </c>
      <c r="F94" s="30" t="n">
        <v>37560</v>
      </c>
      <c r="G94" s="1" t="n">
        <v>5000</v>
      </c>
      <c r="H94" s="16" t="n">
        <v>3.58</v>
      </c>
      <c r="I94" s="0" t="s">
        <v>22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 t="n">
        <f aca="false">$C94*W$2</f>
        <v>150000</v>
      </c>
      <c r="X94" s="1" t="n">
        <f aca="false">$C94*X$2</f>
        <v>155000</v>
      </c>
      <c r="Y94" s="1" t="n">
        <f aca="false">$C94*Y$2</f>
        <v>150000</v>
      </c>
      <c r="Z94" s="1" t="n">
        <f aca="false">$C94*Z$2</f>
        <v>155000</v>
      </c>
      <c r="AA94" s="1" t="n">
        <f aca="false">$C94*AA$2</f>
        <v>155000</v>
      </c>
      <c r="AB94" s="1" t="n">
        <f aca="false">$C94*AB$2</f>
        <v>150000</v>
      </c>
      <c r="AC94" s="1" t="n">
        <f aca="false">$C94*AC$2</f>
        <v>155000</v>
      </c>
      <c r="AF94" s="31" t="n">
        <f aca="false">L94*H94</f>
        <v>0</v>
      </c>
      <c r="AG94" s="31" t="n">
        <f aca="false">M94*H94</f>
        <v>0</v>
      </c>
      <c r="AH94" s="31" t="n">
        <f aca="false">N94*H94</f>
        <v>0</v>
      </c>
      <c r="AI94" s="31" t="n">
        <f aca="false">O94*H94</f>
        <v>0</v>
      </c>
      <c r="AJ94" s="31" t="n">
        <f aca="false">P94*H94</f>
        <v>0</v>
      </c>
      <c r="AK94" s="31" t="n">
        <f aca="false">Q94*H94</f>
        <v>0</v>
      </c>
      <c r="AL94" s="31" t="n">
        <f aca="false">R94*H94</f>
        <v>0</v>
      </c>
      <c r="AM94" s="31" t="n">
        <f aca="false">S94*H94</f>
        <v>0</v>
      </c>
      <c r="AN94" s="31" t="n">
        <f aca="false">T94*H94</f>
        <v>0</v>
      </c>
      <c r="AO94" s="31" t="n">
        <f aca="false">U94*H94</f>
        <v>0</v>
      </c>
      <c r="AP94" s="31" t="n">
        <f aca="false">V94*H94</f>
        <v>0</v>
      </c>
      <c r="AQ94" s="31" t="n">
        <f aca="false">W94*H94</f>
        <v>537000</v>
      </c>
      <c r="AR94" s="31" t="n">
        <f aca="false">X94*H94</f>
        <v>554900</v>
      </c>
      <c r="AS94" s="31" t="n">
        <f aca="false">Y94*H94</f>
        <v>537000</v>
      </c>
      <c r="AT94" s="31" t="n">
        <f aca="false">Z94*H94</f>
        <v>554900</v>
      </c>
      <c r="AU94" s="31" t="n">
        <f aca="false">AA94*H94</f>
        <v>554900</v>
      </c>
      <c r="AV94" s="31" t="n">
        <f aca="false">AB94*H94</f>
        <v>537000</v>
      </c>
      <c r="AW94" s="31" t="n">
        <f aca="false">AC94*H94</f>
        <v>554900</v>
      </c>
      <c r="AX94" s="31"/>
    </row>
    <row r="95" customFormat="false" ht="12.75" hidden="false" customHeight="false" outlineLevel="0" collapsed="false">
      <c r="A95" s="15" t="n">
        <v>77</v>
      </c>
      <c r="B95" s="15" t="n">
        <v>44</v>
      </c>
      <c r="C95" s="1" t="n">
        <v>5000</v>
      </c>
      <c r="D95" s="20" t="s">
        <v>21</v>
      </c>
      <c r="E95" s="30" t="n">
        <v>37196</v>
      </c>
      <c r="F95" s="30" t="n">
        <v>37346</v>
      </c>
      <c r="G95" s="1" t="n">
        <v>5000</v>
      </c>
      <c r="H95" s="16" t="n">
        <v>3.64</v>
      </c>
      <c r="L95" s="1"/>
      <c r="M95" s="1"/>
      <c r="N95" s="1"/>
      <c r="O95" s="1"/>
      <c r="P95" s="1"/>
      <c r="Q95" s="1"/>
      <c r="R95" s="1" t="n">
        <f aca="false">$C95*R$2</f>
        <v>150000</v>
      </c>
      <c r="S95" s="1" t="n">
        <f aca="false">$C95*S$2</f>
        <v>155000</v>
      </c>
      <c r="T95" s="1" t="n">
        <f aca="false">$C95*T$2</f>
        <v>155000</v>
      </c>
      <c r="U95" s="1" t="n">
        <f aca="false">$C95*U$2</f>
        <v>140000</v>
      </c>
      <c r="V95" s="1" t="n">
        <f aca="false">$C95*V$2</f>
        <v>155000</v>
      </c>
      <c r="W95" s="1"/>
      <c r="X95" s="1"/>
      <c r="Y95" s="1"/>
      <c r="Z95" s="1"/>
      <c r="AA95" s="1"/>
      <c r="AF95" s="31" t="n">
        <f aca="false">L95*H95</f>
        <v>0</v>
      </c>
      <c r="AG95" s="31" t="n">
        <f aca="false">M95*H95</f>
        <v>0</v>
      </c>
      <c r="AH95" s="31" t="n">
        <f aca="false">N95*H95</f>
        <v>0</v>
      </c>
      <c r="AI95" s="31" t="n">
        <f aca="false">O95*H95</f>
        <v>0</v>
      </c>
      <c r="AJ95" s="31" t="n">
        <f aca="false">P95*H95</f>
        <v>0</v>
      </c>
      <c r="AK95" s="31" t="n">
        <f aca="false">Q95*H95</f>
        <v>0</v>
      </c>
      <c r="AL95" s="31" t="n">
        <f aca="false">R95*H95</f>
        <v>546000</v>
      </c>
      <c r="AM95" s="31" t="n">
        <f aca="false">S95*H95</f>
        <v>564200</v>
      </c>
      <c r="AN95" s="31" t="n">
        <f aca="false">T95*H95</f>
        <v>564200</v>
      </c>
      <c r="AO95" s="31" t="n">
        <f aca="false">U95*H95</f>
        <v>509600</v>
      </c>
      <c r="AP95" s="31" t="n">
        <f aca="false">V95*H95</f>
        <v>564200</v>
      </c>
      <c r="AQ95" s="31" t="n">
        <f aca="false">W95*H95</f>
        <v>0</v>
      </c>
      <c r="AR95" s="31" t="n">
        <f aca="false">X95*H95</f>
        <v>0</v>
      </c>
      <c r="AS95" s="31" t="n">
        <f aca="false">Y95*H95</f>
        <v>0</v>
      </c>
      <c r="AT95" s="31" t="n">
        <f aca="false">Z95*H95</f>
        <v>0</v>
      </c>
      <c r="AU95" s="31" t="n">
        <f aca="false">AA95*H95</f>
        <v>0</v>
      </c>
      <c r="AV95" s="31" t="n">
        <f aca="false">AB95*H95</f>
        <v>0</v>
      </c>
      <c r="AW95" s="31" t="n">
        <f aca="false">AC95*H95</f>
        <v>0</v>
      </c>
      <c r="AX95" s="31"/>
    </row>
    <row r="96" customFormat="false" ht="12.75" hidden="false" customHeight="false" outlineLevel="0" collapsed="false">
      <c r="A96" s="15"/>
      <c r="B96" s="15"/>
      <c r="C96" s="1" t="n">
        <v>10000</v>
      </c>
      <c r="D96" s="20" t="s">
        <v>21</v>
      </c>
      <c r="E96" s="30" t="n">
        <v>37347</v>
      </c>
      <c r="F96" s="30" t="n">
        <v>37560</v>
      </c>
      <c r="G96" s="1" t="n">
        <v>10000</v>
      </c>
      <c r="H96" s="16" t="n">
        <v>3.58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 t="n">
        <f aca="false">$C96*W$2</f>
        <v>300000</v>
      </c>
      <c r="X96" s="1" t="n">
        <f aca="false">$C96*X$2</f>
        <v>310000</v>
      </c>
      <c r="Y96" s="1" t="n">
        <f aca="false">$C96*Y$2</f>
        <v>300000</v>
      </c>
      <c r="Z96" s="1" t="n">
        <f aca="false">$C96*Z$2</f>
        <v>310000</v>
      </c>
      <c r="AA96" s="1" t="n">
        <f aca="false">$C96*AA$2</f>
        <v>310000</v>
      </c>
      <c r="AB96" s="0" t="n">
        <f aca="false">$C96*AB$2</f>
        <v>300000</v>
      </c>
      <c r="AC96" s="0" t="n">
        <f aca="false">$C96*AC$2</f>
        <v>310000</v>
      </c>
      <c r="AF96" s="31" t="n">
        <f aca="false">L96*H96</f>
        <v>0</v>
      </c>
      <c r="AG96" s="31" t="n">
        <f aca="false">M96*H96</f>
        <v>0</v>
      </c>
      <c r="AH96" s="31" t="n">
        <f aca="false">N96*H96</f>
        <v>0</v>
      </c>
      <c r="AI96" s="31" t="n">
        <f aca="false">O96*H96</f>
        <v>0</v>
      </c>
      <c r="AJ96" s="31" t="n">
        <f aca="false">P96*H96</f>
        <v>0</v>
      </c>
      <c r="AK96" s="31" t="n">
        <f aca="false">Q96*H96</f>
        <v>0</v>
      </c>
      <c r="AL96" s="31" t="n">
        <f aca="false">R96*H96</f>
        <v>0</v>
      </c>
      <c r="AM96" s="31" t="n">
        <f aca="false">S96*H96</f>
        <v>0</v>
      </c>
      <c r="AN96" s="31" t="n">
        <f aca="false">T96*H96</f>
        <v>0</v>
      </c>
      <c r="AO96" s="31" t="n">
        <f aca="false">U96*H96</f>
        <v>0</v>
      </c>
      <c r="AP96" s="31" t="n">
        <f aca="false">V96*H96</f>
        <v>0</v>
      </c>
      <c r="AQ96" s="31" t="n">
        <f aca="false">W96*H96</f>
        <v>1074000</v>
      </c>
      <c r="AR96" s="31" t="n">
        <f aca="false">X96*H96</f>
        <v>1109800</v>
      </c>
      <c r="AS96" s="31" t="n">
        <f aca="false">Y96*H96</f>
        <v>1074000</v>
      </c>
      <c r="AT96" s="31" t="n">
        <f aca="false">Z96*H96</f>
        <v>1109800</v>
      </c>
      <c r="AU96" s="31" t="n">
        <f aca="false">AA96*H96</f>
        <v>1109800</v>
      </c>
      <c r="AV96" s="31" t="n">
        <f aca="false">AB96*H96</f>
        <v>1074000</v>
      </c>
      <c r="AW96" s="31" t="n">
        <f aca="false">AC96*H96</f>
        <v>1109800</v>
      </c>
      <c r="AX96" s="31"/>
    </row>
    <row r="97" customFormat="false" ht="12.75" hidden="false" customHeight="false" outlineLevel="0" collapsed="false">
      <c r="A97" s="15" t="n">
        <v>78</v>
      </c>
      <c r="B97" s="15" t="n">
        <v>40</v>
      </c>
      <c r="C97" s="1" t="n">
        <v>10000</v>
      </c>
      <c r="D97" s="20" t="s">
        <v>20</v>
      </c>
      <c r="E97" s="30" t="n">
        <v>37165</v>
      </c>
      <c r="F97" s="30" t="n">
        <v>37195</v>
      </c>
      <c r="G97" s="1" t="n">
        <v>10000</v>
      </c>
      <c r="H97" s="16" t="n">
        <v>0.015</v>
      </c>
      <c r="J97" s="19" t="n">
        <f aca="false">(F97-E97+1)*C97</f>
        <v>310000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F97" s="31" t="n">
        <f aca="false">L97*H97</f>
        <v>0</v>
      </c>
      <c r="AG97" s="31" t="n">
        <f aca="false">M97*H97</f>
        <v>0</v>
      </c>
      <c r="AH97" s="31" t="n">
        <f aca="false">N97*H97</f>
        <v>0</v>
      </c>
      <c r="AI97" s="31" t="n">
        <f aca="false">O97*H97</f>
        <v>0</v>
      </c>
      <c r="AJ97" s="31" t="n">
        <f aca="false">P97*H97</f>
        <v>0</v>
      </c>
      <c r="AK97" s="31" t="n">
        <f aca="false">Q97*H97</f>
        <v>0</v>
      </c>
      <c r="AL97" s="31" t="n">
        <f aca="false">R97*H97</f>
        <v>0</v>
      </c>
      <c r="AM97" s="31" t="n">
        <f aca="false">S97*H97</f>
        <v>0</v>
      </c>
      <c r="AN97" s="31" t="n">
        <f aca="false">T97*H97</f>
        <v>0</v>
      </c>
      <c r="AO97" s="31" t="n">
        <f aca="false">U97*H97</f>
        <v>0</v>
      </c>
      <c r="AP97" s="31" t="n">
        <f aca="false">V97*H97</f>
        <v>0</v>
      </c>
      <c r="AQ97" s="31" t="n">
        <f aca="false">W97*H97</f>
        <v>0</v>
      </c>
      <c r="AR97" s="31" t="n">
        <f aca="false">X97*H97</f>
        <v>0</v>
      </c>
      <c r="AS97" s="31" t="n">
        <f aca="false">Y97*H97</f>
        <v>0</v>
      </c>
      <c r="AT97" s="31" t="n">
        <f aca="false">Z97*H97</f>
        <v>0</v>
      </c>
      <c r="AU97" s="31" t="n">
        <f aca="false">AA97*H97</f>
        <v>0</v>
      </c>
      <c r="AV97" s="31" t="n">
        <f aca="false">AB97*H97</f>
        <v>0</v>
      </c>
      <c r="AW97" s="31" t="n">
        <f aca="false">AC97*H97</f>
        <v>0</v>
      </c>
      <c r="AX97" s="31"/>
    </row>
    <row r="98" customFormat="false" ht="12.75" hidden="false" customHeight="false" outlineLevel="0" collapsed="false">
      <c r="A98" s="15"/>
      <c r="B98" s="15"/>
      <c r="C98" s="1" t="n">
        <v>10000</v>
      </c>
      <c r="D98" s="20" t="s">
        <v>20</v>
      </c>
      <c r="E98" s="30" t="n">
        <v>37196</v>
      </c>
      <c r="F98" s="30" t="n">
        <v>37346</v>
      </c>
      <c r="G98" s="1" t="n">
        <v>10000</v>
      </c>
      <c r="H98" s="16" t="n">
        <v>0.1175</v>
      </c>
      <c r="J98" s="19" t="n">
        <f aca="false">(F98-E98+1)*C98</f>
        <v>1510000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F98" s="31" t="n">
        <f aca="false">L98*H98</f>
        <v>0</v>
      </c>
      <c r="AG98" s="31" t="n">
        <f aca="false">M98*H98</f>
        <v>0</v>
      </c>
      <c r="AH98" s="31" t="n">
        <f aca="false">N98*H98</f>
        <v>0</v>
      </c>
      <c r="AI98" s="31" t="n">
        <f aca="false">O98*H98</f>
        <v>0</v>
      </c>
      <c r="AJ98" s="31" t="n">
        <f aca="false">P98*H98</f>
        <v>0</v>
      </c>
      <c r="AK98" s="31" t="n">
        <f aca="false">Q98*H98</f>
        <v>0</v>
      </c>
      <c r="AL98" s="31" t="n">
        <f aca="false">R98*H98</f>
        <v>0</v>
      </c>
      <c r="AM98" s="31" t="n">
        <f aca="false">S98*H98</f>
        <v>0</v>
      </c>
      <c r="AN98" s="31" t="n">
        <f aca="false">T98*H98</f>
        <v>0</v>
      </c>
      <c r="AO98" s="31" t="n">
        <f aca="false">U98*H98</f>
        <v>0</v>
      </c>
      <c r="AP98" s="31" t="n">
        <f aca="false">V98*H98</f>
        <v>0</v>
      </c>
      <c r="AQ98" s="31" t="n">
        <f aca="false">W98*H98</f>
        <v>0</v>
      </c>
      <c r="AR98" s="31" t="n">
        <f aca="false">X98*H98</f>
        <v>0</v>
      </c>
      <c r="AS98" s="31" t="n">
        <f aca="false">Y98*H98</f>
        <v>0</v>
      </c>
      <c r="AT98" s="31" t="n">
        <f aca="false">Z98*H98</f>
        <v>0</v>
      </c>
      <c r="AU98" s="31" t="n">
        <f aca="false">AA98*H98</f>
        <v>0</v>
      </c>
      <c r="AV98" s="31" t="n">
        <f aca="false">AB98*H98</f>
        <v>0</v>
      </c>
      <c r="AW98" s="31" t="n">
        <f aca="false">AC98*H98</f>
        <v>0</v>
      </c>
      <c r="AX98" s="31"/>
    </row>
    <row r="99" customFormat="false" ht="12.75" hidden="false" customHeight="false" outlineLevel="0" collapsed="false">
      <c r="A99" s="15" t="n">
        <v>79</v>
      </c>
      <c r="B99" s="15" t="n">
        <v>45</v>
      </c>
      <c r="C99" s="1" t="n">
        <v>25000</v>
      </c>
      <c r="D99" s="20" t="s">
        <v>21</v>
      </c>
      <c r="E99" s="30" t="n">
        <v>37165</v>
      </c>
      <c r="F99" s="30" t="n">
        <v>37195</v>
      </c>
      <c r="G99" s="1" t="n">
        <v>25000</v>
      </c>
      <c r="H99" s="16" t="n">
        <v>0.015</v>
      </c>
      <c r="J99" s="19" t="n">
        <f aca="false">(F99-E99+1)*C99</f>
        <v>775000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F99" s="31" t="n">
        <f aca="false">L99*H99</f>
        <v>0</v>
      </c>
      <c r="AG99" s="31" t="n">
        <f aca="false">M99*H99</f>
        <v>0</v>
      </c>
      <c r="AH99" s="31" t="n">
        <f aca="false">N99*H99</f>
        <v>0</v>
      </c>
      <c r="AI99" s="31" t="n">
        <f aca="false">O99*H99</f>
        <v>0</v>
      </c>
      <c r="AJ99" s="31" t="n">
        <f aca="false">P99*H99</f>
        <v>0</v>
      </c>
      <c r="AK99" s="31" t="n">
        <f aca="false">Q99*H99</f>
        <v>0</v>
      </c>
      <c r="AL99" s="31" t="n">
        <f aca="false">R99*H99</f>
        <v>0</v>
      </c>
      <c r="AM99" s="31" t="n">
        <f aca="false">S99*H99</f>
        <v>0</v>
      </c>
      <c r="AN99" s="31" t="n">
        <f aca="false">T99*H99</f>
        <v>0</v>
      </c>
      <c r="AO99" s="31" t="n">
        <f aca="false">U99*H99</f>
        <v>0</v>
      </c>
      <c r="AP99" s="31" t="n">
        <f aca="false">V99*H99</f>
        <v>0</v>
      </c>
      <c r="AQ99" s="31" t="n">
        <f aca="false">W99*H99</f>
        <v>0</v>
      </c>
      <c r="AR99" s="31" t="n">
        <f aca="false">X99*H99</f>
        <v>0</v>
      </c>
      <c r="AS99" s="31" t="n">
        <f aca="false">Y99*H99</f>
        <v>0</v>
      </c>
      <c r="AT99" s="31" t="n">
        <f aca="false">Z99*H99</f>
        <v>0</v>
      </c>
      <c r="AU99" s="31" t="n">
        <f aca="false">AA99*H99</f>
        <v>0</v>
      </c>
      <c r="AV99" s="31" t="n">
        <f aca="false">AB99*H99</f>
        <v>0</v>
      </c>
      <c r="AW99" s="31" t="n">
        <f aca="false">AC99*H99</f>
        <v>0</v>
      </c>
      <c r="AX99" s="31"/>
    </row>
    <row r="100" customFormat="false" ht="12.75" hidden="false" customHeight="false" outlineLevel="0" collapsed="false">
      <c r="A100" s="15"/>
      <c r="B100" s="15"/>
      <c r="C100" s="1" t="n">
        <v>25000</v>
      </c>
      <c r="D100" s="20" t="s">
        <v>21</v>
      </c>
      <c r="E100" s="30" t="n">
        <v>37196</v>
      </c>
      <c r="F100" s="30" t="n">
        <v>37225</v>
      </c>
      <c r="G100" s="1" t="n">
        <v>25000</v>
      </c>
      <c r="H100" s="16" t="n">
        <v>0.1175</v>
      </c>
      <c r="J100" s="19" t="n">
        <f aca="false">(F100-E100+1)*C100</f>
        <v>750000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F100" s="31" t="n">
        <f aca="false">L100*H100</f>
        <v>0</v>
      </c>
      <c r="AG100" s="31" t="n">
        <f aca="false">M100*H100</f>
        <v>0</v>
      </c>
      <c r="AH100" s="31" t="n">
        <f aca="false">N100*H100</f>
        <v>0</v>
      </c>
      <c r="AI100" s="31" t="n">
        <f aca="false">O100*H100</f>
        <v>0</v>
      </c>
      <c r="AJ100" s="31" t="n">
        <f aca="false">P100*H100</f>
        <v>0</v>
      </c>
      <c r="AK100" s="31" t="n">
        <f aca="false">Q100*H100</f>
        <v>0</v>
      </c>
      <c r="AL100" s="31" t="n">
        <f aca="false">R100*H100</f>
        <v>0</v>
      </c>
      <c r="AM100" s="31" t="n">
        <f aca="false">S100*H100</f>
        <v>0</v>
      </c>
      <c r="AN100" s="31" t="n">
        <f aca="false">T100*H100</f>
        <v>0</v>
      </c>
      <c r="AO100" s="31" t="n">
        <f aca="false">U100*H100</f>
        <v>0</v>
      </c>
      <c r="AP100" s="31" t="n">
        <f aca="false">V100*H100</f>
        <v>0</v>
      </c>
      <c r="AQ100" s="31" t="n">
        <f aca="false">W100*H100</f>
        <v>0</v>
      </c>
      <c r="AR100" s="31" t="n">
        <f aca="false">X100*H100</f>
        <v>0</v>
      </c>
      <c r="AS100" s="31" t="n">
        <f aca="false">Y100*H100</f>
        <v>0</v>
      </c>
      <c r="AT100" s="31" t="n">
        <f aca="false">Z100*H100</f>
        <v>0</v>
      </c>
      <c r="AU100" s="31" t="n">
        <f aca="false">AA100*H100</f>
        <v>0</v>
      </c>
      <c r="AV100" s="31" t="n">
        <f aca="false">AB100*H100</f>
        <v>0</v>
      </c>
      <c r="AW100" s="31" t="n">
        <f aca="false">AC100*H100</f>
        <v>0</v>
      </c>
      <c r="AX100" s="31"/>
    </row>
    <row r="101" customFormat="false" ht="12.75" hidden="false" customHeight="false" outlineLevel="0" collapsed="false">
      <c r="A101" s="15"/>
      <c r="B101" s="15"/>
      <c r="C101" s="1" t="n">
        <v>5000</v>
      </c>
      <c r="D101" s="20" t="s">
        <v>21</v>
      </c>
      <c r="E101" s="30" t="n">
        <v>37226</v>
      </c>
      <c r="F101" s="30" t="n">
        <v>37256</v>
      </c>
      <c r="G101" s="1" t="n">
        <v>5000</v>
      </c>
      <c r="H101" s="16" t="n">
        <v>0.1175</v>
      </c>
      <c r="J101" s="19" t="n">
        <f aca="false">(F101-E101+1)*C101</f>
        <v>155000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F101" s="31" t="n">
        <f aca="false">L101*H101</f>
        <v>0</v>
      </c>
      <c r="AG101" s="31" t="n">
        <f aca="false">M101*H101</f>
        <v>0</v>
      </c>
      <c r="AH101" s="31" t="n">
        <f aca="false">N101*H101</f>
        <v>0</v>
      </c>
      <c r="AI101" s="31" t="n">
        <f aca="false">O101*H101</f>
        <v>0</v>
      </c>
      <c r="AJ101" s="31" t="n">
        <f aca="false">P101*H101</f>
        <v>0</v>
      </c>
      <c r="AK101" s="31" t="n">
        <f aca="false">Q101*H101</f>
        <v>0</v>
      </c>
      <c r="AL101" s="31" t="n">
        <f aca="false">R101*H101</f>
        <v>0</v>
      </c>
      <c r="AM101" s="31" t="n">
        <f aca="false">S101*H101</f>
        <v>0</v>
      </c>
      <c r="AN101" s="31" t="n">
        <f aca="false">T101*H101</f>
        <v>0</v>
      </c>
      <c r="AO101" s="31" t="n">
        <f aca="false">U101*H101</f>
        <v>0</v>
      </c>
      <c r="AP101" s="31" t="n">
        <f aca="false">V101*H101</f>
        <v>0</v>
      </c>
      <c r="AQ101" s="31" t="n">
        <f aca="false">W101*H101</f>
        <v>0</v>
      </c>
      <c r="AR101" s="31" t="n">
        <f aca="false">X101*H101</f>
        <v>0</v>
      </c>
      <c r="AS101" s="31" t="n">
        <f aca="false">Y101*H101</f>
        <v>0</v>
      </c>
      <c r="AT101" s="31" t="n">
        <f aca="false">Z101*H101</f>
        <v>0</v>
      </c>
      <c r="AU101" s="31" t="n">
        <f aca="false">AA101*H101</f>
        <v>0</v>
      </c>
      <c r="AV101" s="31" t="n">
        <f aca="false">AB101*H101</f>
        <v>0</v>
      </c>
      <c r="AW101" s="31" t="n">
        <f aca="false">AC101*H101</f>
        <v>0</v>
      </c>
      <c r="AX101" s="31"/>
    </row>
    <row r="102" customFormat="false" ht="12.75" hidden="false" customHeight="false" outlineLevel="0" collapsed="false">
      <c r="A102" s="15"/>
      <c r="B102" s="15"/>
      <c r="C102" s="1" t="n">
        <v>25000</v>
      </c>
      <c r="D102" s="20" t="s">
        <v>21</v>
      </c>
      <c r="E102" s="30" t="n">
        <v>37257</v>
      </c>
      <c r="F102" s="30" t="n">
        <v>37346</v>
      </c>
      <c r="G102" s="1" t="n">
        <v>25000</v>
      </c>
      <c r="H102" s="16" t="n">
        <v>0.1175</v>
      </c>
      <c r="J102" s="19" t="n">
        <f aca="false">(F102-E102+1)*C102</f>
        <v>2250000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F102" s="31" t="n">
        <f aca="false">L102*H102</f>
        <v>0</v>
      </c>
      <c r="AG102" s="31" t="n">
        <f aca="false">M102*H102</f>
        <v>0</v>
      </c>
      <c r="AH102" s="31" t="n">
        <f aca="false">N102*H102</f>
        <v>0</v>
      </c>
      <c r="AI102" s="31" t="n">
        <f aca="false">O102*H102</f>
        <v>0</v>
      </c>
      <c r="AJ102" s="31" t="n">
        <f aca="false">P102*H102</f>
        <v>0</v>
      </c>
      <c r="AK102" s="31" t="n">
        <f aca="false">Q102*H102</f>
        <v>0</v>
      </c>
      <c r="AL102" s="31" t="n">
        <f aca="false">R102*H102</f>
        <v>0</v>
      </c>
      <c r="AM102" s="31" t="n">
        <f aca="false">S102*H102</f>
        <v>0</v>
      </c>
      <c r="AN102" s="31" t="n">
        <f aca="false">T102*H102</f>
        <v>0</v>
      </c>
      <c r="AO102" s="31" t="n">
        <f aca="false">U102*H102</f>
        <v>0</v>
      </c>
      <c r="AP102" s="31" t="n">
        <f aca="false">V102*H102</f>
        <v>0</v>
      </c>
      <c r="AQ102" s="31" t="n">
        <f aca="false">W102*H102</f>
        <v>0</v>
      </c>
      <c r="AR102" s="31" t="n">
        <f aca="false">X102*H102</f>
        <v>0</v>
      </c>
      <c r="AS102" s="31" t="n">
        <f aca="false">Y102*H102</f>
        <v>0</v>
      </c>
      <c r="AT102" s="31" t="n">
        <f aca="false">Z102*H102</f>
        <v>0</v>
      </c>
      <c r="AU102" s="31" t="n">
        <f aca="false">AA102*H102</f>
        <v>0</v>
      </c>
      <c r="AV102" s="31" t="n">
        <f aca="false">AB102*H102</f>
        <v>0</v>
      </c>
      <c r="AW102" s="31" t="n">
        <f aca="false">AC102*H102</f>
        <v>0</v>
      </c>
      <c r="AX102" s="31"/>
    </row>
    <row r="103" customFormat="false" ht="12.75" hidden="false" customHeight="false" outlineLevel="0" collapsed="false">
      <c r="A103" s="15"/>
      <c r="B103" s="15"/>
      <c r="C103" s="1" t="n">
        <v>25000</v>
      </c>
      <c r="D103" s="20" t="s">
        <v>21</v>
      </c>
      <c r="E103" s="30" t="n">
        <v>37347</v>
      </c>
      <c r="F103" s="30" t="n">
        <v>37376</v>
      </c>
      <c r="G103" s="1" t="s">
        <v>22</v>
      </c>
      <c r="H103" s="16" t="n">
        <v>0.025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F103" s="31" t="n">
        <f aca="false">L103*H103</f>
        <v>0</v>
      </c>
      <c r="AG103" s="31" t="n">
        <f aca="false">M103*H103</f>
        <v>0</v>
      </c>
      <c r="AH103" s="31" t="n">
        <f aca="false">N103*H103</f>
        <v>0</v>
      </c>
      <c r="AI103" s="31" t="n">
        <f aca="false">O103*H103</f>
        <v>0</v>
      </c>
      <c r="AJ103" s="31" t="n">
        <f aca="false">P103*H103</f>
        <v>0</v>
      </c>
      <c r="AK103" s="31" t="n">
        <f aca="false">Q103*H103</f>
        <v>0</v>
      </c>
      <c r="AL103" s="31" t="n">
        <f aca="false">R103*H103</f>
        <v>0</v>
      </c>
      <c r="AM103" s="31" t="n">
        <f aca="false">S103*H103</f>
        <v>0</v>
      </c>
      <c r="AN103" s="31" t="n">
        <f aca="false">T103*H103</f>
        <v>0</v>
      </c>
      <c r="AO103" s="31" t="n">
        <f aca="false">U103*H103</f>
        <v>0</v>
      </c>
      <c r="AP103" s="31" t="n">
        <f aca="false">V103*H103</f>
        <v>0</v>
      </c>
      <c r="AQ103" s="31" t="n">
        <f aca="false">W103*H103</f>
        <v>0</v>
      </c>
      <c r="AR103" s="31" t="n">
        <f aca="false">X103*H103</f>
        <v>0</v>
      </c>
      <c r="AS103" s="31" t="n">
        <f aca="false">Y103*H103</f>
        <v>0</v>
      </c>
      <c r="AT103" s="31" t="n">
        <f aca="false">Z103*H103</f>
        <v>0</v>
      </c>
      <c r="AU103" s="31" t="n">
        <f aca="false">AA103*H103</f>
        <v>0</v>
      </c>
      <c r="AV103" s="31" t="n">
        <f aca="false">AB103*H103</f>
        <v>0</v>
      </c>
      <c r="AW103" s="31" t="n">
        <f aca="false">AC103*H103</f>
        <v>0</v>
      </c>
      <c r="AX103" s="31"/>
    </row>
    <row r="104" customFormat="false" ht="12.75" hidden="false" customHeight="false" outlineLevel="0" collapsed="false">
      <c r="A104" s="15"/>
      <c r="B104" s="15"/>
      <c r="C104" s="1" t="n">
        <v>10000</v>
      </c>
      <c r="D104" s="20" t="s">
        <v>21</v>
      </c>
      <c r="E104" s="30" t="n">
        <v>37377</v>
      </c>
      <c r="F104" s="30" t="n">
        <v>37560</v>
      </c>
      <c r="H104" s="16" t="n">
        <v>0.025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F104" s="31" t="n">
        <f aca="false">L104*H104</f>
        <v>0</v>
      </c>
      <c r="AG104" s="31" t="n">
        <f aca="false">M104*H104</f>
        <v>0</v>
      </c>
      <c r="AH104" s="31" t="n">
        <f aca="false">N104*H104</f>
        <v>0</v>
      </c>
      <c r="AI104" s="31" t="n">
        <f aca="false">O104*H104</f>
        <v>0</v>
      </c>
      <c r="AJ104" s="31" t="n">
        <f aca="false">P104*H104</f>
        <v>0</v>
      </c>
      <c r="AK104" s="31" t="n">
        <f aca="false">Q104*H104</f>
        <v>0</v>
      </c>
      <c r="AL104" s="31" t="n">
        <f aca="false">R104*H104</f>
        <v>0</v>
      </c>
      <c r="AM104" s="31" t="n">
        <f aca="false">S104*H104</f>
        <v>0</v>
      </c>
      <c r="AN104" s="31" t="n">
        <f aca="false">T104*H104</f>
        <v>0</v>
      </c>
      <c r="AO104" s="31" t="n">
        <f aca="false">U104*H104</f>
        <v>0</v>
      </c>
      <c r="AP104" s="31" t="n">
        <f aca="false">V104*H104</f>
        <v>0</v>
      </c>
      <c r="AQ104" s="31" t="n">
        <f aca="false">W104*H104</f>
        <v>0</v>
      </c>
      <c r="AR104" s="31" t="n">
        <f aca="false">X104*H104</f>
        <v>0</v>
      </c>
      <c r="AS104" s="31" t="n">
        <f aca="false">Y104*H104</f>
        <v>0</v>
      </c>
      <c r="AT104" s="31" t="n">
        <f aca="false">Z104*H104</f>
        <v>0</v>
      </c>
      <c r="AU104" s="31" t="n">
        <f aca="false">AA104*H104</f>
        <v>0</v>
      </c>
      <c r="AV104" s="31" t="n">
        <f aca="false">AB104*H104</f>
        <v>0</v>
      </c>
      <c r="AW104" s="31" t="n">
        <f aca="false">AC104*H104</f>
        <v>0</v>
      </c>
      <c r="AX104" s="31"/>
    </row>
    <row r="105" customFormat="false" ht="12.75" hidden="false" customHeight="false" outlineLevel="0" collapsed="false">
      <c r="A105" s="15" t="n">
        <v>80</v>
      </c>
      <c r="B105" s="15" t="n">
        <v>41</v>
      </c>
      <c r="C105" s="1" t="n">
        <v>5000</v>
      </c>
      <c r="D105" s="20" t="s">
        <v>20</v>
      </c>
      <c r="E105" s="30" t="n">
        <v>37347</v>
      </c>
      <c r="F105" s="30" t="n">
        <v>37560</v>
      </c>
      <c r="G105" s="1" t="n">
        <v>5000</v>
      </c>
      <c r="H105" s="16" t="n">
        <v>3.17</v>
      </c>
      <c r="I105" s="19" t="n">
        <f aca="false">(F105-E105+1)*C105</f>
        <v>1070000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 t="n">
        <f aca="false">$C105*W$2</f>
        <v>150000</v>
      </c>
      <c r="X105" s="1" t="n">
        <f aca="false">$C105*X$2</f>
        <v>155000</v>
      </c>
      <c r="Y105" s="1" t="n">
        <f aca="false">$C105*Y$2</f>
        <v>150000</v>
      </c>
      <c r="Z105" s="1" t="n">
        <f aca="false">$C105*Z$2</f>
        <v>155000</v>
      </c>
      <c r="AA105" s="1" t="n">
        <f aca="false">$C105*AA$2</f>
        <v>155000</v>
      </c>
      <c r="AB105" s="0" t="n">
        <f aca="false">$C105*AB$2</f>
        <v>150000</v>
      </c>
      <c r="AC105" s="0" t="n">
        <f aca="false">$C105*AC$2</f>
        <v>155000</v>
      </c>
      <c r="AF105" s="31" t="n">
        <f aca="false">L105*H105</f>
        <v>0</v>
      </c>
      <c r="AG105" s="31" t="n">
        <f aca="false">M105*H105</f>
        <v>0</v>
      </c>
      <c r="AH105" s="31" t="n">
        <f aca="false">N105*H105</f>
        <v>0</v>
      </c>
      <c r="AI105" s="31" t="n">
        <f aca="false">O105*H105</f>
        <v>0</v>
      </c>
      <c r="AJ105" s="31" t="n">
        <f aca="false">P105*H105</f>
        <v>0</v>
      </c>
      <c r="AK105" s="31" t="n">
        <f aca="false">Q105*H105</f>
        <v>0</v>
      </c>
      <c r="AL105" s="31" t="n">
        <f aca="false">R105*H105</f>
        <v>0</v>
      </c>
      <c r="AM105" s="31" t="n">
        <f aca="false">S105*H105</f>
        <v>0</v>
      </c>
      <c r="AN105" s="31" t="n">
        <f aca="false">T105*H105</f>
        <v>0</v>
      </c>
      <c r="AO105" s="31" t="n">
        <f aca="false">U105*H105</f>
        <v>0</v>
      </c>
      <c r="AP105" s="31" t="n">
        <f aca="false">V105*H105</f>
        <v>0</v>
      </c>
      <c r="AQ105" s="31" t="n">
        <f aca="false">W105*H105</f>
        <v>475500</v>
      </c>
      <c r="AR105" s="31" t="n">
        <f aca="false">X105*H105</f>
        <v>491350</v>
      </c>
      <c r="AS105" s="31" t="n">
        <f aca="false">Y105*H105</f>
        <v>475500</v>
      </c>
      <c r="AT105" s="31" t="n">
        <f aca="false">Z105*H105</f>
        <v>491350</v>
      </c>
      <c r="AU105" s="31" t="n">
        <f aca="false">AA105*H105</f>
        <v>491350</v>
      </c>
      <c r="AV105" s="31" t="n">
        <f aca="false">AB105*H105</f>
        <v>475500</v>
      </c>
      <c r="AW105" s="31" t="n">
        <f aca="false">AC105*H105</f>
        <v>491350</v>
      </c>
      <c r="AX105" s="31"/>
    </row>
    <row r="106" customFormat="false" ht="12.75" hidden="false" customHeight="false" outlineLevel="0" collapsed="false">
      <c r="A106" s="15" t="n">
        <v>81</v>
      </c>
      <c r="B106" s="15" t="n">
        <v>46</v>
      </c>
      <c r="C106" s="1" t="n">
        <v>5000</v>
      </c>
      <c r="D106" s="20" t="s">
        <v>21</v>
      </c>
      <c r="E106" s="30" t="n">
        <v>37196</v>
      </c>
      <c r="F106" s="30" t="n">
        <v>37346</v>
      </c>
      <c r="G106" s="1" t="n">
        <v>5000</v>
      </c>
      <c r="H106" s="16" t="n">
        <v>3.12</v>
      </c>
      <c r="I106" s="19" t="n">
        <f aca="false">(F106-E106+1)*C106</f>
        <v>755000</v>
      </c>
      <c r="L106" s="1"/>
      <c r="M106" s="1"/>
      <c r="N106" s="1"/>
      <c r="O106" s="1"/>
      <c r="P106" s="1"/>
      <c r="Q106" s="1"/>
      <c r="R106" s="1" t="n">
        <f aca="false">$C106*R$2</f>
        <v>150000</v>
      </c>
      <c r="S106" s="1" t="n">
        <f aca="false">$C106*S$2</f>
        <v>155000</v>
      </c>
      <c r="T106" s="1" t="n">
        <f aca="false">$C106*T$2</f>
        <v>155000</v>
      </c>
      <c r="U106" s="1" t="n">
        <f aca="false">$C106*U$2</f>
        <v>140000</v>
      </c>
      <c r="V106" s="1" t="n">
        <f aca="false">$C106*V$2</f>
        <v>155000</v>
      </c>
      <c r="W106" s="1"/>
      <c r="X106" s="1"/>
      <c r="Y106" s="1"/>
      <c r="Z106" s="1"/>
      <c r="AA106" s="1"/>
      <c r="AF106" s="31" t="n">
        <f aca="false">L106*H106</f>
        <v>0</v>
      </c>
      <c r="AG106" s="31" t="n">
        <f aca="false">M106*H106</f>
        <v>0</v>
      </c>
      <c r="AH106" s="31" t="n">
        <f aca="false">N106*H106</f>
        <v>0</v>
      </c>
      <c r="AI106" s="31" t="n">
        <f aca="false">O106*H106</f>
        <v>0</v>
      </c>
      <c r="AJ106" s="31" t="n">
        <f aca="false">P106*H106</f>
        <v>0</v>
      </c>
      <c r="AK106" s="31" t="n">
        <f aca="false">Q106*H106</f>
        <v>0</v>
      </c>
      <c r="AL106" s="31" t="n">
        <f aca="false">R106*H106</f>
        <v>468000</v>
      </c>
      <c r="AM106" s="31" t="n">
        <f aca="false">S106*H106</f>
        <v>483600</v>
      </c>
      <c r="AN106" s="31" t="n">
        <f aca="false">T106*H106</f>
        <v>483600</v>
      </c>
      <c r="AO106" s="31" t="n">
        <f aca="false">U106*H106</f>
        <v>436800</v>
      </c>
      <c r="AP106" s="31" t="n">
        <f aca="false">V106*H106</f>
        <v>483600</v>
      </c>
      <c r="AQ106" s="31" t="n">
        <f aca="false">W106*H106</f>
        <v>0</v>
      </c>
      <c r="AR106" s="31" t="n">
        <f aca="false">X106*H106</f>
        <v>0</v>
      </c>
      <c r="AS106" s="31" t="n">
        <f aca="false">Y106*H106</f>
        <v>0</v>
      </c>
      <c r="AT106" s="31" t="n">
        <f aca="false">Z106*H106</f>
        <v>0</v>
      </c>
      <c r="AU106" s="31" t="n">
        <f aca="false">AA106*H106</f>
        <v>0</v>
      </c>
      <c r="AV106" s="31" t="n">
        <f aca="false">AB106*H106</f>
        <v>0</v>
      </c>
      <c r="AW106" s="31" t="n">
        <f aca="false">AC106*H106</f>
        <v>0</v>
      </c>
    </row>
    <row r="107" customFormat="false" ht="12.75" hidden="false" customHeight="false" outlineLevel="0" collapsed="false">
      <c r="A107" s="15"/>
      <c r="B107" s="15"/>
      <c r="C107" s="1" t="n">
        <v>10000</v>
      </c>
      <c r="D107" s="20" t="s">
        <v>21</v>
      </c>
      <c r="E107" s="30" t="n">
        <v>37347</v>
      </c>
      <c r="F107" s="30" t="n">
        <v>37560</v>
      </c>
      <c r="G107" s="1" t="n">
        <v>10000</v>
      </c>
      <c r="H107" s="16" t="n">
        <v>3.17</v>
      </c>
      <c r="I107" s="19" t="n">
        <f aca="false">(F107-E107+1)*C107</f>
        <v>2140000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 t="n">
        <f aca="false">$C107*W$2</f>
        <v>300000</v>
      </c>
      <c r="X107" s="1" t="n">
        <f aca="false">$C107*X$2</f>
        <v>310000</v>
      </c>
      <c r="Y107" s="1" t="n">
        <f aca="false">$C107*Y$2</f>
        <v>300000</v>
      </c>
      <c r="Z107" s="1" t="n">
        <f aca="false">$C107*Z$2</f>
        <v>310000</v>
      </c>
      <c r="AA107" s="1" t="n">
        <f aca="false">$C107*AA$2</f>
        <v>310000</v>
      </c>
      <c r="AB107" s="0" t="n">
        <f aca="false">$C107*AB$2</f>
        <v>300000</v>
      </c>
      <c r="AC107" s="0" t="n">
        <f aca="false">$C107*AC$2</f>
        <v>310000</v>
      </c>
      <c r="AF107" s="31" t="n">
        <f aca="false">L107*H107</f>
        <v>0</v>
      </c>
      <c r="AG107" s="31" t="n">
        <f aca="false">M107*H107</f>
        <v>0</v>
      </c>
      <c r="AH107" s="31" t="n">
        <f aca="false">N107*H107</f>
        <v>0</v>
      </c>
      <c r="AI107" s="31" t="n">
        <f aca="false">O107*H107</f>
        <v>0</v>
      </c>
      <c r="AJ107" s="31" t="n">
        <f aca="false">P107*H107</f>
        <v>0</v>
      </c>
      <c r="AK107" s="31" t="n">
        <f aca="false">Q107*H107</f>
        <v>0</v>
      </c>
      <c r="AL107" s="31" t="n">
        <f aca="false">R107*H107</f>
        <v>0</v>
      </c>
      <c r="AM107" s="31" t="n">
        <f aca="false">S107*H107</f>
        <v>0</v>
      </c>
      <c r="AN107" s="31" t="n">
        <f aca="false">T107*H107</f>
        <v>0</v>
      </c>
      <c r="AO107" s="31" t="n">
        <f aca="false">U107*H107</f>
        <v>0</v>
      </c>
      <c r="AP107" s="31" t="n">
        <f aca="false">V107*H107</f>
        <v>0</v>
      </c>
      <c r="AQ107" s="31" t="n">
        <f aca="false">W107*H107</f>
        <v>951000</v>
      </c>
      <c r="AR107" s="31" t="n">
        <f aca="false">X107*H107</f>
        <v>982700</v>
      </c>
      <c r="AS107" s="31" t="n">
        <f aca="false">Y107*H107</f>
        <v>951000</v>
      </c>
      <c r="AT107" s="31" t="n">
        <f aca="false">Z107*H107</f>
        <v>982700</v>
      </c>
      <c r="AU107" s="31" t="n">
        <f aca="false">AA107*H107</f>
        <v>982700</v>
      </c>
      <c r="AV107" s="31" t="n">
        <f aca="false">AB107*H107</f>
        <v>951000</v>
      </c>
      <c r="AW107" s="31" t="n">
        <f aca="false">AC107*H107</f>
        <v>982700</v>
      </c>
    </row>
    <row r="108" customFormat="false" ht="12.75" hidden="false" customHeight="false" outlineLevel="0" collapsed="false">
      <c r="A108" s="15" t="n">
        <v>82</v>
      </c>
      <c r="B108" s="15" t="n">
        <v>42</v>
      </c>
      <c r="C108" s="1" t="n">
        <v>5000</v>
      </c>
      <c r="D108" s="20" t="s">
        <v>20</v>
      </c>
      <c r="E108" s="30" t="n">
        <v>37347</v>
      </c>
      <c r="F108" s="30" t="n">
        <v>37560</v>
      </c>
      <c r="G108" s="1" t="n">
        <v>5000</v>
      </c>
      <c r="H108" s="16" t="n">
        <v>3.065</v>
      </c>
      <c r="I108" s="19" t="n">
        <f aca="false">(F108-E108+1)*C108</f>
        <v>1070000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 t="n">
        <f aca="false">$C108*W$2</f>
        <v>150000</v>
      </c>
      <c r="X108" s="1" t="n">
        <f aca="false">$C108*X$2</f>
        <v>155000</v>
      </c>
      <c r="Y108" s="1" t="n">
        <f aca="false">$C108*Y$2</f>
        <v>150000</v>
      </c>
      <c r="Z108" s="1" t="n">
        <f aca="false">$C108*Z$2</f>
        <v>155000</v>
      </c>
      <c r="AA108" s="1" t="n">
        <f aca="false">$C108*AA$2</f>
        <v>155000</v>
      </c>
      <c r="AB108" s="0" t="n">
        <f aca="false">$C108*AB$2</f>
        <v>150000</v>
      </c>
      <c r="AC108" s="0" t="n">
        <f aca="false">$C108*AC$2</f>
        <v>155000</v>
      </c>
    </row>
    <row r="109" customFormat="false" ht="12.75" hidden="false" customHeight="false" outlineLevel="0" collapsed="false">
      <c r="A109" s="15" t="n">
        <v>83</v>
      </c>
      <c r="B109" s="15" t="n">
        <v>47</v>
      </c>
      <c r="C109" s="1" t="n">
        <v>5000</v>
      </c>
      <c r="D109" s="20" t="s">
        <v>21</v>
      </c>
      <c r="E109" s="30" t="n">
        <v>37196</v>
      </c>
      <c r="F109" s="30" t="n">
        <v>37346</v>
      </c>
      <c r="G109" s="1" t="n">
        <v>5000</v>
      </c>
      <c r="H109" s="16" t="n">
        <v>3</v>
      </c>
      <c r="I109" s="19" t="n">
        <f aca="false">(F109-E109+1)*C109</f>
        <v>755000</v>
      </c>
      <c r="L109" s="1"/>
      <c r="M109" s="1"/>
      <c r="N109" s="1"/>
      <c r="O109" s="1"/>
      <c r="P109" s="1"/>
      <c r="Q109" s="1"/>
      <c r="R109" s="1" t="n">
        <f aca="false">$C109*R$2</f>
        <v>150000</v>
      </c>
      <c r="S109" s="1" t="n">
        <f aca="false">$C109*S$2</f>
        <v>155000</v>
      </c>
      <c r="T109" s="1" t="n">
        <f aca="false">$C109*T$2</f>
        <v>155000</v>
      </c>
      <c r="U109" s="1" t="n">
        <f aca="false">$C109*U$2</f>
        <v>140000</v>
      </c>
      <c r="V109" s="1" t="n">
        <f aca="false">$C109*V$2</f>
        <v>155000</v>
      </c>
      <c r="W109" s="1"/>
      <c r="X109" s="1"/>
      <c r="Y109" s="1"/>
      <c r="Z109" s="1"/>
      <c r="AA109" s="1"/>
    </row>
    <row r="110" customFormat="false" ht="12.75" hidden="false" customHeight="false" outlineLevel="0" collapsed="false">
      <c r="A110" s="15"/>
      <c r="B110" s="15"/>
      <c r="C110" s="1" t="n">
        <v>10000</v>
      </c>
      <c r="D110" s="20" t="s">
        <v>21</v>
      </c>
      <c r="E110" s="30" t="n">
        <v>37347</v>
      </c>
      <c r="F110" s="30" t="n">
        <v>37560</v>
      </c>
      <c r="G110" s="1" t="n">
        <v>10000</v>
      </c>
      <c r="H110" s="16" t="n">
        <v>3.065</v>
      </c>
      <c r="I110" s="19" t="n">
        <f aca="false">(F110-E110+1)*C110</f>
        <v>2140000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 t="n">
        <f aca="false">$C110*W$2</f>
        <v>300000</v>
      </c>
      <c r="X110" s="1" t="n">
        <f aca="false">$C110*X$2</f>
        <v>310000</v>
      </c>
      <c r="Y110" s="1" t="n">
        <f aca="false">$C110*Y$2</f>
        <v>300000</v>
      </c>
      <c r="Z110" s="1" t="n">
        <f aca="false">$C110*Z$2</f>
        <v>310000</v>
      </c>
      <c r="AA110" s="1" t="n">
        <f aca="false">$C110*AA$2</f>
        <v>310000</v>
      </c>
      <c r="AB110" s="0" t="n">
        <f aca="false">$C110*AB$2</f>
        <v>300000</v>
      </c>
      <c r="AC110" s="0" t="n">
        <f aca="false">$C110*AC$2</f>
        <v>310000</v>
      </c>
    </row>
    <row r="111" customFormat="false" ht="12.75" hidden="false" customHeight="false" outlineLevel="0" collapsed="false">
      <c r="C111" s="1"/>
      <c r="E111" s="30"/>
      <c r="F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customFormat="false" ht="12.75" hidden="false" customHeight="false" outlineLevel="0" collapsed="false">
      <c r="C112" s="1"/>
      <c r="E112" s="30"/>
      <c r="F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customFormat="false" ht="12.75" hidden="false" customHeight="false" outlineLevel="0" collapsed="false">
      <c r="C113" s="1"/>
      <c r="E113" s="30"/>
      <c r="F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customFormat="false" ht="12.75" hidden="false" customHeight="false" outlineLevel="0" collapsed="false">
      <c r="C114" s="1"/>
      <c r="E114" s="30"/>
      <c r="F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customFormat="false" ht="12.75" hidden="false" customHeight="false" outlineLevel="0" collapsed="false">
      <c r="E115" s="30"/>
      <c r="F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customFormat="false" ht="12.75" hidden="false" customHeight="false" outlineLevel="0" collapsed="false">
      <c r="E116" s="30"/>
      <c r="F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customFormat="false" ht="12.75" hidden="false" customHeight="false" outlineLevel="0" collapsed="false">
      <c r="E117" s="30"/>
      <c r="F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customFormat="false" ht="12.75" hidden="false" customHeight="false" outlineLevel="0" collapsed="false">
      <c r="E118" s="30"/>
      <c r="F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customFormat="false" ht="12.75" hidden="false" customHeight="false" outlineLevel="0" collapsed="false">
      <c r="E119" s="30"/>
      <c r="F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customFormat="false" ht="12.75" hidden="false" customHeight="false" outlineLevel="0" collapsed="false">
      <c r="E120" s="30"/>
      <c r="F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customFormat="false" ht="12.75" hidden="false" customHeight="false" outlineLevel="0" collapsed="false">
      <c r="E121" s="30"/>
      <c r="F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customFormat="false" ht="12.75" hidden="false" customHeight="false" outlineLevel="0" collapsed="false">
      <c r="E122" s="30"/>
      <c r="F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customFormat="false" ht="12.75" hidden="false" customHeight="false" outlineLevel="0" collapsed="false">
      <c r="E123" s="30"/>
      <c r="F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customFormat="false" ht="12.75" hidden="false" customHeight="false" outlineLevel="0" collapsed="false">
      <c r="E124" s="30"/>
      <c r="F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customFormat="false" ht="12.75" hidden="false" customHeight="false" outlineLevel="0" collapsed="false">
      <c r="E125" s="30"/>
      <c r="F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customFormat="false" ht="12.75" hidden="false" customHeight="false" outlineLevel="0" collapsed="false">
      <c r="E126" s="30"/>
      <c r="F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customFormat="false" ht="12.75" hidden="false" customHeight="false" outlineLevel="0" collapsed="false"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customFormat="false" ht="12.75" hidden="false" customHeight="false" outlineLevel="0" collapsed="false"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customFormat="false" ht="12.75" hidden="false" customHeight="false" outlineLevel="0" collapsed="false"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customFormat="false" ht="12.75" hidden="false" customHeight="false" outlineLevel="0" collapsed="false"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customFormat="false" ht="12.75" hidden="false" customHeight="false" outlineLevel="0" collapsed="false"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customFormat="false" ht="12.75" hidden="false" customHeight="false" outlineLevel="0" collapsed="false"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customFormat="false" ht="12.75" hidden="false" customHeight="false" outlineLevel="0" collapsed="false"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customFormat="false" ht="12.75" hidden="false" customHeight="false" outlineLevel="0" collapsed="false"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customFormat="false" ht="12.75" hidden="false" customHeight="false" outlineLevel="0" collapsed="false"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customFormat="false" ht="12.75" hidden="false" customHeight="false" outlineLevel="0" collapsed="false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customFormat="false" ht="12.75" hidden="false" customHeight="false" outlineLevel="0" collapsed="false"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customFormat="false" ht="12.75" hidden="false" customHeight="false" outlineLevel="0" collapsed="false"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customFormat="false" ht="12.75" hidden="false" customHeight="false" outlineLevel="0" collapsed="false"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customFormat="false" ht="12.75" hidden="false" customHeight="false" outlineLevel="0" collapsed="false"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customFormat="false" ht="12.75" hidden="false" customHeight="false" outlineLevel="0" collapsed="false"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customFormat="false" ht="12.75" hidden="false" customHeight="false" outlineLevel="0" collapsed="false"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customFormat="false" ht="12.75" hidden="false" customHeight="false" outlineLevel="0" collapsed="false"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customFormat="false" ht="12.75" hidden="false" customHeight="false" outlineLevel="0" collapsed="false"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customFormat="false" ht="12.75" hidden="false" customHeight="false" outlineLevel="0" collapsed="false"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customFormat="false" ht="12.75" hidden="false" customHeight="false" outlineLevel="0" collapsed="false"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customFormat="false" ht="12.75" hidden="false" customHeight="false" outlineLevel="0" collapsed="false"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customFormat="false" ht="12.75" hidden="false" customHeight="false" outlineLevel="0" collapsed="false"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customFormat="false" ht="12.75" hidden="false" customHeight="false" outlineLevel="0" collapsed="false"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customFormat="false" ht="12.75" hidden="false" customHeight="false" outlineLevel="0" collapsed="false"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customFormat="false" ht="12.75" hidden="false" customHeight="false" outlineLevel="0" collapsed="false"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customFormat="false" ht="12.75" hidden="false" customHeight="false" outlineLevel="0" collapsed="false"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customFormat="false" ht="12.75" hidden="false" customHeight="false" outlineLevel="0" collapsed="false"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customFormat="false" ht="12.75" hidden="false" customHeight="false" outlineLevel="0" collapsed="false"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customFormat="false" ht="12.75" hidden="false" customHeight="false" outlineLevel="0" collapsed="false"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customFormat="false" ht="12.75" hidden="false" customHeight="false" outlineLevel="0" collapsed="false"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customFormat="false" ht="12.75" hidden="false" customHeight="false" outlineLevel="0" collapsed="false"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customFormat="false" ht="12.75" hidden="false" customHeight="false" outlineLevel="0" collapsed="false"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customFormat="false" ht="12.75" hidden="false" customHeight="false" outlineLevel="0" collapsed="false"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customFormat="false" ht="12.75" hidden="false" customHeight="false" outlineLevel="0" collapsed="false"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customFormat="false" ht="12.75" hidden="false" customHeight="false" outlineLevel="0" collapsed="false"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customFormat="false" ht="12.75" hidden="false" customHeight="false" outlineLevel="0" collapsed="false"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customFormat="false" ht="12.75" hidden="false" customHeight="false" outlineLevel="0" collapsed="false"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customFormat="false" ht="12.75" hidden="false" customHeight="false" outlineLevel="0" collapsed="false"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customFormat="false" ht="12.75" hidden="false" customHeight="false" outlineLevel="0" collapsed="false"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customFormat="false" ht="12.75" hidden="false" customHeight="false" outlineLevel="0" collapsed="false"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customFormat="false" ht="12.75" hidden="false" customHeight="false" outlineLevel="0" collapsed="false"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7" activeCellId="0" sqref="I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.41"/>
    <col collapsed="false" customWidth="true" hidden="false" outlineLevel="0" max="3" min="3" style="0" width="9.99"/>
    <col collapsed="false" customWidth="true" hidden="false" outlineLevel="0" max="4" min="4" style="0" width="10.28"/>
    <col collapsed="false" customWidth="true" hidden="false" outlineLevel="0" max="8" min="5" style="0" width="11.28"/>
    <col collapsed="false" customWidth="true" hidden="false" outlineLevel="0" max="10" min="10" style="0" width="10.28"/>
    <col collapsed="false" customWidth="true" hidden="false" outlineLevel="0" max="11" min="11" style="0" width="11.28"/>
    <col collapsed="false" customWidth="true" hidden="false" outlineLevel="0" max="12" min="12" style="0" width="11.99"/>
    <col collapsed="false" customWidth="true" hidden="false" outlineLevel="0" max="13" min="13" style="0" width="12.85"/>
    <col collapsed="false" customWidth="true" hidden="false" outlineLevel="0" max="15" min="15" style="0" width="12.56"/>
    <col collapsed="false" customWidth="true" hidden="false" outlineLevel="0" max="17" min="17" style="0" width="11.28"/>
  </cols>
  <sheetData>
    <row r="1" customFormat="false" ht="12.75" hidden="false" customHeight="false" outlineLevel="0" collapsed="false">
      <c r="A1" s="0" t="s">
        <v>23</v>
      </c>
      <c r="L1" s="56" t="s">
        <v>24</v>
      </c>
      <c r="M1" s="57" t="s">
        <v>25</v>
      </c>
      <c r="N1" s="58"/>
    </row>
    <row r="2" customFormat="false" ht="12.75" hidden="false" customHeight="false" outlineLevel="0" collapsed="false">
      <c r="A2" s="59" t="n">
        <f aca="true">TODAY()</f>
        <v>45926</v>
      </c>
      <c r="J2" s="1"/>
      <c r="L2" s="60" t="s">
        <v>26</v>
      </c>
      <c r="M2" s="61" t="s">
        <v>27</v>
      </c>
      <c r="N2" s="62"/>
    </row>
    <row r="3" customFormat="false" ht="13.5" hidden="false" customHeight="false" outlineLevel="0" collapsed="false">
      <c r="A3" s="20" t="s">
        <v>16</v>
      </c>
      <c r="B3" s="20"/>
      <c r="C3" s="20" t="s">
        <v>28</v>
      </c>
      <c r="D3" s="20" t="s">
        <v>29</v>
      </c>
      <c r="E3" s="33" t="s">
        <v>30</v>
      </c>
      <c r="F3" s="33" t="s">
        <v>12</v>
      </c>
      <c r="G3" s="33"/>
      <c r="H3" s="33"/>
      <c r="I3" s="33" t="s">
        <v>7</v>
      </c>
      <c r="L3" s="63" t="s">
        <v>31</v>
      </c>
      <c r="M3" s="64" t="s">
        <v>32</v>
      </c>
      <c r="N3" s="65"/>
    </row>
    <row r="4" customFormat="false" ht="12.75" hidden="false" customHeight="false" outlineLevel="0" collapsed="false">
      <c r="A4" s="8" t="s">
        <v>33</v>
      </c>
      <c r="B4" s="8"/>
      <c r="C4" s="66" t="n">
        <f aca="false">[1]Position!$O$17</f>
        <v>3.173</v>
      </c>
      <c r="D4" s="67" t="n">
        <f aca="false">E4-C4</f>
        <v>1.167</v>
      </c>
      <c r="E4" s="68" t="n">
        <v>4.34</v>
      </c>
      <c r="F4" s="68" t="n">
        <v>0.085</v>
      </c>
      <c r="G4" s="68"/>
      <c r="H4" s="68"/>
      <c r="I4" s="69" t="n">
        <f aca="false">E4+F4</f>
        <v>4.425</v>
      </c>
    </row>
    <row r="5" customFormat="false" ht="12.75" hidden="false" customHeight="false" outlineLevel="0" collapsed="false">
      <c r="A5" s="8" t="s">
        <v>34</v>
      </c>
      <c r="B5" s="8"/>
      <c r="C5" s="70" t="n">
        <f aca="false">[1]Position!$O$27</f>
        <v>3.1392</v>
      </c>
      <c r="D5" s="71" t="n">
        <f aca="false">E5-C5</f>
        <v>1.5708</v>
      </c>
      <c r="E5" s="72" t="n">
        <v>4.71</v>
      </c>
      <c r="F5" s="72" t="n">
        <v>0.17</v>
      </c>
      <c r="G5" s="72"/>
      <c r="H5" s="72"/>
      <c r="I5" s="73" t="n">
        <f aca="false">E5+F5</f>
        <v>4.88</v>
      </c>
    </row>
    <row r="6" customFormat="false" ht="12.75" hidden="false" customHeight="false" outlineLevel="0" collapsed="false">
      <c r="A6" s="8" t="s">
        <v>35</v>
      </c>
      <c r="B6" s="8"/>
      <c r="C6" s="70" t="n">
        <f aca="false">AVERAGE([1]Position!$D$18:$D$24)</f>
        <v>3.18885714285714</v>
      </c>
      <c r="D6" s="72" t="n">
        <v>0.17</v>
      </c>
      <c r="E6" s="74" t="n">
        <f aca="false">C6+D6</f>
        <v>3.35885714285714</v>
      </c>
      <c r="F6" s="72" t="n">
        <v>0.085</v>
      </c>
      <c r="G6" s="72"/>
      <c r="H6" s="72"/>
      <c r="I6" s="73" t="n">
        <f aca="false">E6+F6</f>
        <v>3.44385714285714</v>
      </c>
    </row>
    <row r="7" customFormat="false" ht="13.5" hidden="false" customHeight="false" outlineLevel="0" collapsed="false">
      <c r="A7" s="8" t="s">
        <v>36</v>
      </c>
      <c r="B7" s="8"/>
      <c r="C7" s="75" t="n">
        <f aca="false">AVERAGE([1]Position!$D$15:$D$26)</f>
        <v>3.254</v>
      </c>
      <c r="D7" s="76" t="n">
        <f aca="false">E7-C7</f>
        <v>1.346</v>
      </c>
      <c r="E7" s="77" t="n">
        <v>4.6</v>
      </c>
      <c r="F7" s="76"/>
      <c r="G7" s="76"/>
      <c r="H7" s="76"/>
      <c r="I7" s="78"/>
      <c r="K7" s="5"/>
    </row>
    <row r="8" customFormat="false" ht="12.75" hidden="false" customHeight="false" outlineLevel="0" collapsed="false">
      <c r="K8" s="5"/>
    </row>
    <row r="9" customFormat="false" ht="12.75" hidden="false" customHeight="false" outlineLevel="0" collapsed="false">
      <c r="D9" s="79" t="n">
        <v>6250</v>
      </c>
      <c r="E9" s="19" t="n">
        <f aca="false">SUM(E11:E27)</f>
        <v>3237500</v>
      </c>
      <c r="F9" s="19" t="n">
        <f aca="false">SUM(F11:F27)</f>
        <v>8830774.34960583</v>
      </c>
      <c r="G9" s="80" t="s">
        <v>30</v>
      </c>
      <c r="H9" s="20" t="s">
        <v>12</v>
      </c>
      <c r="I9" s="20" t="s">
        <v>7</v>
      </c>
      <c r="J9" s="20" t="s">
        <v>30</v>
      </c>
      <c r="K9" s="20" t="s">
        <v>30</v>
      </c>
      <c r="L9" s="7" t="n">
        <f aca="false">SUM(L11:L27)</f>
        <v>36619419.4022927</v>
      </c>
      <c r="M9" s="7" t="n">
        <f aca="false">SUM(M11:M27)</f>
        <v>13443065.1785714</v>
      </c>
      <c r="N9" s="81" t="n">
        <v>0.002</v>
      </c>
    </row>
    <row r="10" customFormat="false" ht="12.75" hidden="false" customHeight="false" outlineLevel="0" collapsed="false">
      <c r="A10" s="4"/>
      <c r="B10" s="4"/>
      <c r="C10" s="24" t="s">
        <v>37</v>
      </c>
      <c r="D10" s="24" t="s">
        <v>38</v>
      </c>
      <c r="E10" s="24" t="s">
        <v>14</v>
      </c>
      <c r="F10" s="24" t="s">
        <v>39</v>
      </c>
      <c r="G10" s="24" t="s">
        <v>40</v>
      </c>
      <c r="H10" s="24" t="s">
        <v>40</v>
      </c>
      <c r="I10" s="24" t="s">
        <v>40</v>
      </c>
      <c r="J10" s="24" t="s">
        <v>41</v>
      </c>
      <c r="K10" s="24" t="s">
        <v>42</v>
      </c>
      <c r="L10" s="24" t="s">
        <v>43</v>
      </c>
      <c r="M10" s="27" t="s">
        <v>44</v>
      </c>
      <c r="N10" s="27" t="s">
        <v>45</v>
      </c>
      <c r="O10" s="27" t="s">
        <v>46</v>
      </c>
    </row>
    <row r="11" customFormat="false" ht="12.75" hidden="false" customHeight="false" outlineLevel="0" collapsed="false">
      <c r="A11" s="4" t="n">
        <v>37043</v>
      </c>
      <c r="B11" s="82" t="n">
        <v>0.0425400720126836</v>
      </c>
      <c r="C11" s="83" t="n">
        <f aca="false">(1+(B11)/2)^(-2*((A11-$A$2)/365.25))</f>
        <v>2.78358379827358</v>
      </c>
      <c r="D11" s="1" t="n">
        <f aca="false">D$9</f>
        <v>6250</v>
      </c>
      <c r="E11" s="1" t="n">
        <f aca="false">D11*(A12-A11)</f>
        <v>187500</v>
      </c>
      <c r="F11" s="19" t="n">
        <f aca="false">E11*C11</f>
        <v>521921.962176297</v>
      </c>
      <c r="G11" s="84" t="n">
        <f aca="false">$E$4</f>
        <v>4.34</v>
      </c>
      <c r="H11" s="85" t="n">
        <f aca="false">F$4</f>
        <v>0.085</v>
      </c>
      <c r="I11" s="86" t="n">
        <f aca="false">G11+H11</f>
        <v>4.425</v>
      </c>
      <c r="J11" s="87" t="n">
        <f aca="false">[1]Position!$B8</f>
        <v>0</v>
      </c>
      <c r="K11" s="86" t="n">
        <f aca="false">[1]Position!$D8</f>
        <v>0</v>
      </c>
      <c r="L11" s="7" t="n">
        <f aca="false">F11*I11</f>
        <v>2309504.68263011</v>
      </c>
      <c r="M11" s="1" t="n">
        <f aca="false">E11*I11</f>
        <v>829687.5</v>
      </c>
      <c r="N11" s="0" t="n">
        <f aca="false">N$9</f>
        <v>0.002</v>
      </c>
      <c r="O11" s="31" t="n">
        <f aca="false">N11*F11</f>
        <v>1043.84392435259</v>
      </c>
      <c r="Q11" s="19"/>
    </row>
    <row r="12" customFormat="false" ht="12.75" hidden="false" customHeight="false" outlineLevel="0" collapsed="false">
      <c r="A12" s="4" t="n">
        <v>37073</v>
      </c>
      <c r="B12" s="88" t="n">
        <v>0.0422288785147398</v>
      </c>
      <c r="C12" s="83" t="n">
        <f aca="false">(1+(B12)/2)^(-2*((A12-$A$2)/365.25))</f>
        <v>2.75356265988638</v>
      </c>
      <c r="D12" s="1" t="n">
        <f aca="false">D$9</f>
        <v>6250</v>
      </c>
      <c r="E12" s="1" t="n">
        <f aca="false">D12*(A13-A12)</f>
        <v>193750</v>
      </c>
      <c r="F12" s="19" t="n">
        <f aca="false">E12*C12</f>
        <v>533502.765352986</v>
      </c>
      <c r="G12" s="84" t="n">
        <f aca="false">$E$4</f>
        <v>4.34</v>
      </c>
      <c r="H12" s="85" t="n">
        <f aca="false">F$4</f>
        <v>0.085</v>
      </c>
      <c r="I12" s="86" t="n">
        <f aca="false">G12+H12</f>
        <v>4.425</v>
      </c>
      <c r="J12" s="87" t="n">
        <f aca="false">[1]Position!$B9</f>
        <v>0</v>
      </c>
      <c r="K12" s="86" t="n">
        <f aca="false">[1]Position!$D9</f>
        <v>0</v>
      </c>
      <c r="L12" s="7" t="n">
        <f aca="false">F12*I12</f>
        <v>2360749.73668696</v>
      </c>
      <c r="M12" s="1" t="n">
        <f aca="false">E12*I12</f>
        <v>857343.75</v>
      </c>
      <c r="N12" s="0" t="n">
        <f aca="false">N$9</f>
        <v>0.002</v>
      </c>
      <c r="O12" s="31" t="n">
        <f aca="false">N12*F12</f>
        <v>1067.00553070597</v>
      </c>
      <c r="Q12" s="19"/>
    </row>
    <row r="13" customFormat="false" ht="12.75" hidden="false" customHeight="false" outlineLevel="0" collapsed="false">
      <c r="A13" s="4" t="n">
        <v>37104</v>
      </c>
      <c r="B13" s="88" t="n">
        <v>0.0419943687965341</v>
      </c>
      <c r="C13" s="83" t="n">
        <f aca="false">(1+(B13)/2)^(-2*((A13-$A$2)/365.25))</f>
        <v>2.72863479452279</v>
      </c>
      <c r="D13" s="1" t="n">
        <f aca="false">D$9</f>
        <v>6250</v>
      </c>
      <c r="E13" s="1" t="n">
        <f aca="false">D13*(A14-A13)</f>
        <v>193750</v>
      </c>
      <c r="F13" s="19" t="n">
        <f aca="false">E13*C13</f>
        <v>528672.991438791</v>
      </c>
      <c r="G13" s="84" t="n">
        <f aca="false">$E$4</f>
        <v>4.34</v>
      </c>
      <c r="H13" s="85" t="n">
        <f aca="false">F$4</f>
        <v>0.085</v>
      </c>
      <c r="I13" s="86" t="n">
        <f aca="false">G13+H13</f>
        <v>4.425</v>
      </c>
      <c r="J13" s="87" t="n">
        <f aca="false">[1]Position!$B10</f>
        <v>2.49</v>
      </c>
      <c r="K13" s="86" t="n">
        <f aca="false">[1]Position!$D10</f>
        <v>2.57</v>
      </c>
      <c r="L13" s="7" t="n">
        <f aca="false">F13*I13</f>
        <v>2339377.98711665</v>
      </c>
      <c r="M13" s="1" t="n">
        <f aca="false">E13*I13</f>
        <v>857343.75</v>
      </c>
      <c r="N13" s="0" t="n">
        <f aca="false">N$9</f>
        <v>0.002</v>
      </c>
      <c r="O13" s="31" t="n">
        <f aca="false">N13*F13</f>
        <v>1057.34598287758</v>
      </c>
      <c r="Q13" s="19"/>
    </row>
    <row r="14" customFormat="false" ht="12.75" hidden="false" customHeight="false" outlineLevel="0" collapsed="false">
      <c r="A14" s="4" t="n">
        <v>37135</v>
      </c>
      <c r="B14" s="88" t="n">
        <v>0.0418250172989123</v>
      </c>
      <c r="C14" s="83" t="n">
        <f aca="false">(1+(B14)/2)^(-2*((A14-$A$2)/365.25))</f>
        <v>2.70819331879902</v>
      </c>
      <c r="D14" s="1" t="n">
        <f aca="false">D$9</f>
        <v>6250</v>
      </c>
      <c r="E14" s="1" t="n">
        <f aca="false">D14*(A15-A14)</f>
        <v>187500</v>
      </c>
      <c r="F14" s="19" t="n">
        <f aca="false">E14*C14</f>
        <v>507786.247274816</v>
      </c>
      <c r="G14" s="84" t="n">
        <f aca="false">$E$4</f>
        <v>4.34</v>
      </c>
      <c r="H14" s="85" t="n">
        <f aca="false">F$4</f>
        <v>0.085</v>
      </c>
      <c r="I14" s="86" t="n">
        <f aca="false">G14+H14</f>
        <v>4.425</v>
      </c>
      <c r="J14" s="87" t="n">
        <f aca="false">[1]Position!$B11</f>
        <v>2.44</v>
      </c>
      <c r="K14" s="86" t="n">
        <f aca="false">[1]Position!$D11</f>
        <v>2.544</v>
      </c>
      <c r="L14" s="7" t="n">
        <f aca="false">F14*I14</f>
        <v>2246954.14419106</v>
      </c>
      <c r="M14" s="1" t="n">
        <f aca="false">E14*I14</f>
        <v>829687.5</v>
      </c>
      <c r="N14" s="0" t="n">
        <f aca="false">N$9</f>
        <v>0.002</v>
      </c>
      <c r="O14" s="31" t="n">
        <f aca="false">N14*F14</f>
        <v>1015.57249454963</v>
      </c>
      <c r="Q14" s="19"/>
    </row>
    <row r="15" customFormat="false" ht="12.75" hidden="false" customHeight="false" outlineLevel="0" collapsed="false">
      <c r="A15" s="4" t="n">
        <v>37165</v>
      </c>
      <c r="B15" s="88" t="n">
        <v>0.0417549482375708</v>
      </c>
      <c r="C15" s="83" t="n">
        <f aca="false">(1+(B15)/2)^(-2*((A15-$A$2)/365.25))</f>
        <v>2.69456168072201</v>
      </c>
      <c r="D15" s="1" t="n">
        <f aca="false">D$9</f>
        <v>6250</v>
      </c>
      <c r="E15" s="1" t="n">
        <f aca="false">D15*(A16-A15)</f>
        <v>193750</v>
      </c>
      <c r="F15" s="19" t="n">
        <f aca="false">E15*C15</f>
        <v>522071.32563989</v>
      </c>
      <c r="G15" s="84" t="n">
        <f aca="false">$E$4</f>
        <v>4.34</v>
      </c>
      <c r="H15" s="85" t="n">
        <f aca="false">F$4</f>
        <v>0.085</v>
      </c>
      <c r="I15" s="86" t="n">
        <f aca="false">G15+H15</f>
        <v>4.425</v>
      </c>
      <c r="J15" s="87" t="n">
        <f aca="false">[1]Position!$B12</f>
        <v>2.475</v>
      </c>
      <c r="K15" s="86" t="n">
        <f aca="false">[1]Position!$D12</f>
        <v>2.582</v>
      </c>
      <c r="L15" s="7" t="n">
        <f aca="false">F15*I15</f>
        <v>2310165.61595651</v>
      </c>
      <c r="M15" s="1" t="n">
        <f aca="false">E15*I15</f>
        <v>857343.75</v>
      </c>
      <c r="N15" s="0" t="n">
        <f aca="false">N$9</f>
        <v>0.002</v>
      </c>
      <c r="O15" s="31" t="n">
        <f aca="false">N15*F15</f>
        <v>1044.14265127978</v>
      </c>
      <c r="Q15" s="19"/>
    </row>
    <row r="16" customFormat="false" ht="12.75" hidden="false" customHeight="false" outlineLevel="0" collapsed="false">
      <c r="A16" s="4" t="n">
        <v>37196</v>
      </c>
      <c r="B16" s="88" t="n">
        <v>0.0416871394700977</v>
      </c>
      <c r="C16" s="83" t="n">
        <f aca="false">(1+(B16)/2)^(-2*((A16-$A$2)/365.25))</f>
        <v>2.68086778949324</v>
      </c>
      <c r="D16" s="1" t="n">
        <f aca="false">D$9</f>
        <v>6250</v>
      </c>
      <c r="E16" s="1" t="n">
        <f aca="false">D16*(A17-A16)</f>
        <v>187500</v>
      </c>
      <c r="F16" s="19" t="n">
        <f aca="false">E16*C16</f>
        <v>502662.710529982</v>
      </c>
      <c r="G16" s="84" t="n">
        <f aca="false">$E$5</f>
        <v>4.71</v>
      </c>
      <c r="H16" s="85" t="n">
        <f aca="false">F$5</f>
        <v>0.17</v>
      </c>
      <c r="I16" s="86" t="n">
        <f aca="false">G16+H16</f>
        <v>4.88</v>
      </c>
      <c r="J16" s="87" t="n">
        <f aca="false">[1]Position!$B13</f>
        <v>2.745</v>
      </c>
      <c r="K16" s="86" t="n">
        <f aca="false">[1]Position!$D13</f>
        <v>2.84</v>
      </c>
      <c r="L16" s="7" t="n">
        <f aca="false">F16*I16</f>
        <v>2452994.02738631</v>
      </c>
      <c r="M16" s="1" t="n">
        <f aca="false">E16*I16</f>
        <v>915000</v>
      </c>
      <c r="N16" s="0" t="n">
        <f aca="false">N$9</f>
        <v>0.002</v>
      </c>
      <c r="O16" s="31" t="n">
        <f aca="false">N16*F16</f>
        <v>1005.32542105996</v>
      </c>
      <c r="Q16" s="19"/>
    </row>
    <row r="17" customFormat="false" ht="12.75" hidden="false" customHeight="false" outlineLevel="0" collapsed="false">
      <c r="A17" s="4" t="n">
        <v>37226</v>
      </c>
      <c r="B17" s="88" t="n">
        <v>0.0417687918796337</v>
      </c>
      <c r="C17" s="83" t="n">
        <f aca="false">(1+(B17)/2)^(-2*((A17-$A$2)/365.25))</f>
        <v>2.67689328294451</v>
      </c>
      <c r="D17" s="1" t="n">
        <f aca="false">D$9</f>
        <v>6250</v>
      </c>
      <c r="E17" s="1" t="n">
        <f aca="false">D17*(A18-A17)</f>
        <v>193750</v>
      </c>
      <c r="F17" s="19" t="n">
        <f aca="false">E17*C17</f>
        <v>518648.073570499</v>
      </c>
      <c r="G17" s="84" t="n">
        <f aca="false">$E$5</f>
        <v>4.71</v>
      </c>
      <c r="H17" s="85" t="n">
        <f aca="false">F$5</f>
        <v>0.17</v>
      </c>
      <c r="I17" s="86" t="n">
        <f aca="false">G17+H17</f>
        <v>4.88</v>
      </c>
      <c r="J17" s="87" t="n">
        <f aca="false">[1]Position!$B14</f>
        <v>3.055</v>
      </c>
      <c r="K17" s="86" t="n">
        <f aca="false">[1]Position!$D14</f>
        <v>3.14</v>
      </c>
      <c r="L17" s="7" t="n">
        <f aca="false">F17*I17</f>
        <v>2531002.59902404</v>
      </c>
      <c r="M17" s="1" t="n">
        <f aca="false">E17*I17</f>
        <v>945500</v>
      </c>
      <c r="N17" s="0" t="n">
        <f aca="false">N$9</f>
        <v>0.002</v>
      </c>
      <c r="O17" s="31" t="n">
        <f aca="false">N17*F17</f>
        <v>1037.296147141</v>
      </c>
      <c r="Q17" s="19"/>
    </row>
    <row r="18" customFormat="false" ht="12.75" hidden="false" customHeight="false" outlineLevel="0" collapsed="false">
      <c r="A18" s="4" t="n">
        <v>37257</v>
      </c>
      <c r="B18" s="88" t="n">
        <v>0.042060520188163</v>
      </c>
      <c r="C18" s="83" t="n">
        <f aca="false">(1+(B18)/2)^(-2*((A18-$A$2)/365.25))</f>
        <v>2.68566998705132</v>
      </c>
      <c r="D18" s="1" t="n">
        <f aca="false">D$9</f>
        <v>6250</v>
      </c>
      <c r="E18" s="1" t="n">
        <f aca="false">D18*(A19-A18)</f>
        <v>193750</v>
      </c>
      <c r="F18" s="19" t="n">
        <f aca="false">E18*C18</f>
        <v>520348.559991194</v>
      </c>
      <c r="G18" s="84" t="n">
        <f aca="false">$E$5</f>
        <v>4.71</v>
      </c>
      <c r="H18" s="85" t="n">
        <f aca="false">F$5</f>
        <v>0.17</v>
      </c>
      <c r="I18" s="86" t="n">
        <f aca="false">G18+H18</f>
        <v>4.88</v>
      </c>
      <c r="J18" s="87" t="n">
        <f aca="false">[1]Position!$B15</f>
        <v>3.195</v>
      </c>
      <c r="K18" s="86" t="n">
        <f aca="false">[1]Position!$D15</f>
        <v>3.29</v>
      </c>
      <c r="L18" s="7" t="n">
        <f aca="false">F18*I18</f>
        <v>2539300.97275703</v>
      </c>
      <c r="M18" s="1" t="n">
        <f aca="false">E18*I18</f>
        <v>945500</v>
      </c>
      <c r="N18" s="0" t="n">
        <f aca="false">N$9</f>
        <v>0.002</v>
      </c>
      <c r="O18" s="31" t="n">
        <f aca="false">N18*F18</f>
        <v>1040.69711998239</v>
      </c>
      <c r="Q18" s="19"/>
    </row>
    <row r="19" customFormat="false" ht="12.75" hidden="false" customHeight="false" outlineLevel="0" collapsed="false">
      <c r="A19" s="4" t="n">
        <v>37288</v>
      </c>
      <c r="B19" s="88" t="n">
        <v>0.0423240167494177</v>
      </c>
      <c r="C19" s="83" t="n">
        <f aca="false">(1+(B19)/2)^(-2*((A19-$A$2)/365.25))</f>
        <v>2.69258111938308</v>
      </c>
      <c r="D19" s="1" t="n">
        <f aca="false">D$9</f>
        <v>6250</v>
      </c>
      <c r="E19" s="1" t="n">
        <f aca="false">D19*(A20-A19)</f>
        <v>175000</v>
      </c>
      <c r="F19" s="19" t="n">
        <f aca="false">E19*C19</f>
        <v>471201.695892039</v>
      </c>
      <c r="G19" s="84" t="n">
        <f aca="false">$E$5</f>
        <v>4.71</v>
      </c>
      <c r="H19" s="85" t="n">
        <f aca="false">F$5</f>
        <v>0.17</v>
      </c>
      <c r="I19" s="86" t="n">
        <f aca="false">G19+H19</f>
        <v>4.88</v>
      </c>
      <c r="J19" s="87" t="n">
        <f aca="false">[1]Position!$B16</f>
        <v>3.17</v>
      </c>
      <c r="K19" s="86" t="n">
        <f aca="false">[1]Position!$D16</f>
        <v>3.253</v>
      </c>
      <c r="L19" s="7" t="n">
        <f aca="false">F19*I19</f>
        <v>2299464.27595315</v>
      </c>
      <c r="M19" s="1" t="n">
        <f aca="false">E19*I19</f>
        <v>854000</v>
      </c>
      <c r="N19" s="0" t="n">
        <f aca="false">N$9</f>
        <v>0.002</v>
      </c>
      <c r="O19" s="31" t="n">
        <f aca="false">N19*F19</f>
        <v>942.403391784079</v>
      </c>
      <c r="Q19" s="19"/>
    </row>
    <row r="20" customFormat="false" ht="12.75" hidden="false" customHeight="false" outlineLevel="0" collapsed="false">
      <c r="A20" s="4" t="n">
        <v>37316</v>
      </c>
      <c r="B20" s="88" t="n">
        <v>0.0426279777012195</v>
      </c>
      <c r="C20" s="83" t="n">
        <f aca="false">(1+(B20)/2)^(-2*((A20-$A$2)/365.25))</f>
        <v>2.70284734288615</v>
      </c>
      <c r="D20" s="1" t="n">
        <f aca="false">D$9</f>
        <v>6250</v>
      </c>
      <c r="E20" s="1" t="n">
        <f aca="false">D20*(A21-A20)</f>
        <v>193750</v>
      </c>
      <c r="F20" s="19" t="n">
        <f aca="false">E20*C20</f>
        <v>523676.672684191</v>
      </c>
      <c r="G20" s="84" t="n">
        <f aca="false">$E$5</f>
        <v>4.71</v>
      </c>
      <c r="H20" s="85" t="n">
        <f aca="false">F$5</f>
        <v>0.17</v>
      </c>
      <c r="I20" s="86" t="n">
        <f aca="false">G20+H20</f>
        <v>4.88</v>
      </c>
      <c r="J20" s="87" t="n">
        <f aca="false">[1]Position!$B17</f>
        <v>3.09</v>
      </c>
      <c r="K20" s="86" t="n">
        <f aca="false">[1]Position!$D17</f>
        <v>3.173</v>
      </c>
      <c r="L20" s="7" t="n">
        <f aca="false">F20*I20</f>
        <v>2555542.16269885</v>
      </c>
      <c r="M20" s="1" t="n">
        <f aca="false">E20*I20</f>
        <v>945500</v>
      </c>
      <c r="N20" s="0" t="n">
        <f aca="false">N$9</f>
        <v>0.002</v>
      </c>
      <c r="O20" s="31" t="n">
        <f aca="false">N20*F20</f>
        <v>1047.35334536838</v>
      </c>
      <c r="Q20" s="19"/>
    </row>
    <row r="21" customFormat="false" ht="12.75" hidden="false" customHeight="false" outlineLevel="0" collapsed="false">
      <c r="A21" s="4" t="n">
        <v>37347</v>
      </c>
      <c r="B21" s="88" t="n">
        <v>0.0429296262600438</v>
      </c>
      <c r="C21" s="83" t="n">
        <f aca="false">(1+(B21)/2)^(-2*((A21-$A$2)/365.25))</f>
        <v>2.71193548464115</v>
      </c>
      <c r="D21" s="1" t="n">
        <f aca="false">D$9</f>
        <v>6250</v>
      </c>
      <c r="E21" s="1" t="n">
        <f aca="false">D21*(A22-A21)</f>
        <v>187500</v>
      </c>
      <c r="F21" s="19" t="n">
        <f aca="false">E21*C21</f>
        <v>508487.903370216</v>
      </c>
      <c r="G21" s="84" t="n">
        <f aca="false">$E$6</f>
        <v>3.35885714285714</v>
      </c>
      <c r="H21" s="85" t="n">
        <f aca="false">F$6</f>
        <v>0.085</v>
      </c>
      <c r="I21" s="86" t="n">
        <f aca="false">G21+H21</f>
        <v>3.44385714285714</v>
      </c>
      <c r="J21" s="87" t="n">
        <f aca="false">[1]Position!$B18</f>
        <v>3</v>
      </c>
      <c r="K21" s="86" t="n">
        <f aca="false">[1]Position!$D18</f>
        <v>3.09</v>
      </c>
      <c r="L21" s="7" t="n">
        <f aca="false">F21*I21</f>
        <v>1751159.69807797</v>
      </c>
      <c r="M21" s="1" t="n">
        <f aca="false">E21*I21</f>
        <v>645723.214285714</v>
      </c>
      <c r="N21" s="0" t="n">
        <f aca="false">N$9</f>
        <v>0.002</v>
      </c>
      <c r="O21" s="31" t="n">
        <f aca="false">N21*F21</f>
        <v>1016.97580674043</v>
      </c>
      <c r="Q21" s="19"/>
    </row>
    <row r="22" customFormat="false" ht="12.75" hidden="false" customHeight="false" outlineLevel="0" collapsed="false">
      <c r="A22" s="4" t="n">
        <v>37377</v>
      </c>
      <c r="B22" s="88" t="n">
        <v>0.0432413298028562</v>
      </c>
      <c r="C22" s="83" t="n">
        <f aca="false">(1+(B22)/2)^(-2*((A22-$A$2)/365.25))</f>
        <v>2.7218605888975</v>
      </c>
      <c r="D22" s="1" t="n">
        <f aca="false">D$9</f>
        <v>6250</v>
      </c>
      <c r="E22" s="1" t="n">
        <f aca="false">D22*(A23-A22)</f>
        <v>193750</v>
      </c>
      <c r="F22" s="19" t="n">
        <f aca="false">E22*C22</f>
        <v>527360.489098891</v>
      </c>
      <c r="G22" s="84" t="n">
        <f aca="false">$E$6</f>
        <v>3.35885714285714</v>
      </c>
      <c r="H22" s="85" t="n">
        <f aca="false">F$6</f>
        <v>0.085</v>
      </c>
      <c r="I22" s="86" t="n">
        <f aca="false">G22+H22</f>
        <v>3.44385714285714</v>
      </c>
      <c r="J22" s="87" t="n">
        <f aca="false">[1]Position!$B19</f>
        <v>3.03</v>
      </c>
      <c r="K22" s="86" t="n">
        <f aca="false">[1]Position!$D19</f>
        <v>3.11</v>
      </c>
      <c r="L22" s="7" t="n">
        <f aca="false">F22*I22</f>
        <v>1816154.18724385</v>
      </c>
      <c r="M22" s="1" t="n">
        <f aca="false">E22*I22</f>
        <v>667247.321428571</v>
      </c>
      <c r="N22" s="0" t="n">
        <f aca="false">N$9</f>
        <v>0.002</v>
      </c>
      <c r="O22" s="31" t="n">
        <f aca="false">N22*F22</f>
        <v>1054.72097819778</v>
      </c>
      <c r="Q22" s="19"/>
    </row>
    <row r="23" customFormat="false" ht="12.75" hidden="false" customHeight="false" outlineLevel="0" collapsed="false">
      <c r="A23" s="4" t="n">
        <v>37408</v>
      </c>
      <c r="B23" s="88" t="n">
        <v>0.0435810298850354</v>
      </c>
      <c r="C23" s="83" t="n">
        <f aca="false">(1+(B23)/2)^(-2*((A23-$A$2)/365.25))</f>
        <v>2.73310577396501</v>
      </c>
      <c r="D23" s="1" t="n">
        <f aca="false">D$9</f>
        <v>6250</v>
      </c>
      <c r="E23" s="1" t="n">
        <f aca="false">D23*(A24-A23)</f>
        <v>187500</v>
      </c>
      <c r="F23" s="19" t="n">
        <f aca="false">E23*C23</f>
        <v>512457.332618439</v>
      </c>
      <c r="G23" s="84" t="n">
        <f aca="false">$E$6</f>
        <v>3.35885714285714</v>
      </c>
      <c r="H23" s="85" t="n">
        <f aca="false">F$6</f>
        <v>0.085</v>
      </c>
      <c r="I23" s="86" t="n">
        <f aca="false">G23+H23</f>
        <v>3.44385714285714</v>
      </c>
      <c r="J23" s="87" t="n">
        <f aca="false">[1]Position!$B20</f>
        <v>3.09</v>
      </c>
      <c r="K23" s="86" t="n">
        <f aca="false">[1]Position!$D20</f>
        <v>3.154</v>
      </c>
      <c r="L23" s="7" t="n">
        <f aca="false">F23*I23</f>
        <v>1764829.84534753</v>
      </c>
      <c r="M23" s="1" t="n">
        <f aca="false">E23*I23</f>
        <v>645723.214285714</v>
      </c>
      <c r="N23" s="0" t="n">
        <f aca="false">N$9</f>
        <v>0.002</v>
      </c>
      <c r="O23" s="31" t="n">
        <f aca="false">N23*F23</f>
        <v>1024.91466523688</v>
      </c>
      <c r="Q23" s="19"/>
    </row>
    <row r="24" customFormat="false" ht="12.75" hidden="false" customHeight="false" outlineLevel="0" collapsed="false">
      <c r="A24" s="4" t="n">
        <v>37438</v>
      </c>
      <c r="B24" s="88" t="n">
        <v>0.0439942903696462</v>
      </c>
      <c r="C24" s="83" t="n">
        <f aca="false">(1+(B24)/2)^(-2*((A24-$A$2)/365.25))</f>
        <v>2.7491601177302</v>
      </c>
      <c r="D24" s="1" t="n">
        <f aca="false">D$9</f>
        <v>6250</v>
      </c>
      <c r="E24" s="1" t="n">
        <f aca="false">D24*(A25-A24)</f>
        <v>193750</v>
      </c>
      <c r="F24" s="19" t="n">
        <f aca="false">E24*C24</f>
        <v>532649.772810227</v>
      </c>
      <c r="G24" s="84" t="n">
        <f aca="false">$E$6</f>
        <v>3.35885714285714</v>
      </c>
      <c r="H24" s="85" t="n">
        <f aca="false">F$6</f>
        <v>0.085</v>
      </c>
      <c r="I24" s="86" t="n">
        <f aca="false">G24+H24</f>
        <v>3.44385714285714</v>
      </c>
      <c r="J24" s="87" t="n">
        <f aca="false">[1]Position!$B21</f>
        <v>3.15</v>
      </c>
      <c r="K24" s="86" t="n">
        <f aca="false">[1]Position!$D21</f>
        <v>3.204</v>
      </c>
      <c r="L24" s="7" t="n">
        <f aca="false">F24*I24</f>
        <v>1834369.72473373</v>
      </c>
      <c r="M24" s="1" t="n">
        <f aca="false">E24*I24</f>
        <v>667247.321428571</v>
      </c>
      <c r="N24" s="0" t="n">
        <f aca="false">N$9</f>
        <v>0.002</v>
      </c>
      <c r="O24" s="31" t="n">
        <f aca="false">N24*F24</f>
        <v>1065.29954562045</v>
      </c>
      <c r="Q24" s="19"/>
    </row>
    <row r="25" customFormat="false" ht="12.75" hidden="false" customHeight="false" outlineLevel="0" collapsed="false">
      <c r="A25" s="4" t="n">
        <v>37469</v>
      </c>
      <c r="B25" s="88" t="n">
        <v>0.0444075509114477</v>
      </c>
      <c r="C25" s="83" t="n">
        <f aca="false">(1+(B25)/2)^(-2*((A25-$A$2)/365.25))</f>
        <v>2.76478734542484</v>
      </c>
      <c r="D25" s="1" t="n">
        <f aca="false">D$9</f>
        <v>6250</v>
      </c>
      <c r="E25" s="1" t="n">
        <f aca="false">D25*(A26-A25)</f>
        <v>193750</v>
      </c>
      <c r="F25" s="19" t="n">
        <f aca="false">E25*C25</f>
        <v>535677.548176062</v>
      </c>
      <c r="G25" s="84" t="n">
        <f aca="false">$E$6</f>
        <v>3.35885714285714</v>
      </c>
      <c r="H25" s="85" t="n">
        <f aca="false">F$6</f>
        <v>0.085</v>
      </c>
      <c r="I25" s="86" t="n">
        <f aca="false">G25+H25</f>
        <v>3.44385714285714</v>
      </c>
      <c r="J25" s="87" t="n">
        <f aca="false">[1]Position!$B22</f>
        <v>3.175</v>
      </c>
      <c r="K25" s="86" t="n">
        <f aca="false">[1]Position!$D22</f>
        <v>3.249</v>
      </c>
      <c r="L25" s="7" t="n">
        <f aca="false">F25*I25</f>
        <v>1844796.95055433</v>
      </c>
      <c r="M25" s="1" t="n">
        <f aca="false">E25*I25</f>
        <v>667247.321428571</v>
      </c>
      <c r="N25" s="0" t="n">
        <f aca="false">N$9</f>
        <v>0.002</v>
      </c>
      <c r="O25" s="31" t="n">
        <f aca="false">N25*F25</f>
        <v>1071.35509635212</v>
      </c>
      <c r="Q25" s="19"/>
    </row>
    <row r="26" customFormat="false" ht="12.75" hidden="false" customHeight="false" outlineLevel="0" collapsed="false">
      <c r="A26" s="4" t="n">
        <v>37500</v>
      </c>
      <c r="B26" s="88" t="n">
        <v>0.0448245970161731</v>
      </c>
      <c r="C26" s="83" t="n">
        <f aca="false">(1+(B26)/2)^(-2*((A26-$A$2)/365.25))</f>
        <v>2.78054482622859</v>
      </c>
      <c r="D26" s="1" t="n">
        <f aca="false">D$9</f>
        <v>6250</v>
      </c>
      <c r="E26" s="1" t="n">
        <f aca="false">D26*(A27-A26)</f>
        <v>187500</v>
      </c>
      <c r="F26" s="19" t="n">
        <f aca="false">E26*C26</f>
        <v>521352.15491786</v>
      </c>
      <c r="G26" s="84" t="n">
        <f aca="false">$E$6</f>
        <v>3.35885714285714</v>
      </c>
      <c r="H26" s="85" t="n">
        <f aca="false">F$6</f>
        <v>0.085</v>
      </c>
      <c r="I26" s="86" t="n">
        <f aca="false">G26+H26</f>
        <v>3.44385714285714</v>
      </c>
      <c r="J26" s="87" t="n">
        <f aca="false">[1]Position!$B23</f>
        <v>3.15</v>
      </c>
      <c r="K26" s="86" t="n">
        <f aca="false">[1]Position!$D23</f>
        <v>3.25</v>
      </c>
      <c r="L26" s="7" t="n">
        <f aca="false">F26*I26</f>
        <v>1795462.34265784</v>
      </c>
      <c r="M26" s="1" t="n">
        <f aca="false">E26*I26</f>
        <v>645723.214285714</v>
      </c>
      <c r="N26" s="0" t="n">
        <f aca="false">N$9</f>
        <v>0.002</v>
      </c>
      <c r="O26" s="31" t="n">
        <f aca="false">N26*F26</f>
        <v>1042.70430983572</v>
      </c>
      <c r="Q26" s="19"/>
    </row>
    <row r="27" customFormat="false" ht="12.75" hidden="false" customHeight="false" outlineLevel="0" collapsed="false">
      <c r="A27" s="4" t="n">
        <v>37530</v>
      </c>
      <c r="B27" s="88" t="n">
        <v>0.0452799998619802</v>
      </c>
      <c r="C27" s="83" t="n">
        <f aca="false">(1+(B27)/2)^(-2*((A27-$A$2)/365.25))</f>
        <v>2.79894784032745</v>
      </c>
      <c r="D27" s="1" t="n">
        <f aca="false">D$9</f>
        <v>6250</v>
      </c>
      <c r="E27" s="1" t="n">
        <f aca="false">D27*(A28-A27)</f>
        <v>193750</v>
      </c>
      <c r="F27" s="19" t="n">
        <f aca="false">E27*C27</f>
        <v>542296.144063444</v>
      </c>
      <c r="G27" s="84" t="n">
        <f aca="false">$E$6</f>
        <v>3.35885714285714</v>
      </c>
      <c r="H27" s="85" t="n">
        <f aca="false">F$6</f>
        <v>0.085</v>
      </c>
      <c r="I27" s="86" t="n">
        <f aca="false">G27+H27</f>
        <v>3.44385714285714</v>
      </c>
      <c r="J27" s="87" t="n">
        <f aca="false">[1]Position!$B24</f>
        <v>3.175</v>
      </c>
      <c r="K27" s="86" t="n">
        <f aca="false">[1]Position!$D24</f>
        <v>3.265</v>
      </c>
      <c r="L27" s="7" t="n">
        <f aca="false">F27*I27</f>
        <v>1867590.44927678</v>
      </c>
      <c r="M27" s="1" t="n">
        <f aca="false">E27*I27</f>
        <v>667247.321428571</v>
      </c>
      <c r="N27" s="0" t="n">
        <f aca="false">N$9</f>
        <v>0.002</v>
      </c>
      <c r="O27" s="31" t="n">
        <f aca="false">N27*F27</f>
        <v>1084.59228812689</v>
      </c>
      <c r="Q27" s="19"/>
    </row>
    <row r="28" customFormat="false" ht="12.75" hidden="false" customHeight="true" outlineLevel="0" collapsed="false">
      <c r="A28" s="4" t="n">
        <v>37561</v>
      </c>
      <c r="B28" s="4"/>
      <c r="H28" s="85"/>
      <c r="J28" s="86"/>
      <c r="O28" s="31"/>
    </row>
    <row r="29" customFormat="false" ht="13.5" hidden="false" customHeight="false" outlineLevel="0" collapsed="false">
      <c r="E29" s="89" t="s">
        <v>47</v>
      </c>
      <c r="F29" s="90"/>
      <c r="G29" s="90"/>
      <c r="H29" s="91" t="n">
        <f aca="false">AVERAGE(H11:H27)</f>
        <v>0.11</v>
      </c>
      <c r="I29" s="92" t="n">
        <f aca="false">AVERAGE(I11:I27)</f>
        <v>4.15482352941177</v>
      </c>
      <c r="J29" s="86" t="n">
        <f aca="false">AVERAGE(J11:J27)</f>
        <v>2.61352941176471</v>
      </c>
      <c r="K29" s="86" t="n">
        <f aca="false">AVERAGE(K11:K27)</f>
        <v>2.68905882352941</v>
      </c>
      <c r="L29" s="85" t="n">
        <f aca="false">L9/F9</f>
        <v>4.14679596064271</v>
      </c>
      <c r="M29" s="85" t="n">
        <f aca="false">M9/E9</f>
        <v>4.15229812465527</v>
      </c>
      <c r="O29" s="31" t="n">
        <f aca="false">SUM(O11:O28)</f>
        <v>17661.5486992117</v>
      </c>
      <c r="Q29" s="19"/>
    </row>
    <row r="30" customFormat="false" ht="12.75" hidden="false" customHeight="false" outlineLevel="0" collapsed="false">
      <c r="J30" s="7"/>
    </row>
    <row r="34" customFormat="false" ht="12.75" hidden="false" customHeight="false" outlineLevel="0" collapsed="false">
      <c r="F34" s="0" t="n">
        <v>153</v>
      </c>
      <c r="I34" s="0" t="n">
        <v>5.0167</v>
      </c>
      <c r="J34" s="19" t="n">
        <v>6250</v>
      </c>
      <c r="K34" s="1" t="n">
        <f aca="false">J34*F34</f>
        <v>956250</v>
      </c>
      <c r="L34" s="1" t="n">
        <f aca="false">K34*I34</f>
        <v>4797219.375</v>
      </c>
      <c r="M34" s="93"/>
    </row>
    <row r="35" customFormat="false" ht="12.75" hidden="false" customHeight="false" outlineLevel="0" collapsed="false">
      <c r="F35" s="0" t="n">
        <v>151</v>
      </c>
      <c r="I35" s="0" t="n">
        <v>5.29</v>
      </c>
      <c r="J35" s="19" t="n">
        <v>6250</v>
      </c>
      <c r="K35" s="1" t="n">
        <f aca="false">J35*F35</f>
        <v>943750</v>
      </c>
      <c r="L35" s="1" t="n">
        <f aca="false">K35*I35</f>
        <v>4992437.5</v>
      </c>
      <c r="M35" s="93"/>
    </row>
    <row r="36" customFormat="false" ht="12.75" hidden="false" customHeight="false" outlineLevel="0" collapsed="false">
      <c r="E36" s="59" t="n">
        <v>37347</v>
      </c>
      <c r="F36" s="1" t="n">
        <f aca="false">E37-E36</f>
        <v>213</v>
      </c>
      <c r="G36" s="1"/>
      <c r="H36" s="1"/>
      <c r="I36" s="0" t="n">
        <v>4.595</v>
      </c>
      <c r="J36" s="19" t="n">
        <v>6250</v>
      </c>
      <c r="K36" s="1" t="n">
        <f aca="false">J36*F36</f>
        <v>1331250</v>
      </c>
      <c r="L36" s="1" t="n">
        <f aca="false">K36*I36</f>
        <v>6117093.75</v>
      </c>
      <c r="M36" s="93"/>
    </row>
    <row r="37" customFormat="false" ht="12.75" hidden="false" customHeight="false" outlineLevel="0" collapsed="false">
      <c r="E37" s="59" t="n">
        <v>37560</v>
      </c>
      <c r="K37" s="1"/>
      <c r="L37" s="1"/>
    </row>
    <row r="38" customFormat="false" ht="12.75" hidden="false" customHeight="false" outlineLevel="0" collapsed="false">
      <c r="J38" s="19"/>
      <c r="K38" s="1" t="n">
        <f aca="false">SUM(K34:K37)</f>
        <v>3231250</v>
      </c>
      <c r="L38" s="1" t="n">
        <f aca="false">SUM(L34:L37)</f>
        <v>15906750.625</v>
      </c>
      <c r="M38" s="93"/>
    </row>
    <row r="39" customFormat="false" ht="12.75" hidden="false" customHeight="false" outlineLevel="0" collapsed="false">
      <c r="L39" s="1"/>
    </row>
    <row r="40" customFormat="false" ht="12.75" hidden="false" customHeight="false" outlineLevel="0" collapsed="false">
      <c r="L40" s="94" t="n">
        <f aca="false">L38/K38</f>
        <v>4.92278549323017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2001-04-03T16:20:27Z</dcterms:created>
  <dc:creator>rtomask</dc:creator>
  <dc:description/>
  <dc:language>en-US</dc:language>
  <cp:lastModifiedBy>Douglas J Nelson</cp:lastModifiedBy>
  <cp:lastPrinted>2001-08-20T15:41:37Z</cp:lastPrinted>
  <dcterms:modified xsi:type="dcterms:W3CDTF">2001-08-30T19:13:26Z</dcterms:modified>
  <cp:revision>0</cp:revision>
  <dc:subject/>
  <dc:title/>
</cp:coreProperties>
</file>