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Consolidated!$A$1:$AK$652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Consolidated!$A$4:$AK$619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Consolidated!$4:$618</definedName>
    <definedName function="false" hidden="false" localSheetId="0" name="AUGUST" vbProcedure="false">Consolidated!$4:$622</definedName>
    <definedName function="false" hidden="false" localSheetId="0" name="DECEM" vbProcedure="false">Consolidated!$4:$622</definedName>
    <definedName function="false" hidden="false" localSheetId="0" name="NOM" vbProcedure="false">Consolidated!$4:$620</definedName>
    <definedName function="false" hidden="false" localSheetId="0" name="PRINT" vbProcedure="false">Consolidated!$A$4:$AH$652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<sst xmlns="http://schemas.openxmlformats.org/spreadsheetml/2006/main" count="7517" uniqueCount="1576">
  <si>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</si>
  <si>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</si>
  <si>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</si>
  <si>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</si>
  <si>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</si>
  <si>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nominate/2001/APRNOM.xls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</si>
  <si>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</si>
  <si>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</si>
  <si>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</si>
  <si>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</si>
  <si>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</si>
  <si>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</si>
  <si>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</si>
  <si>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</si>
  <si>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</si>
  <si>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</si>
  <si>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</si>
  <si>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</si>
  <si>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</si>
  <si>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</si>
  <si>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</si>
  <si>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</si>
  <si>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</si>
  <si>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FEB ACTUAL NOM</t>
  </si>
  <si>
    <t xml:space="preserve">AUG ACTUAL/BAV</t>
  </si>
  <si>
    <t xml:space="preserve">SEP ACTUAL/BAV</t>
  </si>
  <si>
    <t xml:space="preserve">MAR ACTUAL NOM</t>
  </si>
  <si>
    <t xml:space="preserve">FEB ACTUAL/BAV</t>
  </si>
  <si>
    <t xml:space="preserve">APR ACTUAL NOM</t>
  </si>
  <si>
    <t xml:space="preserve">DIFF MAR NOM vs. FEB NOM</t>
  </si>
  <si>
    <t xml:space="preserve">JANUARY VARIANCE
FACILITATION REPORT VS
ACTUAL NOM</t>
  </si>
  <si>
    <t xml:space="preserve">APRIL 2001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</si>
  <si>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</si>
  <si>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</si>
  <si>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</si>
  <si>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</si>
  <si>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</si>
  <si>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</si>
  <si>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</si>
  <si>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</si>
  <si>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</si>
  <si>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</si>
  <si>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PRE 6/14/99</t>
  </si>
  <si>
    <t xml:space="preserve">COASTAL OIL &amp; GAS US</t>
  </si>
  <si>
    <t xml:space="preserve">CAGE RANCH II #7091           </t>
  </si>
  <si>
    <t xml:space="preserve">FIRM</t>
  </si>
  <si>
    <t xml:space="preserve">WELLHEAD</t>
  </si>
  <si>
    <t xml:space="preserve">THIRD</t>
  </si>
  <si>
    <t xml:space="preserve">COASTAL OIL &amp; GAS</t>
  </si>
  <si>
    <t xml:space="preserve">19</t>
  </si>
  <si>
    <t xml:space="preserve">k terminated eff 4/1/01</t>
  </si>
  <si>
    <t xml:space="preserve">GRANDPA</t>
  </si>
  <si>
    <t xml:space="preserve">99JZ17</t>
  </si>
  <si>
    <t xml:space="preserve">Riley</t>
  </si>
  <si>
    <t xml:space="preserve">WAGNER &amp; BROWN LTD.</t>
  </si>
  <si>
    <t xml:space="preserve">WADSWORTH FLD. N. AMERICAN RO</t>
  </si>
  <si>
    <t xml:space="preserve">INSERT</t>
  </si>
  <si>
    <t xml:space="preserve">12</t>
  </si>
  <si>
    <t xml:space="preserve">New Deal J. Bubert</t>
  </si>
  <si>
    <t xml:space="preserve">PIPELINE</t>
  </si>
  <si>
    <t xml:space="preserve">Bubert</t>
  </si>
  <si>
    <t xml:space="preserve">COMSTOCK OIL &amp; GAS, </t>
  </si>
  <si>
    <t xml:space="preserve">PGTT JUNCTION 16 LEASE LINE  "</t>
  </si>
  <si>
    <t xml:space="preserve">COMSTOCK OIL &amp; GAS</t>
  </si>
  <si>
    <t xml:space="preserve">08</t>
  </si>
  <si>
    <t xml:space="preserve">Mar Actual - 1-18 days</t>
  </si>
  <si>
    <t xml:space="preserve">per Lisa Hesse 7/1/99 high volume list input</t>
  </si>
  <si>
    <t xml:space="preserve">96SB02</t>
  </si>
  <si>
    <t xml:space="preserve">Austin</t>
  </si>
  <si>
    <t xml:space="preserve">LOUIS DREYFUS NATURAL GAS</t>
  </si>
  <si>
    <t xml:space="preserve">COSTILLA C/P #2</t>
  </si>
  <si>
    <t xml:space="preserve">COSTILLA ENERGY</t>
  </si>
  <si>
    <t xml:space="preserve">05</t>
  </si>
  <si>
    <t xml:space="preserve">Per B. Riley</t>
  </si>
  <si>
    <t xml:space="preserve">documented on 1999 deal ticket</t>
  </si>
  <si>
    <t xml:space="preserve">98JZ06</t>
  </si>
  <si>
    <t xml:space="preserve">Zivley</t>
  </si>
  <si>
    <t xml:space="preserve">KERR-MCGREE OIL &amp; GAS</t>
  </si>
  <si>
    <t xml:space="preserve">SUN OPERATING</t>
  </si>
  <si>
    <t xml:space="preserve">NO</t>
  </si>
  <si>
    <t xml:space="preserve">COSTILLA PILGREEN C/P</t>
  </si>
  <si>
    <t xml:space="preserve">HS RESOURCES, INC</t>
  </si>
  <si>
    <t xml:space="preserve">GARTH A-1</t>
  </si>
  <si>
    <t xml:space="preserve">SPOT</t>
  </si>
  <si>
    <t xml:space="preserve">07</t>
  </si>
  <si>
    <t xml:space="preserve">Waiting on cus nom Feb actual (1-15 days)</t>
  </si>
  <si>
    <t xml:space="preserve">Johnson</t>
  </si>
  <si>
    <t xml:space="preserve">BASS ENTERPRISES PRO</t>
  </si>
  <si>
    <t xml:space="preserve">N. WORD FLD C/P</t>
  </si>
  <si>
    <t xml:space="preserve">CLEAN INSERT ROW</t>
  </si>
  <si>
    <t xml:space="preserve">01</t>
  </si>
  <si>
    <t xml:space="preserve">Waiting on cus nom -   Mar actual (1-18 days)</t>
  </si>
  <si>
    <t xml:space="preserve">Skip Simmons low volume</t>
  </si>
  <si>
    <t xml:space="preserve">EOG RESOURCES, INC</t>
  </si>
  <si>
    <t xml:space="preserve">E.O.G. ESCAMILLA CENTRAL POINT</t>
  </si>
  <si>
    <t xml:space="preserve">EOG</t>
  </si>
  <si>
    <t xml:space="preserve">ENRON OIL &amp; GAS</t>
  </si>
  <si>
    <t xml:space="preserve">Waiting on cus nom Feb actual</t>
  </si>
  <si>
    <t xml:space="preserve">97MV10</t>
  </si>
  <si>
    <t xml:space="preserve">DOMINION E&amp;P</t>
  </si>
  <si>
    <t xml:space="preserve">SAXET THOMPSONVILLE C/P (OSPRY #3)</t>
  </si>
  <si>
    <t xml:space="preserve">SAXET</t>
  </si>
  <si>
    <t xml:space="preserve">Waiting on cus nom Mar actual (1-18 days)</t>
  </si>
  <si>
    <t xml:space="preserve">THE HOUSTON EXPLORATION</t>
  </si>
  <si>
    <t xml:space="preserve">N. PADRE ISLAND BLK 883 C/P</t>
  </si>
  <si>
    <t xml:space="preserve">02</t>
  </si>
  <si>
    <t xml:space="preserve">TEXACO EXPLORATION A</t>
  </si>
  <si>
    <t xml:space="preserve">O'CONNOR C/P</t>
  </si>
  <si>
    <t xml:space="preserve">14</t>
  </si>
  <si>
    <t xml:space="preserve">Waiting on cus nom -  Mar actual (1-18 days)</t>
  </si>
  <si>
    <t xml:space="preserve">Hesse 1998 re-look</t>
  </si>
  <si>
    <t xml:space="preserve">99BR05</t>
  </si>
  <si>
    <t xml:space="preserve">PRIZE ENERGY RESOURCES, INC.</t>
  </si>
  <si>
    <t xml:space="preserve">CLAYWEST</t>
  </si>
  <si>
    <t xml:space="preserve">PRIZE ENERGY</t>
  </si>
  <si>
    <t xml:space="preserve">18</t>
  </si>
  <si>
    <t xml:space="preserve">New well</t>
  </si>
  <si>
    <t xml:space="preserve">UPSTREAM ENERGY SERV</t>
  </si>
  <si>
    <t xml:space="preserve">LA PERLA FLD CMP -EGP         </t>
  </si>
  <si>
    <t xml:space="preserve">UPSTREAM ENERGY</t>
  </si>
  <si>
    <t xml:space="preserve">contract returned to desk</t>
  </si>
  <si>
    <t xml:space="preserve">DESK</t>
  </si>
  <si>
    <t xml:space="preserve">98MV03</t>
  </si>
  <si>
    <t xml:space="preserve">SANCHEZ OIL &amp; GAS</t>
  </si>
  <si>
    <t xml:space="preserve">HIGHLANDER #2 CENTRAL POINT</t>
  </si>
  <si>
    <t xml:space="preserve">17</t>
  </si>
  <si>
    <t xml:space="preserve">Feb actual - Waiting on cus nom </t>
  </si>
  <si>
    <t xml:space="preserve">99TG08</t>
  </si>
  <si>
    <t xml:space="preserve">NORTH CENTAL OIL CORPORATION</t>
  </si>
  <si>
    <t xml:space="preserve">HUNDIDO FLD C/P</t>
  </si>
  <si>
    <t xml:space="preserve">facilitation report</t>
  </si>
  <si>
    <t xml:space="preserve">NEED</t>
  </si>
  <si>
    <t xml:space="preserve">NORTH CENTRAL OIL CORPORATION</t>
  </si>
  <si>
    <t xml:space="preserve">HUNDIDO FLD  - CONOCO C/P</t>
  </si>
  <si>
    <t xml:space="preserve">New Asset Deal in negoiation- B. Riley</t>
  </si>
  <si>
    <t xml:space="preserve">LAS OVEJAS COMNPT - ARCO      </t>
  </si>
  <si>
    <t xml:space="preserve">97MV13</t>
  </si>
  <si>
    <t xml:space="preserve">ASPECT RESOUCES, LLC</t>
  </si>
  <si>
    <t xml:space="preserve">HELMERICH HOLLOWAY C/P</t>
  </si>
  <si>
    <t xml:space="preserve">Feb actual</t>
  </si>
  <si>
    <t xml:space="preserve">RUGELEY CENTRAL POINT</t>
  </si>
  <si>
    <t xml:space="preserve">SYNERGY OIL &amp; GAS, INC.</t>
  </si>
  <si>
    <t xml:space="preserve">99GV06</t>
  </si>
  <si>
    <t xml:space="preserve">SAXET THOMPSONVILLE C/P (OSPRY #2)</t>
  </si>
  <si>
    <t xml:space="preserve">99GB11</t>
  </si>
  <si>
    <t xml:space="preserve">BRUNI MINERAL -C- #1          </t>
  </si>
  <si>
    <t xml:space="preserve">No flow per Meter Stm.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</si>
  <si>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</si>
  <si>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</si>
  <si>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</si>
  <si>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</si>
  <si>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HESCO GATHERING OIL CO., INC.</t>
  </si>
  <si>
    <t xml:space="preserve">RODESSA WHEELER C/P</t>
  </si>
  <si>
    <t xml:space="preserve">New prod - M Morris deal</t>
  </si>
  <si>
    <t xml:space="preserve">UNITED OIL &amp; MINERAL</t>
  </si>
  <si>
    <t xml:space="preserve">MORALES FLD DEL POINT</t>
  </si>
  <si>
    <t xml:space="preserve">KCS RESOURCES, INC. </t>
  </si>
  <si>
    <t xml:space="preserve">KCS - JOSEY RANCH CENTRAL PT  </t>
  </si>
  <si>
    <t xml:space="preserve">KCS RESOURCES</t>
  </si>
  <si>
    <t xml:space="preserve">16</t>
  </si>
  <si>
    <t xml:space="preserve">97JZ03</t>
  </si>
  <si>
    <t xml:space="preserve">MARSHALL, S.G. C/P - J.C.MARTI</t>
  </si>
  <si>
    <t xml:space="preserve">no flow since 5/99</t>
  </si>
  <si>
    <t xml:space="preserve">Carrizo(HALL HOUSTON OIL)</t>
  </si>
  <si>
    <t xml:space="preserve">HOUSTON MCMILLAN CENTRAL POINT</t>
  </si>
  <si>
    <t xml:space="preserve">HALL HOUSTON OIL</t>
  </si>
  <si>
    <t xml:space="preserve">Mar actual (1 - 18 days)</t>
  </si>
  <si>
    <t xml:space="preserve">98JZ04</t>
  </si>
  <si>
    <t xml:space="preserve">EEX OPERATING, L.P.</t>
  </si>
  <si>
    <t xml:space="preserve">VERGARA 1680 #9               </t>
  </si>
  <si>
    <t xml:space="preserve">EEX CORPORATION</t>
  </si>
  <si>
    <t xml:space="preserve">metervols.xls for georgis</t>
  </si>
  <si>
    <t xml:space="preserve">PRIDE ENERGY COMPANY</t>
  </si>
  <si>
    <t xml:space="preserve">THOMPSONVILLE STA PGEV HPL    </t>
  </si>
  <si>
    <t xml:space="preserve">INTERCONNECT</t>
  </si>
  <si>
    <t xml:space="preserve">TRIBO PETROLEUM</t>
  </si>
  <si>
    <t xml:space="preserve">Cus terminated K eff July prod</t>
  </si>
  <si>
    <t xml:space="preserve">STB ENERGY, INC (FORMERLY COX EXPL)</t>
  </si>
  <si>
    <t xml:space="preserve">COX EXPLORATION</t>
  </si>
  <si>
    <t xml:space="preserve">Cus terminated K eff March prod</t>
  </si>
  <si>
    <t xml:space="preserve">BELCO ENERGY CORP</t>
  </si>
  <si>
    <t xml:space="preserve">BELCO COLETO GATHERING C/P</t>
  </si>
  <si>
    <t xml:space="preserve">Martinez</t>
  </si>
  <si>
    <t xml:space="preserve">ETOCO, INC.         </t>
  </si>
  <si>
    <t xml:space="preserve">ETOCO HARGROVE CENTRAL POINT  </t>
  </si>
  <si>
    <t xml:space="preserve">ETOCO</t>
  </si>
  <si>
    <t xml:space="preserve">10</t>
  </si>
  <si>
    <t xml:space="preserve">per Lisa Hesse list 6/10/99</t>
  </si>
  <si>
    <t xml:space="preserve">98JA12</t>
  </si>
  <si>
    <t xml:space="preserve">CAVALIER OIL &amp; GAS INC.</t>
  </si>
  <si>
    <t xml:space="preserve">PICA INVESTMENT #D 1 C/P</t>
  </si>
  <si>
    <t xml:space="preserve">CAVALIER OIL &amp; GAS</t>
  </si>
  <si>
    <t xml:space="preserve">20</t>
  </si>
  <si>
    <t xml:space="preserve">COBRA OPERATING</t>
  </si>
  <si>
    <t xml:space="preserve">COBRA DESTEC C/P</t>
  </si>
  <si>
    <t xml:space="preserve">99JA03</t>
  </si>
  <si>
    <t xml:space="preserve">MANVEL-TEXACO COMMONPOINT     </t>
  </si>
  <si>
    <t xml:space="preserve">NORTH CENTRAL OIL CO</t>
  </si>
  <si>
    <t xml:space="preserve">06</t>
  </si>
  <si>
    <t xml:space="preserve">98BR05</t>
  </si>
  <si>
    <t xml:space="preserve">COKINOS NATURAL GAS </t>
  </si>
  <si>
    <t xml:space="preserve">COKINOS BONUS CENTRAL POINT   </t>
  </si>
  <si>
    <t xml:space="preserve">COKINOS NATURAL GAS</t>
  </si>
  <si>
    <t xml:space="preserve">97JZ04</t>
  </si>
  <si>
    <t xml:space="preserve">HIGHLANDER #1 CENTRAL POINT</t>
  </si>
  <si>
    <t xml:space="preserve">Waiting on cus nom - Feb actual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</si>
  <si>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</si>
  <si>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</si>
  <si>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</si>
  <si>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</si>
  <si>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EL PASO PRODUCTION</t>
  </si>
  <si>
    <t xml:space="preserve">VAQUILLAS 1953 #4             </t>
  </si>
  <si>
    <t xml:space="preserve">SONAT EXPLORATION CO</t>
  </si>
  <si>
    <t xml:space="preserve">21</t>
  </si>
  <si>
    <t xml:space="preserve">96SS02</t>
  </si>
  <si>
    <t xml:space="preserve">SHORELINE GAS INC.</t>
  </si>
  <si>
    <t xml:space="preserve">BUHLER CENTRAL POINT</t>
  </si>
  <si>
    <t xml:space="preserve">BENAVIDES, BELIA R. C" #1A   "</t>
  </si>
  <si>
    <t xml:space="preserve">Waiting on cus nom Mar actual (1-17 days)</t>
  </si>
  <si>
    <t xml:space="preserve">H.L. PENA #1 C/P              </t>
  </si>
  <si>
    <t xml:space="preserve">Desk contract</t>
  </si>
  <si>
    <t xml:space="preserve">98MV04</t>
  </si>
  <si>
    <t xml:space="preserve">Desk</t>
  </si>
  <si>
    <t xml:space="preserve">SAMSON LONESTAR LIMITED</t>
  </si>
  <si>
    <t xml:space="preserve">E. P. COOPER UNIT WELLS</t>
  </si>
  <si>
    <t xml:space="preserve">LOPEZ MINERAL TRUST CDP</t>
  </si>
  <si>
    <t xml:space="preserve">Waiting on cus nom -  mar actual (1-18 days)</t>
  </si>
  <si>
    <t xml:space="preserve">99JA10</t>
  </si>
  <si>
    <t xml:space="preserve">BOISE SOUTHERN #1             </t>
  </si>
  <si>
    <t xml:space="preserve">DUER WAGNER</t>
  </si>
  <si>
    <t xml:space="preserve">Waiting on cus nom Feb actual </t>
  </si>
  <si>
    <t xml:space="preserve">CROSSTEX ENERGY SERVICES, LTD</t>
  </si>
  <si>
    <t xml:space="preserve">CAMDEN DRISCOLL C/P #3</t>
  </si>
  <si>
    <t xml:space="preserve">RSEC, LLC</t>
  </si>
  <si>
    <t xml:space="preserve">VASQUEZ-SHARP-ANDERS G.U. #2  </t>
  </si>
  <si>
    <t xml:space="preserve">BELLWETHER EXPLORATION</t>
  </si>
  <si>
    <t xml:space="preserve">99MJ05</t>
  </si>
  <si>
    <t xml:space="preserve">SAFARI PRODUCTION COMPANY</t>
  </si>
  <si>
    <t xml:space="preserve">SAFARI PRODUCTION CO., CDP</t>
  </si>
  <si>
    <t xml:space="preserve">New prod - K Hall deal</t>
  </si>
  <si>
    <t xml:space="preserve">TEXAS NOM, LP</t>
  </si>
  <si>
    <t xml:space="preserve">RANGER OIL COMPANY</t>
  </si>
  <si>
    <t xml:space="preserve">SHORELINE GAS INC.  </t>
  </si>
  <si>
    <t xml:space="preserve">ADAM C/P - CORDELE FLD</t>
  </si>
  <si>
    <t xml:space="preserve">99JZ10</t>
  </si>
  <si>
    <t xml:space="preserve">LEHER GAS UNIT C #1</t>
  </si>
  <si>
    <t xml:space="preserve">SUEMAUR ROY WELDER CENTRAL PT </t>
  </si>
  <si>
    <t xml:space="preserve">SUEMAUR EXPLORATION</t>
  </si>
  <si>
    <t xml:space="preserve">98MB08</t>
  </si>
  <si>
    <t xml:space="preserve">Bilberry</t>
  </si>
  <si>
    <t xml:space="preserve">HYDROCARBON LEASE MGMT, INC.</t>
  </si>
  <si>
    <t xml:space="preserve">MILBERGER #1 C/P</t>
  </si>
  <si>
    <t xml:space="preserve">VERUS ENERGY, INC.</t>
  </si>
  <si>
    <t xml:space="preserve">WELDER HEIRS E #1             </t>
  </si>
  <si>
    <t xml:space="preserve">PETRO PRO ENERGY</t>
  </si>
  <si>
    <t xml:space="preserve">99JA09</t>
  </si>
  <si>
    <t xml:space="preserve">BRISCOE D #14                 </t>
  </si>
  <si>
    <t xml:space="preserve">DALE OPERATING COMPANY</t>
  </si>
  <si>
    <t xml:space="preserve">ALLEN #2</t>
  </si>
  <si>
    <t xml:space="preserve">HURD ENTERPRISES LTD</t>
  </si>
  <si>
    <t xml:space="preserve">FULLBRIGHT C/P                </t>
  </si>
  <si>
    <t xml:space="preserve">HURD ENTERPRISES</t>
  </si>
  <si>
    <t xml:space="preserve">K terminated eff 2/28/01</t>
  </si>
  <si>
    <t xml:space="preserve">99JM05</t>
  </si>
  <si>
    <t xml:space="preserve">WHEELER OPERATING CO</t>
  </si>
  <si>
    <t xml:space="preserve">JOHN BROCK C/P</t>
  </si>
  <si>
    <t xml:space="preserve">MAYNARD OIL COMPANY</t>
  </si>
  <si>
    <t xml:space="preserve">PHILLIPS/GUERRA C/P</t>
  </si>
  <si>
    <t xml:space="preserve">96SM03</t>
  </si>
  <si>
    <t xml:space="preserve">THE MERIDIAN RESOURCE CORP</t>
  </si>
  <si>
    <t xml:space="preserve">SEA/HPL - FREEPORT</t>
  </si>
  <si>
    <t xml:space="preserve">09</t>
  </si>
  <si>
    <t xml:space="preserve">Need</t>
  </si>
  <si>
    <t xml:space="preserve">Bryan</t>
  </si>
  <si>
    <t xml:space="preserve">GOVERNOR BILL DANIELS C/P</t>
  </si>
  <si>
    <t xml:space="preserve">Mar Actual</t>
  </si>
  <si>
    <t xml:space="preserve">CHAPMAN RANCH C/P</t>
  </si>
  <si>
    <t xml:space="preserve">98JZ15</t>
  </si>
  <si>
    <t xml:space="preserve">WELHAUSEN OPERATING </t>
  </si>
  <si>
    <t xml:space="preserve">ZAVISCH, H.G. JR. #2 CDP      </t>
  </si>
  <si>
    <t xml:space="preserve">GRUY ESTATE C/P-GUERRA FLD    </t>
  </si>
  <si>
    <t xml:space="preserve">HIGHLAND P/L-JONES CDP</t>
  </si>
  <si>
    <t xml:space="preserve">99JA05</t>
  </si>
  <si>
    <t xml:space="preserve">O'CONNOR &amp; HEWITT LT</t>
  </si>
  <si>
    <t xml:space="preserve">HUFF FLD COMMONPOINT #4 #2    </t>
  </si>
  <si>
    <t xml:space="preserve">O'CONNOR &amp; HEWITT</t>
  </si>
  <si>
    <t xml:space="preserve">03</t>
  </si>
  <si>
    <t xml:space="preserve">98MC01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</si>
  <si>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</si>
  <si>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</si>
  <si>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</si>
  <si>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</si>
  <si>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CUMMINS &amp; WALKER OIL CO.</t>
  </si>
  <si>
    <t xml:space="preserve">JOWERS F#1 C/P</t>
  </si>
  <si>
    <t xml:space="preserve">HAT OIL &amp; GAS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</si>
  <si>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</si>
  <si>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</si>
  <si>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</si>
  <si>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</si>
  <si>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SANDALWOOD OIL &amp; GAS</t>
  </si>
  <si>
    <t xml:space="preserve">SANDALWOOD A/S CENTRAL POINT</t>
  </si>
  <si>
    <t xml:space="preserve">99GV11</t>
  </si>
  <si>
    <t xml:space="preserve">EEX E &amp; P COMPANY</t>
  </si>
  <si>
    <t xml:space="preserve">TESORO BERRY R. COX CENTRAL PT</t>
  </si>
  <si>
    <t xml:space="preserve">TESORO E &amp; P COMPANY</t>
  </si>
  <si>
    <t xml:space="preserve">98JZ12</t>
  </si>
  <si>
    <t xml:space="preserve">SWIFT ENERGY</t>
  </si>
  <si>
    <t xml:space="preserve">BRACKEN #1 HYDROCARBON C/P</t>
  </si>
  <si>
    <t xml:space="preserve">purchasing gas on high pressure mtr.</t>
  </si>
  <si>
    <t xml:space="preserve">99MK04</t>
  </si>
  <si>
    <t xml:space="preserve">TESORO E &amp; P CO. - J&amp;E DINN CP</t>
  </si>
  <si>
    <t xml:space="preserve">98JZ20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</si>
  <si>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</si>
  <si>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</si>
  <si>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</si>
  <si>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</si>
  <si>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CONOCO INC.         </t>
  </si>
  <si>
    <t xml:space="preserve">DIX RANCH C/P-TEXACO INC.     </t>
  </si>
  <si>
    <t xml:space="preserve">CONOCO INC.</t>
  </si>
  <si>
    <t xml:space="preserve">Feb Actual</t>
  </si>
  <si>
    <t xml:space="preserve">CLIFFWOOD OIL &amp; GAS </t>
  </si>
  <si>
    <t xml:space="preserve">TESORO LOPEZ CENTRAL POINT    </t>
  </si>
  <si>
    <t xml:space="preserve">98JZ07</t>
  </si>
  <si>
    <t xml:space="preserve">GEORGE A. ALCORN, INC.</t>
  </si>
  <si>
    <t xml:space="preserve">LARRY D ADIAN       </t>
  </si>
  <si>
    <t xml:space="preserve">WESTHOFF, W.T. #2             </t>
  </si>
  <si>
    <t xml:space="preserve">LARRY D. ADIAN</t>
  </si>
  <si>
    <t xml:space="preserve">MARQUEE CORPORATION </t>
  </si>
  <si>
    <t xml:space="preserve">JANSA CDP</t>
  </si>
  <si>
    <t xml:space="preserve">MARQUEE CORPORATION</t>
  </si>
  <si>
    <t xml:space="preserve">99BR08</t>
  </si>
  <si>
    <t xml:space="preserve">APPLEGATE ALLEY GAS UNIT #1   C/P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</si>
  <si>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</si>
  <si>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</si>
  <si>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</si>
  <si>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</si>
  <si>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Associate</t>
  </si>
  <si>
    <t xml:space="preserve">LINDHOLM OIL, INC.</t>
  </si>
  <si>
    <t xml:space="preserve">LINDHOLM CMP</t>
  </si>
  <si>
    <t xml:space="preserve">CORE EXPLORATION &amp; PRODUCTION</t>
  </si>
  <si>
    <t xml:space="preserve">ROSE &amp; SAMPLE C/P</t>
  </si>
  <si>
    <t xml:space="preserve">SUEMAUR EXPLORATION </t>
  </si>
  <si>
    <t xml:space="preserve">GILLESPIE</t>
  </si>
  <si>
    <t xml:space="preserve">PIONEER EXPLORATION COMPANY</t>
  </si>
  <si>
    <t xml:space="preserve">KYNETTE C/P</t>
  </si>
  <si>
    <t xml:space="preserve">CICO OIL &amp; GAS COMPANY</t>
  </si>
  <si>
    <t xml:space="preserve">CICO OIL &amp; GAS LENNOX C/P</t>
  </si>
  <si>
    <t xml:space="preserve">22</t>
  </si>
  <si>
    <t xml:space="preserve">KUBALAFIELD CMP               </t>
  </si>
  <si>
    <t xml:space="preserve">THE STATE OF TEXAS</t>
  </si>
  <si>
    <t xml:space="preserve">Jan actual</t>
  </si>
  <si>
    <t xml:space="preserve">N/A</t>
  </si>
  <si>
    <t xml:space="preserve">ROYAL PRODUCTION COMPANY, INC.</t>
  </si>
  <si>
    <t xml:space="preserve">CORPUS CHRISTI, W (CANUS) CP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</si>
  <si>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</si>
  <si>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</si>
  <si>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</si>
  <si>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</si>
  <si>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MUELLER OPERATING COMPANY</t>
  </si>
  <si>
    <t xml:space="preserve">MUELLER MID-TEXAS CENTRAL POINT</t>
  </si>
  <si>
    <t xml:space="preserve">MUELLER</t>
  </si>
  <si>
    <t xml:space="preserve">OFF</t>
  </si>
  <si>
    <t xml:space="preserve">99BR11</t>
  </si>
  <si>
    <t xml:space="preserve">WYNN-CROSBY 1997, Ltd.</t>
  </si>
  <si>
    <t xml:space="preserve">GARRETT #1</t>
  </si>
  <si>
    <t xml:space="preserve">DALE OPERATING</t>
  </si>
  <si>
    <t xml:space="preserve">99JA01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</si>
  <si>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</si>
  <si>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</si>
  <si>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</si>
  <si>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</si>
  <si>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COLUMBUS ENERGY CORP</t>
  </si>
  <si>
    <t xml:space="preserve">COLUMBIA SRALLA CENTRAL POINT </t>
  </si>
  <si>
    <t xml:space="preserve">COLUMBUS ENERGY</t>
  </si>
  <si>
    <t xml:space="preserve">98JA06</t>
  </si>
  <si>
    <t xml:space="preserve">TEPEE PETROLEUM COMP</t>
  </si>
  <si>
    <t xml:space="preserve">TEEPEE DRYER CENTRAL POINT    </t>
  </si>
  <si>
    <t xml:space="preserve">TEPEE PETROLEUM</t>
  </si>
  <si>
    <t xml:space="preserve">96MV08</t>
  </si>
  <si>
    <t xml:space="preserve">HORTON R.P. 4-1 CDP           </t>
  </si>
  <si>
    <t xml:space="preserve">WELHAUSEN OPERATING</t>
  </si>
  <si>
    <t xml:space="preserve">98MK01</t>
  </si>
  <si>
    <t xml:space="preserve">BARNHART #1 &amp; #2 C/P          </t>
  </si>
  <si>
    <t xml:space="preserve">C&amp;E OPERATING</t>
  </si>
  <si>
    <t xml:space="preserve">C &amp; E LUCAS CENTRAL POINT      </t>
  </si>
  <si>
    <t xml:space="preserve">per Lisa Hesse list 6/10/99; rate reduced to $0.07 or $0.065 for &gt; 20,000/d</t>
  </si>
  <si>
    <t xml:space="preserve">PREFERRED PIPELINE CORP</t>
  </si>
  <si>
    <t xml:space="preserve">FISHER #1,#4,#5 CMP</t>
  </si>
  <si>
    <t xml:space="preserve">FISCHER OPERATING</t>
  </si>
  <si>
    <t xml:space="preserve">faciltation report</t>
  </si>
  <si>
    <t xml:space="preserve">99GV01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</si>
  <si>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</si>
  <si>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</si>
  <si>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</si>
  <si>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</si>
  <si>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NONE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</si>
  <si>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</si>
  <si>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</si>
  <si>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</si>
  <si>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</si>
  <si>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No flow</t>
  </si>
  <si>
    <t xml:space="preserve">2,000/d for 1 yr; email 4/20/99</t>
  </si>
  <si>
    <t xml:space="preserve">98GV02</t>
  </si>
  <si>
    <t xml:space="preserve">SUPERIOR NATURAL GAS</t>
  </si>
  <si>
    <t xml:space="preserve">VASTAR-DUNCAN E4 C/P</t>
  </si>
  <si>
    <t xml:space="preserve">98JZ25</t>
  </si>
  <si>
    <t xml:space="preserve">WALTER OIL &amp; GAS</t>
  </si>
  <si>
    <t xml:space="preserve">FORGASON #1</t>
  </si>
  <si>
    <t xml:space="preserve">HUEBER</t>
  </si>
  <si>
    <t xml:space="preserve">99JA18</t>
  </si>
  <si>
    <t xml:space="preserve">C &amp; E SWKA CENTRAL POINT      </t>
  </si>
  <si>
    <t xml:space="preserve">Waiting on cus nom -   Mar actual (1-14 days)</t>
  </si>
  <si>
    <t xml:space="preserve">99JZ16</t>
  </si>
  <si>
    <t xml:space="preserve">FERN LAKE C/P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</si>
  <si>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</si>
  <si>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</si>
  <si>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</si>
  <si>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</si>
  <si>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CIMA ENERGY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</si>
  <si>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</si>
  <si>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</si>
  <si>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</si>
  <si>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</si>
  <si>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PETROMAC, INC.      </t>
  </si>
  <si>
    <t xml:space="preserve">SHERIDAN SHELL OIL - HPL      </t>
  </si>
  <si>
    <t xml:space="preserve">HPLC buying gas on MidConn; K to be terminated eff 11/1</t>
  </si>
  <si>
    <t xml:space="preserve">99AM13</t>
  </si>
  <si>
    <t xml:space="preserve">INLAND OCEAN, INC.</t>
  </si>
  <si>
    <t xml:space="preserve">INLAND OCEAN - JOLLY CDP</t>
  </si>
  <si>
    <t xml:space="preserve">98JZ23</t>
  </si>
  <si>
    <t xml:space="preserve">GMT, INC.</t>
  </si>
  <si>
    <t xml:space="preserve">GMT, INC. C/P-TILLISON</t>
  </si>
  <si>
    <t xml:space="preserve">RANGE RESOURCES</t>
  </si>
  <si>
    <t xml:space="preserve">RANGE DIX #10 C/P</t>
  </si>
  <si>
    <t xml:space="preserve">SUEMAUR EXPLORATION, INC.</t>
  </si>
  <si>
    <t xml:space="preserve">BURNETT CENTRAL POINT</t>
  </si>
  <si>
    <t xml:space="preserve">MJG INC.            </t>
  </si>
  <si>
    <t xml:space="preserve">MILLER ALBRECHT UNIT #1 A     </t>
  </si>
  <si>
    <t xml:space="preserve">K terminated eff 9/1/00</t>
  </si>
  <si>
    <t xml:space="preserve">KAISER-FRANCIS</t>
  </si>
  <si>
    <t xml:space="preserve">NEEDVILLE GAS UNIT NO. 1 #3   </t>
  </si>
  <si>
    <t xml:space="preserve">meter has flowed in 4 mos.</t>
  </si>
  <si>
    <t xml:space="preserve">99GB09</t>
  </si>
  <si>
    <t xml:space="preserve">BETTIS, BOYLE &amp; STOVALL</t>
  </si>
  <si>
    <t xml:space="preserve">BETTIS, BOYLE &amp; STOVALL CDP</t>
  </si>
  <si>
    <t xml:space="preserve">98JA07</t>
  </si>
  <si>
    <t xml:space="preserve">WELCH CENTRAL POINT</t>
  </si>
  <si>
    <t xml:space="preserve">New prod - J Martinez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</si>
  <si>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</si>
  <si>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</si>
  <si>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</si>
  <si>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</si>
  <si>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</si>
  <si>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</si>
  <si>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</si>
  <si>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</si>
  <si>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DECKER OPERATING COMPANY</t>
  </si>
  <si>
    <t xml:space="preserve">DECKER LAURELES FARM C/P</t>
  </si>
  <si>
    <t xml:space="preserve">DAN A HUGHES COMPANY</t>
  </si>
  <si>
    <t xml:space="preserve">AGUA DULCE F/D-HUGHES C/P</t>
  </si>
  <si>
    <t xml:space="preserve">DAN A HUGHES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</si>
  <si>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</si>
  <si>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</si>
  <si>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</si>
  <si>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</si>
  <si>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STATES, INC.        </t>
  </si>
  <si>
    <t xml:space="preserve">LUNDELL 40 #2 CMP             </t>
  </si>
  <si>
    <t xml:space="preserve">STATES, INC.</t>
  </si>
  <si>
    <t xml:space="preserve">98MV01</t>
  </si>
  <si>
    <t xml:space="preserve">VERNON E. FAULCONER,</t>
  </si>
  <si>
    <t xml:space="preserve">MORGAN, L. R. #1              </t>
  </si>
  <si>
    <t xml:space="preserve">15</t>
  </si>
  <si>
    <t xml:space="preserve">99MJ24</t>
  </si>
  <si>
    <t xml:space="preserve">CINERGY (FOR PRODUCERS ENERGY MAR)</t>
  </si>
  <si>
    <t xml:space="preserve">HANCOCK COMNPT                </t>
  </si>
  <si>
    <t xml:space="preserve">PRODUCERS ENERGY</t>
  </si>
  <si>
    <t xml:space="preserve">K terminated per request</t>
  </si>
  <si>
    <t xml:space="preserve">99BR17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</si>
  <si>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</si>
  <si>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</si>
  <si>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</si>
  <si>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</si>
  <si>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DARRINGTON UNIT #1 C/P</t>
  </si>
  <si>
    <t xml:space="preserve">ZENGERLE WELLS-ARNECKEVILLE   </t>
  </si>
  <si>
    <t xml:space="preserve">No sep flow</t>
  </si>
  <si>
    <t xml:space="preserve">WHEELER LEE #1                </t>
  </si>
  <si>
    <t xml:space="preserve">Engage Energy (was Coastal  Oil &amp; Gas)</t>
  </si>
  <si>
    <t xml:space="preserve">LAMPLEY, O.A. #1              </t>
  </si>
  <si>
    <t xml:space="preserve">Spot</t>
  </si>
  <si>
    <t xml:space="preserve">no longer buying gas</t>
  </si>
  <si>
    <t xml:space="preserve">VAQUILLAS RANCH C/P-CARR FLD  </t>
  </si>
  <si>
    <t xml:space="preserve">PETRO-HUNT CORPORATI</t>
  </si>
  <si>
    <t xml:space="preserve">GARNER G.U. #1 CDP            </t>
  </si>
  <si>
    <t xml:space="preserve">PETRO-HUNT</t>
  </si>
  <si>
    <t xml:space="preserve">DANEX ENERGY COMPANY</t>
  </si>
  <si>
    <t xml:space="preserve">MARKS #1-S                    </t>
  </si>
  <si>
    <t xml:space="preserve">DANEX ENERGY</t>
  </si>
  <si>
    <t xml:space="preserve">99TG19</t>
  </si>
  <si>
    <t xml:space="preserve">O'CONNOR -E- #E2              </t>
  </si>
  <si>
    <t xml:space="preserve">HILCORP ENERGY</t>
  </si>
  <si>
    <t xml:space="preserve">BONUS FIELD C/P               </t>
  </si>
  <si>
    <t xml:space="preserve">COLOGNE PRODUCTION COMPANY</t>
  </si>
  <si>
    <t xml:space="preserve">CARTWRIGHT, HOLMAN #4</t>
  </si>
  <si>
    <t xml:space="preserve">TEXACO FEE</t>
  </si>
  <si>
    <t xml:space="preserve">126275</t>
  </si>
  <si>
    <t xml:space="preserve">99JA17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</si>
  <si>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</si>
  <si>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</si>
  <si>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</si>
  <si>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</si>
  <si>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THE KILROY CO.</t>
  </si>
  <si>
    <t xml:space="preserve">ALCORN INTEREST</t>
  </si>
  <si>
    <t xml:space="preserve">BIG COWBOY C/P #1 SOUTH-EO&amp;G  </t>
  </si>
  <si>
    <t xml:space="preserve">Waiting on customer nom - Feb actual</t>
  </si>
  <si>
    <t xml:space="preserve">PAYNE, J. C. #1               </t>
  </si>
  <si>
    <t xml:space="preserve">GARDNER ENERGY</t>
  </si>
  <si>
    <t xml:space="preserve">No longer buying gas</t>
  </si>
  <si>
    <t xml:space="preserve">HEATHERLOCH MUNICIPA</t>
  </si>
  <si>
    <t xml:space="preserve">HEATHERLOCH MUD #2            </t>
  </si>
  <si>
    <t xml:space="preserve">HEATHERLOCH</t>
  </si>
  <si>
    <t xml:space="preserve">23</t>
  </si>
  <si>
    <t xml:space="preserve">Hesse 6/09/99 memo</t>
  </si>
  <si>
    <t xml:space="preserve">BRISCOE M #1  (trade zone off) (GE27-008-08)</t>
  </si>
  <si>
    <t xml:space="preserve">001Gulf Energy</t>
  </si>
  <si>
    <t xml:space="preserve">97MV07</t>
  </si>
  <si>
    <t xml:space="preserve">SHORELINE DREYER CENTRAL PT   </t>
  </si>
  <si>
    <t xml:space="preserve">97JZ15</t>
  </si>
  <si>
    <t xml:space="preserve">SONORA PETROLEUM COR</t>
  </si>
  <si>
    <t xml:space="preserve">SONORA/YANDLE CMP             </t>
  </si>
  <si>
    <t xml:space="preserve">SONORA PETROLEUM</t>
  </si>
  <si>
    <t xml:space="preserve">99TG12</t>
  </si>
  <si>
    <t xml:space="preserve">WINN EXPLORATION</t>
  </si>
  <si>
    <t xml:space="preserve">LYNE #1 C/P</t>
  </si>
  <si>
    <t xml:space="preserve">MARTIN, T. #1                 </t>
  </si>
  <si>
    <t xml:space="preserve">96KB02</t>
  </si>
  <si>
    <t xml:space="preserve">WILMAR PIPELINES</t>
  </si>
  <si>
    <t xml:space="preserve">DEVILLIER UNIT #2             </t>
  </si>
  <si>
    <t xml:space="preserve">PANACO PRODUCTION</t>
  </si>
  <si>
    <t xml:space="preserve">WAGNER OIL</t>
  </si>
  <si>
    <t xml:space="preserve">KAINER -DUER WAGNER C/P       </t>
  </si>
  <si>
    <t xml:space="preserve">APTIAN ENERGY</t>
  </si>
  <si>
    <t xml:space="preserve">99MJ13</t>
  </si>
  <si>
    <t xml:space="preserve">HOUSTON HYDROCARBONS</t>
  </si>
  <si>
    <t xml:space="preserve">WELDER, PATRICK C/P           </t>
  </si>
  <si>
    <t xml:space="preserve">99AM09</t>
  </si>
  <si>
    <t xml:space="preserve">BEETS-DOW C/P</t>
  </si>
  <si>
    <t xml:space="preserve">99JA02</t>
  </si>
  <si>
    <t xml:space="preserve">HUEBNER #1 C/P</t>
  </si>
  <si>
    <t xml:space="preserve">HELMERICH &amp; PAYNE</t>
  </si>
  <si>
    <t xml:space="preserve">BALLARD C/P</t>
  </si>
  <si>
    <t xml:space="preserve">GARRISON CRANZ C/P</t>
  </si>
  <si>
    <t xml:space="preserve">EOG/LAS OVEJAS</t>
  </si>
  <si>
    <t xml:space="preserve">LOUIS DREYFUS NATURA</t>
  </si>
  <si>
    <t xml:space="preserve">SCHERER A" 1                 "</t>
  </si>
  <si>
    <t xml:space="preserve">LOUIS DREYFUS</t>
  </si>
  <si>
    <t xml:space="preserve">SUN DEL PT TETCO HPL          </t>
  </si>
  <si>
    <t xml:space="preserve">SUE-ANN PRODUCTION C</t>
  </si>
  <si>
    <t xml:space="preserve">HURTA #1 CENTRAL POINT</t>
  </si>
  <si>
    <t xml:space="preserve">SUE-ANN PRODUCTION</t>
  </si>
  <si>
    <t xml:space="preserve">k terminated eff 7/31/00</t>
  </si>
  <si>
    <t xml:space="preserve">99MJ03</t>
  </si>
  <si>
    <t xml:space="preserve">MAGNUM PRODUCING &amp; OPERATING</t>
  </si>
  <si>
    <t xml:space="preserve">NASSER CENTRAL POINT</t>
  </si>
  <si>
    <t xml:space="preserve">No vols or k at this mtr.</t>
  </si>
  <si>
    <t xml:space="preserve">SONORA/DANVILLE CMP           </t>
  </si>
  <si>
    <t xml:space="preserve">UNION GAS COMPANY</t>
  </si>
  <si>
    <t xml:space="preserve">UNION GAS THAMM C/P</t>
  </si>
  <si>
    <t xml:space="preserve">TIGER ACQUISITIONS</t>
  </si>
  <si>
    <t xml:space="preserve">DANEX/GOLKE</t>
  </si>
  <si>
    <t xml:space="preserve">PETROGLYPH ENERGY INC.</t>
  </si>
  <si>
    <t xml:space="preserve">98MK04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</si>
  <si>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</si>
  <si>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</si>
  <si>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</si>
  <si>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</si>
  <si>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LAMPLEY, O.A. #4              </t>
  </si>
  <si>
    <t xml:space="preserve">HAMMON</t>
  </si>
  <si>
    <t xml:space="preserve">SUGAR VALLEY -SUN COMMONPOINT </t>
  </si>
  <si>
    <t xml:space="preserve">KORENEK UNIT #1               </t>
  </si>
  <si>
    <t xml:space="preserve">K terminated eff 6/30/00</t>
  </si>
  <si>
    <t xml:space="preserve">99GB08</t>
  </si>
  <si>
    <t xml:space="preserve">SUEMAUR-RIVERS PERRY</t>
  </si>
  <si>
    <t xml:space="preserve">99MB02</t>
  </si>
  <si>
    <t xml:space="preserve">O'CONNOR, L.W. EST. -A- #49   </t>
  </si>
  <si>
    <t xml:space="preserve">99MJ08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</si>
  <si>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</si>
  <si>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</si>
  <si>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</si>
  <si>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</si>
  <si>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KC RESOURCES, INC.  </t>
  </si>
  <si>
    <t xml:space="preserve">GUARANTY TITLE &amp; TRUST CO. #2 </t>
  </si>
  <si>
    <t xml:space="preserve">KC RESOURCES</t>
  </si>
  <si>
    <t xml:space="preserve">11</t>
  </si>
  <si>
    <t xml:space="preserve">BAKER CENTRAL CP</t>
  </si>
  <si>
    <t xml:space="preserve">HORTON A-#1 A CDP           </t>
  </si>
  <si>
    <t xml:space="preserve">TEEPEE PETROLEUM COMPANY</t>
  </si>
  <si>
    <t xml:space="preserve">HARKINS/DREYER</t>
  </si>
  <si>
    <t xml:space="preserve">ARCO COOLEY #3                </t>
  </si>
  <si>
    <t xml:space="preserve">PIONEER NATURAL RES</t>
  </si>
  <si>
    <t xml:space="preserve">99JZ09</t>
  </si>
  <si>
    <t xml:space="preserve">PETRO PRO ENERGY PAR</t>
  </si>
  <si>
    <t xml:space="preserve">TALON DEVELOPMENT D-1 CDP     </t>
  </si>
  <si>
    <t xml:space="preserve">No flow in 2 mos.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</si>
  <si>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</si>
  <si>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</si>
  <si>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</si>
  <si>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</si>
  <si>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PAN GRANDE PIPELINE, LLC</t>
  </si>
  <si>
    <t xml:space="preserve">PHILLIPS/CHAPA C/P</t>
  </si>
  <si>
    <t xml:space="preserve">BURGHER ENTERPRISES, INC.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</si>
  <si>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</si>
  <si>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</si>
  <si>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</si>
  <si>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</si>
  <si>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MARQUEE MORALES C/P           </t>
  </si>
  <si>
    <t xml:space="preserve">98BR01</t>
  </si>
  <si>
    <t xml:space="preserve">STATCO OPERATING</t>
  </si>
  <si>
    <t xml:space="preserve">WASHINGTON MORALES C/P        </t>
  </si>
  <si>
    <t xml:space="preserve">Statco Operating</t>
  </si>
  <si>
    <t xml:space="preserve">No sep flow-ok</t>
  </si>
  <si>
    <t xml:space="preserve">99BR09</t>
  </si>
  <si>
    <t xml:space="preserve">OCONNOR, THOMAS -B- # 25      </t>
  </si>
  <si>
    <t xml:space="preserve">ANDERSON PETRO-EQUIP</t>
  </si>
  <si>
    <t xml:space="preserve">SANGER HEIRS NO 1             </t>
  </si>
  <si>
    <t xml:space="preserve">ANDERSON PETRO</t>
  </si>
  <si>
    <t xml:space="preserve">AURORA NATURAL GAS, </t>
  </si>
  <si>
    <t xml:space="preserve">APPACHE MCFADDIN C/P          </t>
  </si>
  <si>
    <t xml:space="preserve">AURORA NATURAL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</si>
  <si>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</si>
  <si>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</si>
  <si>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</si>
  <si>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</si>
  <si>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</si>
  <si>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</si>
  <si>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</si>
  <si>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DEWBRE PETROLEUM CORPORATION</t>
  </si>
  <si>
    <t xml:space="preserve">TIVOLI STATION CHANNEL</t>
  </si>
  <si>
    <t xml:space="preserve">DEWBRE PETROLEUM</t>
  </si>
  <si>
    <t xml:space="preserve">97MC06</t>
  </si>
  <si>
    <t xml:space="preserve">TITAN PETROLEUM</t>
  </si>
  <si>
    <t xml:space="preserve">HARRISON INTEREST LTD #1      </t>
  </si>
  <si>
    <t xml:space="preserve">BARNHART     </t>
  </si>
  <si>
    <t xml:space="preserve">C&amp;E HEARD RANCH CENTRAL POINT </t>
  </si>
  <si>
    <t xml:space="preserve">PAN GRANDE PIPELINE LLC</t>
  </si>
  <si>
    <t xml:space="preserve">ONYX GATHERING COMPA</t>
  </si>
  <si>
    <t xml:space="preserve">ONYX/BRAYTON CENTRAL POINT    </t>
  </si>
  <si>
    <t xml:space="preserve">ONYX GATHERING</t>
  </si>
  <si>
    <t xml:space="preserve">K terminated eff 10/1/00</t>
  </si>
  <si>
    <t xml:space="preserve">97JZ08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</si>
  <si>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</si>
  <si>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</si>
  <si>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</si>
  <si>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</si>
  <si>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SAXET THOMPSONVILLE C/P (OSPRY #1)</t>
  </si>
  <si>
    <t xml:space="preserve">HOUSTON WENDEL CENTRAL POINT  </t>
  </si>
  <si>
    <t xml:space="preserve">Terminated</t>
  </si>
  <si>
    <t xml:space="preserve">97JZ14</t>
  </si>
  <si>
    <t xml:space="preserve">HORIZON EXPLORATION </t>
  </si>
  <si>
    <t xml:space="preserve">HORIZON EXPLORATION</t>
  </si>
  <si>
    <t xml:space="preserve">97JZ20</t>
  </si>
  <si>
    <t xml:space="preserve">MOUNT LUCAS FLD-CORPENING C/P</t>
  </si>
  <si>
    <t xml:space="preserve">98GV07</t>
  </si>
  <si>
    <t xml:space="preserve">TRANSTEXAS GAS CORPORATION</t>
  </si>
  <si>
    <t xml:space="preserve">TRANSTEXAS GIFFORD CENTRAL PT </t>
  </si>
  <si>
    <t xml:space="preserve">98MB04</t>
  </si>
  <si>
    <t xml:space="preserve">COBRA OIL &amp; GAS</t>
  </si>
  <si>
    <t xml:space="preserve">COBRA TIGNER</t>
  </si>
  <si>
    <t xml:space="preserve">COBRA OIL AND GAS</t>
  </si>
  <si>
    <t xml:space="preserve">99BR13</t>
  </si>
  <si>
    <t xml:space="preserve">SAMSON LONE STAR LIM</t>
  </si>
  <si>
    <t xml:space="preserve">BURGHER CENTRAL POINT</t>
  </si>
  <si>
    <t xml:space="preserve">SAMSON LONE STAR LIMITED</t>
  </si>
  <si>
    <t xml:space="preserve">99MJ23</t>
  </si>
  <si>
    <t xml:space="preserve">SCANIO MIGULETA</t>
  </si>
  <si>
    <t xml:space="preserve">HOUSTON BALTHROP CENTRAL POINT</t>
  </si>
  <si>
    <t xml:space="preserve">Sold int to Horizon</t>
  </si>
  <si>
    <t xml:space="preserve">no flow at mtr since 3/00</t>
  </si>
  <si>
    <t xml:space="preserve">98JZ05</t>
  </si>
  <si>
    <t xml:space="preserve">FALCON PRODUCTION CO</t>
  </si>
  <si>
    <t xml:space="preserve">ATLANTIC REFINING CO. #3      </t>
  </si>
  <si>
    <t xml:space="preserve">FALCON PRODUCING</t>
  </si>
  <si>
    <t xml:space="preserve">98AM03</t>
  </si>
  <si>
    <t xml:space="preserve">OIL &amp; GAS TITLE HOLD</t>
  </si>
  <si>
    <t xml:space="preserve">GULF LAND AND INVEST CO #1    </t>
  </si>
  <si>
    <t xml:space="preserve">OIL &amp; GAS TITLE</t>
  </si>
  <si>
    <t xml:space="preserve">99BR16</t>
  </si>
  <si>
    <t xml:space="preserve">HOLLIMON TREYBIG CENTRAL POINT</t>
  </si>
  <si>
    <t xml:space="preserve">Per customer nom</t>
  </si>
  <si>
    <t xml:space="preserve">98JZ09</t>
  </si>
  <si>
    <t xml:space="preserve">PRIME ENERGY</t>
  </si>
  <si>
    <t xml:space="preserve">REH ENERGY, INC.    </t>
  </si>
  <si>
    <t xml:space="preserve">VAQUILLAS RANCH #2            </t>
  </si>
  <si>
    <t xml:space="preserve">99TG02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</si>
  <si>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</si>
  <si>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</si>
  <si>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</si>
  <si>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</si>
  <si>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DRUMMOND CENTRAL POINT        </t>
  </si>
  <si>
    <t xml:space="preserve">98JZ17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</si>
  <si>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</si>
  <si>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</si>
  <si>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</si>
  <si>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</si>
  <si>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</si>
  <si>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</si>
  <si>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</si>
  <si>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</si>
  <si>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</si>
  <si>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</si>
  <si>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</si>
  <si>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</si>
  <si>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</si>
  <si>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</si>
  <si>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</si>
  <si>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</si>
  <si>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</si>
  <si>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</si>
  <si>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</si>
  <si>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APPLEGATE ALLEY GAS UNIT #1   </t>
  </si>
  <si>
    <t xml:space="preserve">CALPINE NATURAL GAS COMPANY</t>
  </si>
  <si>
    <t xml:space="preserve">LUNDELL RANCH C/P -GATO CREEK </t>
  </si>
  <si>
    <t xml:space="preserve">SHERIDAN ENERGY</t>
  </si>
  <si>
    <t xml:space="preserve">STONE BRIDGES #1-A            </t>
  </si>
  <si>
    <t xml:space="preserve">98JZ24</t>
  </si>
  <si>
    <t xml:space="preserve">SHANGHAI ROCK ISLAND CDP</t>
  </si>
  <si>
    <t xml:space="preserve">VASTAR-DUNCAN E6 C/P</t>
  </si>
  <si>
    <t xml:space="preserve">Lee Powell advised well is plugged</t>
  </si>
  <si>
    <t xml:space="preserve">KEN PETROLEUM COMPANY</t>
  </si>
  <si>
    <t xml:space="preserve">CATHERINE #1 CDP</t>
  </si>
  <si>
    <t xml:space="preserve">99JZ01</t>
  </si>
  <si>
    <t xml:space="preserve">JOHNSON &amp; ERNST OPER</t>
  </si>
  <si>
    <t xml:space="preserve">JOHNSON STRANE CENTRAL POINT  </t>
  </si>
  <si>
    <t xml:space="preserve">JOHNSON &amp; ERNST</t>
  </si>
  <si>
    <t xml:space="preserve">Hesse 6/03/99 memo</t>
  </si>
  <si>
    <t xml:space="preserve">99TG22</t>
  </si>
  <si>
    <t xml:space="preserve">DOROTHY HITE #1</t>
  </si>
  <si>
    <t xml:space="preserve">99JZ05</t>
  </si>
  <si>
    <t xml:space="preserve">PURE RESOURCES, LP</t>
  </si>
  <si>
    <t xml:space="preserve">WILSON C/P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</si>
  <si>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</si>
  <si>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</si>
  <si>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</si>
  <si>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BAKER CP</t>
  </si>
  <si>
    <t xml:space="preserve">HUGES INVESTMENTS</t>
  </si>
  <si>
    <t xml:space="preserve">ZEVEX/MANOR LAKE</t>
  </si>
  <si>
    <t xml:space="preserve">MACO STEWART ET AL GU#2       </t>
  </si>
  <si>
    <t xml:space="preserve">ONYX GAS MARKETING</t>
  </si>
  <si>
    <t xml:space="preserve">98JZ29</t>
  </si>
  <si>
    <t xml:space="preserve">RIO VISTA ENERGY, LT</t>
  </si>
  <si>
    <t xml:space="preserve">MEIDER #1 (LIVE OAK CO.-HANSON</t>
  </si>
  <si>
    <t xml:space="preserve">RIO VISTA ENERGY</t>
  </si>
  <si>
    <t xml:space="preserve">99JZ07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</si>
  <si>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</si>
  <si>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</si>
  <si>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</si>
  <si>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</si>
  <si>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COSTILLA ENERGY MITCHELL C/P  </t>
  </si>
  <si>
    <t xml:space="preserve">VINTAGE PIPELINE</t>
  </si>
  <si>
    <t xml:space="preserve">OAKVILLE FLD TEXAS CRUDE CP</t>
  </si>
  <si>
    <t xml:space="preserve">OUTLAR, LB JR. CENTRAL POINT</t>
  </si>
  <si>
    <t xml:space="preserve">97MV08</t>
  </si>
  <si>
    <t xml:space="preserve">ENGAGE</t>
  </si>
  <si>
    <t xml:space="preserve">LAMPLEY WELLS CDP</t>
  </si>
  <si>
    <t xml:space="preserve">No Dec vols-Per J. Zivley terminate spot deal</t>
  </si>
  <si>
    <t xml:space="preserve">PRIME ENERGY CORPORATION</t>
  </si>
  <si>
    <t xml:space="preserve">BENAVIDES CMP</t>
  </si>
  <si>
    <t xml:space="preserve">UNION GAS DOEHRMAN C/P</t>
  </si>
  <si>
    <t xml:space="preserve">CCGM, L.P.</t>
  </si>
  <si>
    <t xml:space="preserve">BRISCOE #1-P (GE27-009-00)</t>
  </si>
  <si>
    <t xml:space="preserve">SCHOELLER, KATE A" #2        "</t>
  </si>
  <si>
    <t xml:space="preserve">BRUNI FLD-HUGHES C/P          </t>
  </si>
  <si>
    <t xml:space="preserve">DYNAMIC PRODUCTION I</t>
  </si>
  <si>
    <t xml:space="preserve">BILLINGS, FLOYD SR. CENTRAL PT</t>
  </si>
  <si>
    <t xml:space="preserve">DYNAMIC PRODUCTION</t>
  </si>
  <si>
    <t xml:space="preserve">DESPAIN/EOG</t>
  </si>
  <si>
    <t xml:space="preserve">ROOS #1 CDP</t>
  </si>
  <si>
    <t xml:space="preserve">PETROCORP INCORPORAT</t>
  </si>
  <si>
    <t xml:space="preserve">PETROCORP C/P                 </t>
  </si>
  <si>
    <t xml:space="preserve">PETROCORP</t>
  </si>
  <si>
    <t xml:space="preserve">DECKER LUBY CENTRAL POINT</t>
  </si>
  <si>
    <t xml:space="preserve">DECKER OPERATING</t>
  </si>
  <si>
    <t xml:space="preserve">99MJ16</t>
  </si>
  <si>
    <t xml:space="preserve">AURORA RESOURCES</t>
  </si>
  <si>
    <t xml:space="preserve">CRABTREE #1 &amp; #2</t>
  </si>
  <si>
    <t xml:space="preserve">98JA14</t>
  </si>
  <si>
    <t xml:space="preserve">BLACK STONE ENERGY</t>
  </si>
  <si>
    <t xml:space="preserve">98RW01</t>
  </si>
  <si>
    <t xml:space="preserve">FENTON, A. GAS UNIT #1        </t>
  </si>
  <si>
    <t xml:space="preserve">OXY USA INC.        </t>
  </si>
  <si>
    <t xml:space="preserve">99TG24</t>
  </si>
  <si>
    <t xml:space="preserve">VOLPE BROTHERS #1    (trade zone 14) (GE23473)</t>
  </si>
  <si>
    <t xml:space="preserve">SANGER HEIRS C/P-HANSON MINERA</t>
  </si>
  <si>
    <t xml:space="preserve">TDC #1                        </t>
  </si>
  <si>
    <t xml:space="preserve">RICHARDSON PRODUCTS </t>
  </si>
  <si>
    <t xml:space="preserve">99BR07</t>
  </si>
  <si>
    <t xml:space="preserve">ONYX GAS MARKETING C</t>
  </si>
  <si>
    <t xml:space="preserve">NUECES BAY C/P - TEXLINE GAS  </t>
  </si>
  <si>
    <t xml:space="preserve">UNIVERAL PETROLEUM CORPORATION</t>
  </si>
  <si>
    <t xml:space="preserve">SOUR LAKE E. FLD. C/P HUBER</t>
  </si>
  <si>
    <t xml:space="preserve">VASTAR RESOURCES, INC.</t>
  </si>
  <si>
    <t xml:space="preserve">99JA16</t>
  </si>
  <si>
    <t xml:space="preserve">MCCANN #1 C/P                 </t>
  </si>
  <si>
    <t xml:space="preserve">INDIAN ROCK PLANT RESIDUE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</si>
  <si>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</si>
  <si>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</si>
  <si>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</si>
  <si>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</si>
  <si>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BRADEN #1 </t>
  </si>
  <si>
    <t xml:space="preserve">KAISER-FRANCIS OIL</t>
  </si>
  <si>
    <t xml:space="preserve">99GB03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</si>
  <si>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</si>
  <si>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</si>
  <si>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</si>
  <si>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</si>
  <si>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</si>
  <si>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</si>
  <si>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</si>
  <si>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</si>
  <si>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DYERSDALE C/P   (trade zone 17)              </t>
  </si>
  <si>
    <t xml:space="preserve">001Gulf Coast</t>
  </si>
  <si>
    <t xml:space="preserve">99TG18</t>
  </si>
  <si>
    <t xml:space="preserve">UNION CENTRAL B" #19         "</t>
  </si>
  <si>
    <t xml:space="preserve">DELHI/HPL (THREE RIVERS)      </t>
  </si>
  <si>
    <t xml:space="preserve">ETOCO ULRICH CENTRAL POINT    </t>
  </si>
  <si>
    <t xml:space="preserve">MARINER ENERGY, INC.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</si>
  <si>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</si>
  <si>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</si>
  <si>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</si>
  <si>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</si>
  <si>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WHITE OAK ENERGY, LLC</t>
  </si>
  <si>
    <t xml:space="preserve">COOKE/LONDON C/P-DOUGHTY FLD  </t>
  </si>
  <si>
    <t xml:space="preserve">HUNT OIL</t>
  </si>
  <si>
    <t xml:space="preserve">98GV09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</si>
  <si>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</si>
  <si>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</si>
  <si>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</si>
  <si>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</si>
  <si>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DUKE ENERGY TRADING &amp; MARKETING</t>
  </si>
  <si>
    <t xml:space="preserve">LUNDELL MINERALS #1 C/P</t>
  </si>
  <si>
    <t xml:space="preserve">ARCO FEE G #1</t>
  </si>
  <si>
    <t xml:space="preserve">AROC (TEXAS) INC.</t>
  </si>
  <si>
    <t xml:space="preserve">BLACK STONE MINERALS FEE #1U  </t>
  </si>
  <si>
    <t xml:space="preserve">SETEX OIL</t>
  </si>
  <si>
    <t xml:space="preserve">98MV05</t>
  </si>
  <si>
    <t xml:space="preserve">HILCORP REDMOND CREEK C/P     </t>
  </si>
  <si>
    <t xml:space="preserve">97MJ02</t>
  </si>
  <si>
    <t xml:space="preserve">TEMA OIL &amp; GAS</t>
  </si>
  <si>
    <t xml:space="preserve">MCCOY VASTAR CENTRAL POINT    </t>
  </si>
  <si>
    <t xml:space="preserve">MCCOY PETROLEUM</t>
  </si>
  <si>
    <t xml:space="preserve">99JA07</t>
  </si>
  <si>
    <t xml:space="preserve">MODERN EXPLORATION, INC.</t>
  </si>
  <si>
    <t xml:space="preserve">ELLSWORTH CENTRAL POINT #1</t>
  </si>
  <si>
    <t xml:space="preserve">HP ELLSWORTH O &amp; G PROPERTIES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</si>
  <si>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</si>
  <si>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</si>
  <si>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</si>
  <si>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</si>
  <si>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CARTER INVESTMENT COMPANY #1  </t>
  </si>
  <si>
    <t xml:space="preserve">99MJ17</t>
  </si>
  <si>
    <t xml:space="preserve">CJ WOFFORD</t>
  </si>
  <si>
    <t xml:space="preserve">SCHORRE GAS UNIT              </t>
  </si>
  <si>
    <t xml:space="preserve">XPLOR ENERGY</t>
  </si>
  <si>
    <t xml:space="preserve">98MJ05</t>
  </si>
  <si>
    <t xml:space="preserve">STB ENERGY, INC.</t>
  </si>
  <si>
    <t xml:space="preserve">S. COOK </t>
  </si>
  <si>
    <t xml:space="preserve">DOUBLE EAGLE PETROLEUM</t>
  </si>
  <si>
    <t xml:space="preserve">EXXON PLANT HPL KATY</t>
  </si>
  <si>
    <t xml:space="preserve">VALENCE OPERATING</t>
  </si>
  <si>
    <t xml:space="preserve">DENNY, E. E. #1               </t>
  </si>
  <si>
    <t xml:space="preserve">ATASCA RESOURCES, IN</t>
  </si>
  <si>
    <t xml:space="preserve">KANE C/P</t>
  </si>
  <si>
    <t xml:space="preserve">ATASCA RESOURCES</t>
  </si>
  <si>
    <t xml:space="preserve">99GV07</t>
  </si>
  <si>
    <t xml:space="preserve">T A GRAVES CENTRAL POINT      </t>
  </si>
  <si>
    <t xml:space="preserve">98GV11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</si>
  <si>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</si>
  <si>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</si>
  <si>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</si>
  <si>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</si>
  <si>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FOUR SQUARE GAS COMPANY</t>
  </si>
  <si>
    <t xml:space="preserve">CHRISTIAIN #1 CDP</t>
  </si>
  <si>
    <t xml:space="preserve">FULLERTON ENERGY COM</t>
  </si>
  <si>
    <t xml:space="preserve">DUNAGAN, J. A. #3             </t>
  </si>
  <si>
    <t xml:space="preserve">FULLERTON ENERGY</t>
  </si>
  <si>
    <t xml:space="preserve">99AM10</t>
  </si>
  <si>
    <t xml:space="preserve">VINTAGE GAS, INC.</t>
  </si>
  <si>
    <t xml:space="preserve">GOLDSTON/TEXOMA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</si>
  <si>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</si>
  <si>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</si>
  <si>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</si>
  <si>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</si>
  <si>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VASQUEZ ROMEO #1   (trade zone 14) (GE23481)</t>
  </si>
  <si>
    <t xml:space="preserve">SAN YGNACIO PURCHASES EOG  (GE23-348-08)</t>
  </si>
  <si>
    <t xml:space="preserve">OCEAN ENERGY, INC.</t>
  </si>
  <si>
    <t xml:space="preserve">SENECA RESOURCES CORPORATION</t>
  </si>
  <si>
    <t xml:space="preserve">AMERADA HESS CORPORATION</t>
  </si>
  <si>
    <t xml:space="preserve">BARRETT RESOURCES CORPORATION</t>
  </si>
  <si>
    <t xml:space="preserve">FOUR SQUARE GAS - PURCHASE</t>
  </si>
  <si>
    <t xml:space="preserve">APACHE CORPORATION</t>
  </si>
  <si>
    <t xml:space="preserve">ANADARKO PETROLEUM CORP</t>
  </si>
  <si>
    <t xml:space="preserve">SPARKS #1</t>
  </si>
  <si>
    <t xml:space="preserve">SEE METER 0680</t>
  </si>
  <si>
    <t xml:space="preserve">TRI-UNION DEVELOPMENT</t>
  </si>
  <si>
    <t xml:space="preserve">EL SORDO GATHERING</t>
  </si>
  <si>
    <t xml:space="preserve">SHAWNEE SPRINGS C/P 2</t>
  </si>
  <si>
    <t xml:space="preserve">99AM07</t>
  </si>
  <si>
    <t xml:space="preserve">TORCH-RALLY PARTNERS, LP</t>
  </si>
  <si>
    <t xml:space="preserve">RALLY PIPELINE</t>
  </si>
  <si>
    <t xml:space="preserve">Desk deal</t>
  </si>
  <si>
    <t xml:space="preserve">TUCKER PETROLEUM, IN</t>
  </si>
  <si>
    <t xml:space="preserve">TUCKER, J. #1                 </t>
  </si>
  <si>
    <t xml:space="preserve">TUCKER PETROLEUM</t>
  </si>
  <si>
    <t xml:space="preserve">DELRAY OIL, INC.    </t>
  </si>
  <si>
    <t xml:space="preserve">HARRIS, MARTIN R A" ETAL 1&amp;2 "</t>
  </si>
  <si>
    <t xml:space="preserve">DELRAY OIL</t>
  </si>
  <si>
    <t xml:space="preserve">CD RESOURCES</t>
  </si>
  <si>
    <t xml:space="preserve">WEIDING #1</t>
  </si>
  <si>
    <t xml:space="preserve">99MJ09</t>
  </si>
  <si>
    <t xml:space="preserve">KAREN WHEELER A #1            </t>
  </si>
  <si>
    <t xml:space="preserve">BAMMEL-CENTRAL SEPARATOR</t>
  </si>
  <si>
    <t xml:space="preserve">Customer nom at 3082</t>
  </si>
  <si>
    <t xml:space="preserve">97MV11</t>
  </si>
  <si>
    <t xml:space="preserve">SHERIDAN ENERGY, INC</t>
  </si>
  <si>
    <t xml:space="preserve">ROOS COMMONPOINT              </t>
  </si>
  <si>
    <t xml:space="preserve">ZEVEX CORPORATION   </t>
  </si>
  <si>
    <t xml:space="preserve">BUCKEYE #1                    </t>
  </si>
  <si>
    <t xml:space="preserve">99TG06</t>
  </si>
  <si>
    <t xml:space="preserve">CHAMPION/FOUR SQUARE RECEIPT P</t>
  </si>
  <si>
    <t xml:space="preserve">k terminated eff 6/28/00</t>
  </si>
  <si>
    <t xml:space="preserve">SIMRAY OIL &amp; GAS</t>
  </si>
  <si>
    <t xml:space="preserve">CAMPANA,S. C/P - ARCO         </t>
  </si>
  <si>
    <t xml:space="preserve">99MJ12</t>
  </si>
  <si>
    <t xml:space="preserve">DELIVERY POINT 27 CROWN CENTRA</t>
  </si>
  <si>
    <t xml:space="preserve">VENOCO, INC.</t>
  </si>
  <si>
    <t xml:space="preserve">BRISTOL RESOURCES CORPORATION</t>
  </si>
  <si>
    <t xml:space="preserve">97JZ13</t>
  </si>
  <si>
    <t xml:space="preserve">TRANSCO ENERGY MARKE</t>
  </si>
  <si>
    <t xml:space="preserve">EAST TEXAS OIL CO. FEE C-1,16 </t>
  </si>
  <si>
    <t xml:space="preserve">TRANSCO ENERGY MARKETING</t>
  </si>
  <si>
    <t xml:space="preserve">RICE, WM. INSTITUTE B #5      </t>
  </si>
  <si>
    <t xml:space="preserve">BLUNTZER, ROBERT D ET AL #2   </t>
  </si>
  <si>
    <t xml:space="preserve">VIDOR, NE FLD-ENERGY CAPITAL</t>
  </si>
  <si>
    <t xml:space="preserve">98GB03</t>
  </si>
  <si>
    <t xml:space="preserve">EOG RESOURCES, INC EAST TEXAS LLC</t>
  </si>
  <si>
    <t xml:space="preserve">purchasing gas fr EOG at this mtr.</t>
  </si>
  <si>
    <t xml:space="preserve">VALENCE OPERATING CO</t>
  </si>
  <si>
    <t xml:space="preserve">BENAVIDES, CARLOS #2          </t>
  </si>
  <si>
    <t xml:space="preserve">SOUTH KATY GAS UNIT NO. 2 #1  </t>
  </si>
  <si>
    <t xml:space="preserve">FAIR OAKS PRODUCTION</t>
  </si>
  <si>
    <t xml:space="preserve">PINTAIL PRODUCTION C</t>
  </si>
  <si>
    <t xml:space="preserve">LAS OVEJAS COMNPT             </t>
  </si>
  <si>
    <t xml:space="preserve">PINTAIL PRODUCTION</t>
  </si>
  <si>
    <t xml:space="preserve">k terminated eff 11/30/00</t>
  </si>
  <si>
    <t xml:space="preserve">99AM05</t>
  </si>
  <si>
    <t xml:space="preserve">EAGLE NATURAL GAS COMPANY</t>
  </si>
  <si>
    <t xml:space="preserve">LOCIN DOUCETTE CENTRAL POINT</t>
  </si>
  <si>
    <t xml:space="preserve">98MK03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</si>
  <si>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</si>
  <si>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</si>
  <si>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</si>
  <si>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</si>
  <si>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</si>
  <si>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</si>
  <si>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</si>
  <si>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</si>
  <si>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</si>
  <si>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L E BRUNI LEASE CMP           </t>
  </si>
  <si>
    <t xml:space="preserve">CINCO LTD #1                  </t>
  </si>
  <si>
    <t xml:space="preserve">98JZ30</t>
  </si>
  <si>
    <t xml:space="preserve">ROBERT J. MOSBACHER </t>
  </si>
  <si>
    <t xml:space="preserve">CRANZ #14                     </t>
  </si>
  <si>
    <t xml:space="preserve">MOSBACHER ENERGY</t>
  </si>
  <si>
    <t xml:space="preserve">BASS ENTERPRISES</t>
  </si>
  <si>
    <t xml:space="preserve">CAMOIL, INC.        </t>
  </si>
  <si>
    <t xml:space="preserve">CAMOIL</t>
  </si>
  <si>
    <t xml:space="preserve">99MJ19</t>
  </si>
  <si>
    <t xml:space="preserve">RCI ENERGY</t>
  </si>
  <si>
    <t xml:space="preserve">ADAMS, NINA EST. #8           </t>
  </si>
  <si>
    <t xml:space="preserve">RUSSELL BROWN</t>
  </si>
  <si>
    <t xml:space="preserve">98GV03</t>
  </si>
  <si>
    <t xml:space="preserve">TXO PRODUCTION</t>
  </si>
  <si>
    <t xml:space="preserve">PIONEER RESOURCES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</si>
  <si>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</si>
  <si>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</si>
  <si>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</si>
  <si>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</si>
  <si>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ROECKER #1</t>
  </si>
  <si>
    <t xml:space="preserve">FULBRIGHT C/P</t>
  </si>
  <si>
    <t xml:space="preserve">WAGNER OIL COMPANY</t>
  </si>
  <si>
    <t xml:space="preserve">BIG COWBOY FIELD (trade zone 21) (GE27-006-08)</t>
  </si>
  <si>
    <t xml:space="preserve">EMBASSY NATURAL GAS, INC.</t>
  </si>
  <si>
    <t xml:space="preserve">PAWNEE TREATING PLT-PARKER PAR</t>
  </si>
  <si>
    <t xml:space="preserve">CANYON OIL &amp; GAS EXPLORATION</t>
  </si>
  <si>
    <t xml:space="preserve">VAQUILLAS RANCH S.E.A. #1     </t>
  </si>
  <si>
    <t xml:space="preserve">LYNX ENERGY COMPANY</t>
  </si>
  <si>
    <t xml:space="preserve">D&amp;P OPERATING-DRYSDALE C/P</t>
  </si>
  <si>
    <t xml:space="preserve">GEO ENGINEERING</t>
  </si>
  <si>
    <t xml:space="preserve">HILCORP ENERGY (SALE)</t>
  </si>
  <si>
    <t xml:space="preserve">OLD OCEAN PLANT</t>
  </si>
  <si>
    <t xml:space="preserve">K TERM ENDS 11/30/2000</t>
  </si>
  <si>
    <t xml:space="preserve">EAST TEXAS OIL CO. B-3        </t>
  </si>
  <si>
    <t xml:space="preserve">FINA/PLYMOUTH</t>
  </si>
  <si>
    <t xml:space="preserve">99MJ07</t>
  </si>
  <si>
    <t xml:space="preserve">CINERGY (WAS PRODUCERS ENERGY MAR)</t>
  </si>
  <si>
    <t xml:space="preserve">STATE TRACT 336-L SE14 #1-U   </t>
  </si>
  <si>
    <t xml:space="preserve">k terminated eff 6/1/00</t>
  </si>
  <si>
    <t xml:space="preserve">TRULL #2                      </t>
  </si>
  <si>
    <t xml:space="preserve">98GV06</t>
  </si>
  <si>
    <t xml:space="preserve">CEDAR BAYOU LTD #1            </t>
  </si>
  <si>
    <t xml:space="preserve">ST JOSEPH HOSPITAL FOUNDATION </t>
  </si>
  <si>
    <t xml:space="preserve">99JZ11</t>
  </si>
  <si>
    <t xml:space="preserve">ENGROUP/MSR EXPLORATION, INC</t>
  </si>
  <si>
    <t xml:space="preserve">SCHMIDT #1                    </t>
  </si>
  <si>
    <t xml:space="preserve">Engroup Resources</t>
  </si>
  <si>
    <t xml:space="preserve">K terminated eff 6/1/00</t>
  </si>
  <si>
    <t xml:space="preserve">99TG07</t>
  </si>
  <si>
    <t xml:space="preserve">CTL OIL &amp; GAS CORPORATION</t>
  </si>
  <si>
    <t xml:space="preserve">PRESSLEY STOVALL #2</t>
  </si>
  <si>
    <t xml:space="preserve">Not yet flowing - If mid mo turn-on 85% Gas Daily</t>
  </si>
  <si>
    <t xml:space="preserve">FOX, W.J. #1                  </t>
  </si>
  <si>
    <t xml:space="preserve">PH EXPLORATION, INC.</t>
  </si>
  <si>
    <t xml:space="preserve">FRIAR, A #1, #6 &amp; #7L         </t>
  </si>
  <si>
    <t xml:space="preserve">P. H. EXPLORATION</t>
  </si>
  <si>
    <t xml:space="preserve">PI ENERGY CORPORATIO</t>
  </si>
  <si>
    <t xml:space="preserve">SHELTON/AGNES C/P             </t>
  </si>
  <si>
    <t xml:space="preserve">PI ENERGY</t>
  </si>
  <si>
    <t xml:space="preserve">99JM04</t>
  </si>
  <si>
    <t xml:space="preserve">MARK L. SHIDLER</t>
  </si>
  <si>
    <t xml:space="preserve">TECO JUNCTION 16" LEASE</t>
  </si>
  <si>
    <t xml:space="preserve">ZACHRY EXPLORATION INC</t>
  </si>
  <si>
    <t xml:space="preserve">KORENEK #1</t>
  </si>
  <si>
    <t xml:space="preserve">k terminated</t>
  </si>
  <si>
    <t xml:space="preserve">99TG09</t>
  </si>
  <si>
    <t xml:space="preserve">LOUIS DREYFUS NATURAL RESOURCES</t>
  </si>
  <si>
    <t xml:space="preserve">PAN GRANDE/SUEMAUR EXPL</t>
  </si>
  <si>
    <t xml:space="preserve">BLACK HAWK OIL</t>
  </si>
  <si>
    <t xml:space="preserve">CULPEPPER COMNPT (trade zone 14) (GE27-004-08)</t>
  </si>
  <si>
    <t xml:space="preserve">BLACK MARLIN INTERCONNECT</t>
  </si>
  <si>
    <t xml:space="preserve">UNOCAL</t>
  </si>
  <si>
    <t xml:space="preserve">68% of del vols. - Per customer nom</t>
  </si>
  <si>
    <t xml:space="preserve">99GB06</t>
  </si>
  <si>
    <t xml:space="preserve">BARBER CDP - BAYOU ENERGY     </t>
  </si>
  <si>
    <t xml:space="preserve">GEO ENGINEERING, INC</t>
  </si>
  <si>
    <t xml:space="preserve">LONE STAR/HPL-DYERSDALE EX (trade zone 17)</t>
  </si>
  <si>
    <t xml:space="preserve">96SS03</t>
  </si>
  <si>
    <t xml:space="preserve">AMES GAS GATHERING C</t>
  </si>
  <si>
    <t xml:space="preserve">AMES/HULL C/P                 </t>
  </si>
  <si>
    <t xml:space="preserve">AMES GAS GATHERING</t>
  </si>
  <si>
    <t xml:space="preserve">no flow in 7 mos.</t>
  </si>
  <si>
    <t xml:space="preserve">99TG20</t>
  </si>
  <si>
    <t xml:space="preserve">KORENEK ET AL #1              </t>
  </si>
  <si>
    <t xml:space="preserve">K TERMINATED</t>
  </si>
  <si>
    <t xml:space="preserve">AVERILL DIETZEL C/P</t>
  </si>
  <si>
    <t xml:space="preserve">ENCINA GAS PIPELINE</t>
  </si>
  <si>
    <t xml:space="preserve">HENNING PRODUCTION CO. INC.</t>
  </si>
  <si>
    <t xml:space="preserve">HENGEL #1-2 C/P</t>
  </si>
  <si>
    <t xml:space="preserve">SWIFT ENERGY COMPANY</t>
  </si>
  <si>
    <t xml:space="preserve">k to be terminated</t>
  </si>
  <si>
    <t xml:space="preserve">SIMRAY CAMPANA S. CENTRAL PT  </t>
  </si>
  <si>
    <t xml:space="preserve">GREER #1 C/P</t>
  </si>
  <si>
    <t xml:space="preserve">Transport Only</t>
  </si>
  <si>
    <t xml:space="preserve">98GBry02</t>
  </si>
  <si>
    <t xml:space="preserve">FOLSON STERLING CENTRAL POINT </t>
  </si>
  <si>
    <t xml:space="preserve">99BR02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</si>
  <si>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</si>
  <si>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</si>
  <si>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</si>
  <si>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</si>
  <si>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HURD WELDER HEIRS C/P         </t>
  </si>
  <si>
    <t xml:space="preserve">97JZ07</t>
  </si>
  <si>
    <t xml:space="preserve">TAFT PLANT RESID ARCO HPL     </t>
  </si>
  <si>
    <t xml:space="preserve">HOUSTON WENDELL CENTRAL POINT</t>
  </si>
  <si>
    <t xml:space="preserve">VASTAR RAGSDALE CENTRAL POINT </t>
  </si>
  <si>
    <t xml:space="preserve">VASTAR GAS MARKETING</t>
  </si>
  <si>
    <t xml:space="preserve">98JZ02</t>
  </si>
  <si>
    <t xml:space="preserve">TRANTEXAS DANBURY CENTRAL PT  </t>
  </si>
  <si>
    <t xml:space="preserve">98MB01</t>
  </si>
  <si>
    <t xml:space="preserve">ANTARA RESOURCES, IN</t>
  </si>
  <si>
    <t xml:space="preserve">ANTARA RES - WILLIAMS #1 CDP  </t>
  </si>
  <si>
    <t xml:space="preserve">ANTARA RESOURCES</t>
  </si>
  <si>
    <t xml:space="preserve">not flowing</t>
  </si>
  <si>
    <t xml:space="preserve">98JZ18</t>
  </si>
  <si>
    <t xml:space="preserve">SHORELINE PETERSON CENTRAL PT </t>
  </si>
  <si>
    <t xml:space="preserve">K terminated effective 9/30/99</t>
  </si>
  <si>
    <t xml:space="preserve">97JZ09</t>
  </si>
  <si>
    <t xml:space="preserve">C &amp; E ALLISON CENTRAL POINT</t>
  </si>
  <si>
    <t xml:space="preserve">NORTH CENTRAL OIL CORP-CDP</t>
  </si>
  <si>
    <t xml:space="preserve">NORTH CENTRAL</t>
  </si>
  <si>
    <t xml:space="preserve">Prod to flow under mtr 4480</t>
  </si>
  <si>
    <t xml:space="preserve">99BR12</t>
  </si>
  <si>
    <t xml:space="preserve">k term; prod acq by White Oak</t>
  </si>
  <si>
    <t xml:space="preserve">all appear to be Houston Hydrocarbons vols</t>
  </si>
  <si>
    <t xml:space="preserve">WHORTEN CENTRAL POINT</t>
  </si>
  <si>
    <t xml:space="preserve">CODY ENERGY, LLC</t>
  </si>
  <si>
    <t xml:space="preserve">CUBRA LIBRE C/P</t>
  </si>
  <si>
    <t xml:space="preserve">Waiting on cus nom - Mar nom</t>
  </si>
  <si>
    <t xml:space="preserve">STODDARD A" #1U              "</t>
  </si>
  <si>
    <t xml:space="preserve">Appears to be no flow</t>
  </si>
  <si>
    <t xml:space="preserve">HOUSTON FARMS DEVELOPMENT #1  </t>
  </si>
  <si>
    <t xml:space="preserve">Per unify entire may actual to Samson????</t>
  </si>
  <si>
    <t xml:space="preserve">98MJ03</t>
  </si>
  <si>
    <t xml:space="preserve">BRAUNE CDP</t>
  </si>
  <si>
    <t xml:space="preserve">CLIP FIELD COMNPT             </t>
  </si>
  <si>
    <t xml:space="preserve">99TG17</t>
  </si>
  <si>
    <t xml:space="preserve">JERRY VAN BEVEREN</t>
  </si>
  <si>
    <t xml:space="preserve">O'CONNOR C/P                  </t>
  </si>
  <si>
    <t xml:space="preserve">JAMES C FREEMAN</t>
  </si>
  <si>
    <t xml:space="preserve">99TG05</t>
  </si>
  <si>
    <t xml:space="preserve">STEELE, L.M. TRUST #1</t>
  </si>
  <si>
    <t xml:space="preserve">Duplicate prod-buying gas fr Whiting deal #382601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</si>
  <si>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</si>
  <si>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</si>
  <si>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</si>
  <si>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</si>
  <si>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NEUMIN BROWN CENTRAL POINT    </t>
  </si>
  <si>
    <t xml:space="preserve">98JA01</t>
  </si>
  <si>
    <t xml:space="preserve">ENCINA BOLING CENTRAL POINT</t>
  </si>
  <si>
    <t xml:space="preserve">11/2 turn-on - 11/3 shut-in H2S exposure</t>
  </si>
  <si>
    <t xml:space="preserve">I.P. FAMRS 1-A</t>
  </si>
  <si>
    <t xml:space="preserve">No Dec or Jan flow</t>
  </si>
  <si>
    <t xml:space="preserve">RICHARD B. BEARD</t>
  </si>
  <si>
    <t xml:space="preserve">ZAVISCH, H.G. JR. #1 CDP      </t>
  </si>
  <si>
    <t xml:space="preserve">99BR03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</si>
  <si>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</si>
  <si>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</si>
  <si>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</si>
  <si>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</si>
  <si>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</si>
  <si>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</si>
  <si>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</si>
  <si>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</si>
  <si>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GARY A. LONG        </t>
  </si>
  <si>
    <t xml:space="preserve">LYNES, J.R. ET AL #1          </t>
  </si>
  <si>
    <t xml:space="preserve">99GV02</t>
  </si>
  <si>
    <t xml:space="preserve">HOUSTON PETROLEUM</t>
  </si>
  <si>
    <t xml:space="preserve">COASTAL KORENEK CENTRAL</t>
  </si>
  <si>
    <t xml:space="preserve">K terminated eff 5/31/00</t>
  </si>
  <si>
    <t xml:space="preserve">98JZ26</t>
  </si>
  <si>
    <t xml:space="preserve">BALDWIN FLD C/P-AMOCO         </t>
  </si>
  <si>
    <t xml:space="preserve">Wagner Oil</t>
  </si>
  <si>
    <t xml:space="preserve">BENNET JM #1</t>
  </si>
  <si>
    <t xml:space="preserve">TRI-UNION</t>
  </si>
  <si>
    <t xml:space="preserve">HEINRICH HEIRS</t>
  </si>
  <si>
    <t xml:space="preserve">TRIUNITON</t>
  </si>
  <si>
    <t xml:space="preserve">MARSHALL #1                   </t>
  </si>
  <si>
    <t xml:space="preserve">SWILLEY, LOUISE M ET AL #1    </t>
  </si>
  <si>
    <t xml:space="preserve">LONE PALM OIL</t>
  </si>
  <si>
    <t xml:space="preserve">99GV04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</si>
  <si>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</si>
  <si>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</si>
  <si>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</si>
  <si>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</si>
  <si>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HOUDMAN #1                    </t>
  </si>
  <si>
    <t xml:space="preserve">FIG ORCHARD GU #1-J C/P       </t>
  </si>
  <si>
    <t xml:space="preserve">EGYPT LATERAL - BRIDGE LATERAL</t>
  </si>
  <si>
    <t xml:space="preserve">SUGAREK GAS UNIT C/P</t>
  </si>
  <si>
    <t xml:space="preserve">k terminated eff 4/30/93</t>
  </si>
  <si>
    <t xml:space="preserve">MOKEEN LATERAL AREA PGEV HPL</t>
  </si>
  <si>
    <t xml:space="preserve">D.Y. EXPLORATION, IN</t>
  </si>
  <si>
    <t xml:space="preserve">ADAMS #1, 2 &amp; 3               </t>
  </si>
  <si>
    <t xml:space="preserve">D. Y. EXPLORATION</t>
  </si>
  <si>
    <t xml:space="preserve">WALTER WOLF #1</t>
  </si>
  <si>
    <t xml:space="preserve">KENNE EXPLORATION, INC.</t>
  </si>
  <si>
    <t xml:space="preserve">99TG04</t>
  </si>
  <si>
    <t xml:space="preserve">OCONNOR DELIVERY POINT #1     </t>
  </si>
  <si>
    <t xml:space="preserve">WALLACE #3                    </t>
  </si>
  <si>
    <t xml:space="preserve">98GV18</t>
  </si>
  <si>
    <t xml:space="preserve">GOLDSTON</t>
  </si>
  <si>
    <t xml:space="preserve">COYLE CONCORD</t>
  </si>
  <si>
    <t xml:space="preserve">TINDOL UNIT 1                 </t>
  </si>
  <si>
    <t xml:space="preserve">99GB07</t>
  </si>
  <si>
    <t xml:space="preserve">EL MESQUITE FLD-C/P LOBO</t>
  </si>
  <si>
    <t xml:space="preserve">GASPER RICE RESOURCES, LTD</t>
  </si>
  <si>
    <t xml:space="preserve">GASPER SHIELD</t>
  </si>
  <si>
    <t xml:space="preserve">O'CONNOR, DENNIS ET AL #2T    </t>
  </si>
  <si>
    <t xml:space="preserve">SLIVA FLD-CENTRAL COMMONPOINT </t>
  </si>
  <si>
    <t xml:space="preserve">PETRA OLOEUM</t>
  </si>
  <si>
    <t xml:space="preserve">COLETTO CREEK C/P             </t>
  </si>
  <si>
    <t xml:space="preserve">99MJ21</t>
  </si>
  <si>
    <t xml:space="preserve">SUGAREK, MOLLIE #3            </t>
  </si>
  <si>
    <t xml:space="preserve">TRAYLOR, GENE CDP-ROWE FLD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</si>
  <si>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</si>
  <si>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</si>
  <si>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</si>
  <si>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</si>
  <si>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PARKS #1                      </t>
  </si>
  <si>
    <t xml:space="preserve">EUROPEAN SOUTHWEST C</t>
  </si>
  <si>
    <t xml:space="preserve">HILDA DAGG GAS UNIT #2 #1     </t>
  </si>
  <si>
    <t xml:space="preserve">EUROPEAN SOUTHWEST</t>
  </si>
  <si>
    <t xml:space="preserve">99AM11</t>
  </si>
  <si>
    <t xml:space="preserve">97MJ01</t>
  </si>
  <si>
    <t xml:space="preserve">FIELD EXPLORATION, INC.</t>
  </si>
  <si>
    <t xml:space="preserve">MID-CONTINENT ENERGY</t>
  </si>
  <si>
    <t xml:space="preserve">98GV13</t>
  </si>
  <si>
    <t xml:space="preserve">TULLY, L.V. ET AL #1          </t>
  </si>
  <si>
    <t xml:space="preserve">99MJ25</t>
  </si>
  <si>
    <t xml:space="preserve">KOEHLER,FE FEE NCT-1(56 WELLS)</t>
  </si>
  <si>
    <t xml:space="preserve">TEXACO EXPLORATION</t>
  </si>
  <si>
    <t xml:space="preserve">LAMAY CORPORATION</t>
  </si>
  <si>
    <t xml:space="preserve">98GV10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</si>
  <si>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</si>
  <si>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</si>
  <si>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</si>
  <si>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</si>
  <si>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KMID/HPL INTERCONNECT</t>
  </si>
  <si>
    <t xml:space="preserve">not purhasing gas at meter</t>
  </si>
  <si>
    <t xml:space="preserve">VASTAR DUNCAN C/P             </t>
  </si>
  <si>
    <t xml:space="preserve">VASTAR RESOURCES</t>
  </si>
  <si>
    <t xml:space="preserve">96MV09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</si>
  <si>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</si>
  <si>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</si>
  <si>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</si>
  <si>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</si>
  <si>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WHITING PETROLEUM</t>
  </si>
  <si>
    <t xml:space="preserve">MANGEL C/P</t>
  </si>
  <si>
    <t xml:space="preserve">98BZ07</t>
  </si>
  <si>
    <t xml:space="preserve">DRISCOLL CP</t>
  </si>
  <si>
    <t xml:space="preserve">TRANSTEXAS GOLIAD C/P</t>
  </si>
  <si>
    <t xml:space="preserve">At 6722 Per gary bryan</t>
  </si>
  <si>
    <t xml:space="preserve">98MB02</t>
  </si>
  <si>
    <t xml:space="preserve">TRI-UNION DEVELOPMEN</t>
  </si>
  <si>
    <t xml:space="preserve">REESE GAS UNIT #1 U           </t>
  </si>
  <si>
    <t xml:space="preserve">99GV05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</si>
  <si>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</si>
  <si>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</si>
  <si>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</si>
  <si>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</si>
  <si>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PRINGLE RESOURCES</t>
  </si>
  <si>
    <t xml:space="preserve">PRINGLE WELLS C/P</t>
  </si>
  <si>
    <t xml:space="preserve">ATKINSON, MARY E. #1          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</si>
  <si>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</si>
  <si>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</si>
  <si>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</si>
  <si>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</si>
  <si>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HAT OIL AND GAS</t>
  </si>
  <si>
    <t xml:space="preserve">JR DEERING</t>
  </si>
  <si>
    <t xml:space="preserve">HAT</t>
  </si>
  <si>
    <t xml:space="preserve">99AM08</t>
  </si>
  <si>
    <t xml:space="preserve">DINN COMNPT E</t>
  </si>
  <si>
    <t xml:space="preserve">CLIFFWOOD OIL &amp; GAS</t>
  </si>
  <si>
    <t xml:space="preserve">99JA06</t>
  </si>
  <si>
    <t xml:space="preserve">TESORO HOSKINS CENTRAL POINT  </t>
  </si>
  <si>
    <t xml:space="preserve">98JZ13</t>
  </si>
  <si>
    <t xml:space="preserve">AARON FINGER #1 C/P</t>
  </si>
  <si>
    <t xml:space="preserve">BILLY MURFF CENTRAL POINT</t>
  </si>
  <si>
    <t xml:space="preserve">CHAMPION #1 C/P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</si>
  <si>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</si>
  <si>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</si>
  <si>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</si>
  <si>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</si>
  <si>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NORTHINGTON</t>
  </si>
  <si>
    <t xml:space="preserve">WALTER OIL CO</t>
  </si>
  <si>
    <t xml:space="preserve">99JZ13</t>
  </si>
  <si>
    <t xml:space="preserve">GAS SOLUTIONS</t>
  </si>
  <si>
    <t xml:space="preserve">GAS SOLUTIONS C/P</t>
  </si>
  <si>
    <t xml:space="preserve">98JZ31</t>
  </si>
  <si>
    <t xml:space="preserve">JOSEY RANCH-PETRO-LEWIS C/P   </t>
  </si>
  <si>
    <t xml:space="preserve">99JZ22</t>
  </si>
  <si>
    <t xml:space="preserve">SWIERC G. U. #1               </t>
  </si>
  <si>
    <t xml:space="preserve">HOLLIMON OIL CORPORATION</t>
  </si>
  <si>
    <t xml:space="preserve">KEN PETROLEUM HEWITT</t>
  </si>
  <si>
    <t xml:space="preserve">BERNARD, W. FLD C/P-VENTURE P/</t>
  </si>
  <si>
    <t xml:space="preserve">VICTORIA REGINAL AIRPORT UN #1</t>
  </si>
  <si>
    <t xml:space="preserve">99MJ22</t>
  </si>
  <si>
    <t xml:space="preserve">SILVER PINES ENERGY CORPORATION</t>
  </si>
  <si>
    <t xml:space="preserve">BENAVIDES, B.R. #1            </t>
  </si>
  <si>
    <t xml:space="preserve">99GV08</t>
  </si>
  <si>
    <t xml:space="preserve">HULL #1                       </t>
  </si>
  <si>
    <t xml:space="preserve">k terminated eff 8/15/00</t>
  </si>
  <si>
    <t xml:space="preserve">TEXAS SOUTHEASTERN G</t>
  </si>
  <si>
    <t xml:space="preserve">SIMMONS #1 CDP                </t>
  </si>
  <si>
    <t xml:space="preserve">TEXAS SOUTHEASTERN</t>
  </si>
  <si>
    <t xml:space="preserve">CLAYTON WILLIAMS ENE</t>
  </si>
  <si>
    <t xml:space="preserve">TOVREA ALLEN T ETAL #1        </t>
  </si>
  <si>
    <t xml:space="preserve">CLAYTON WILLIAMS</t>
  </si>
  <si>
    <t xml:space="preserve">99TG23</t>
  </si>
  <si>
    <t xml:space="preserve">JOY RESOURCES, INC. </t>
  </si>
  <si>
    <t xml:space="preserve">JOSEY B" #5                  "</t>
  </si>
  <si>
    <t xml:space="preserve">JOY RESOURCES</t>
  </si>
  <si>
    <t xml:space="preserve">TEJONES OPERATING CORPORATION</t>
  </si>
  <si>
    <t xml:space="preserve">FREEMAN PROD-MAXINE FIELD</t>
  </si>
  <si>
    <t xml:space="preserve">JOSEY GAS UNIT 7 #14          </t>
  </si>
  <si>
    <t xml:space="preserve">All gas at this point purchased from KCS only</t>
  </si>
  <si>
    <t xml:space="preserve">98JZ11</t>
  </si>
  <si>
    <t xml:space="preserve">GSF ENERGY, L.L.C.  </t>
  </si>
  <si>
    <t xml:space="preserve">MCCARTY ROAD LANDFILL         </t>
  </si>
  <si>
    <t xml:space="preserve">GSF ENERGY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</si>
  <si>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</si>
  <si>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</si>
  <si>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</si>
  <si>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</si>
  <si>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</si>
  <si>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</si>
  <si>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</si>
  <si>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</si>
  <si>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</si>
  <si>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</si>
  <si>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BASIN EXPLORATION, I</t>
  </si>
  <si>
    <t xml:space="preserve">BASIN - MITCHELL CENTRAL POINT</t>
  </si>
  <si>
    <t xml:space="preserve">BASIN EXPLORATION</t>
  </si>
  <si>
    <t xml:space="preserve">Waiting on cus nom - Mar actual (1-19 days)</t>
  </si>
  <si>
    <t xml:space="preserve">98BZ01</t>
  </si>
  <si>
    <t xml:space="preserve">PALOMA HORTON #1              </t>
  </si>
  <si>
    <t xml:space="preserve">DAGG, HILDA S.                </t>
  </si>
  <si>
    <t xml:space="preserve">WELHAUSEN MCMULLEN C/P</t>
  </si>
  <si>
    <t xml:space="preserve">GMT COMPANY</t>
  </si>
  <si>
    <t xml:space="preserve">VASTAR PDC</t>
  </si>
  <si>
    <t xml:space="preserve">99JZ06</t>
  </si>
  <si>
    <t xml:space="preserve">PRIME OPERATING CO</t>
  </si>
  <si>
    <t xml:space="preserve">URIBE, A.A. CDP</t>
  </si>
  <si>
    <t xml:space="preserve">PHILLIPS PETROLEUM COMPANY</t>
  </si>
  <si>
    <t xml:space="preserve">SIMRAY CAMPANA C/P</t>
  </si>
  <si>
    <t xml:space="preserve">SIMRAY OIL &amp; GAS, INC.</t>
  </si>
  <si>
    <t xml:space="preserve">BLACK STONE MINERALS FEE #1   </t>
  </si>
  <si>
    <t xml:space="preserve">BJD-ESS CORPORATION</t>
  </si>
  <si>
    <t xml:space="preserve">TEXACO GOUGER FEE #1          </t>
  </si>
  <si>
    <t xml:space="preserve">HIGH SIERRA</t>
  </si>
  <si>
    <t xml:space="preserve">UNION GAS COLETO POINT C/P</t>
  </si>
  <si>
    <t xml:space="preserve">LAS OVEJAS (M&amp;F)-ARCO D/P     </t>
  </si>
  <si>
    <t xml:space="preserve">HIHNANT FULBRIGHT "J" GU #1</t>
  </si>
  <si>
    <t xml:space="preserve">FLATO FRANKLIN C/P</t>
  </si>
  <si>
    <t xml:space="preserve">98JA05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</si>
  <si>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</si>
  <si>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</si>
  <si>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</si>
  <si>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</si>
  <si>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FEDERAL GAYATT #2             </t>
  </si>
  <si>
    <t xml:space="preserve">98JZ28</t>
  </si>
  <si>
    <t xml:space="preserve">KCS RESOUCES</t>
  </si>
  <si>
    <t xml:space="preserve">HPL/TGPL RIVERSIDE STATION</t>
  </si>
  <si>
    <t xml:space="preserve">SALE SIDE OF CLECO PURCH</t>
  </si>
  <si>
    <t xml:space="preserve">CHAPMAN HEIRS A" #1141       "</t>
  </si>
  <si>
    <t xml:space="preserve">JAMBERS, GEORGE T. #4         </t>
  </si>
  <si>
    <t xml:space="preserve">HUNTER PEELER RANCH #1</t>
  </si>
  <si>
    <t xml:space="preserve">96MV04</t>
  </si>
  <si>
    <t xml:space="preserve">Waiting on customer nom - Mar actual (1-13)</t>
  </si>
  <si>
    <t xml:space="preserve">TIERRA DAVID</t>
  </si>
  <si>
    <t xml:space="preserve">98GV16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</si>
  <si>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</si>
  <si>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</si>
  <si>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</si>
  <si>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</si>
  <si>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Peyton</t>
  </si>
  <si>
    <t xml:space="preserve">HAILEY RANCH C/P</t>
  </si>
  <si>
    <t xml:space="preserve">WELDER, J. F. HEIRS -R- #3    </t>
  </si>
  <si>
    <t xml:space="preserve">MARTINEZ, S. #1               </t>
  </si>
  <si>
    <t xml:space="preserve">CORDELE DEVELOPMENT</t>
  </si>
  <si>
    <t xml:space="preserve">See Falcon</t>
  </si>
  <si>
    <t xml:space="preserve">99AM03</t>
  </si>
  <si>
    <t xml:space="preserve">BRIDGE OIL LEHRER</t>
  </si>
  <si>
    <t xml:space="preserve">97MV02</t>
  </si>
  <si>
    <t xml:space="preserve">REAGAN, L. A. #3              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</si>
  <si>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</si>
  <si>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</si>
  <si>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</si>
  <si>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</si>
  <si>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CORDELE</t>
  </si>
  <si>
    <t xml:space="preserve">At another meter-same terms</t>
  </si>
  <si>
    <t xml:space="preserve">99MK01</t>
  </si>
  <si>
    <t xml:space="preserve">CORDELE FIELD COMMONPOINT     </t>
  </si>
  <si>
    <t xml:space="preserve">DICKENSON BAYOU C/P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</si>
  <si>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</si>
  <si>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</si>
  <si>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</si>
  <si>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</si>
  <si>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CLECO ENERGY, LLC</t>
  </si>
  <si>
    <t xml:space="preserve">RINCON PETROLEUM CORP</t>
  </si>
  <si>
    <t xml:space="preserve">KOOTNZ CENTRAL POINT</t>
  </si>
  <si>
    <t xml:space="preserve">RISER C/P</t>
  </si>
  <si>
    <t xml:space="preserve">TEXLAN OIL COMPANY</t>
  </si>
  <si>
    <t xml:space="preserve">TEXOMA/CEDAR ITE</t>
  </si>
  <si>
    <t xml:space="preserve">EOG MCLAUGHLIN #1 AND #2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</si>
  <si>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</si>
  <si>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</si>
  <si>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</si>
  <si>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</si>
  <si>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</si>
  <si>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PREMIER-ZIMMERMAN CENTRAL PT  </t>
  </si>
  <si>
    <t xml:space="preserve">99MJ18</t>
  </si>
  <si>
    <t xml:space="preserve">This is all Rio Vista</t>
  </si>
  <si>
    <t xml:space="preserve">CARRIZO WILSON C/P</t>
  </si>
  <si>
    <t xml:space="preserve">DOLCH PRODUCTION CO.</t>
  </si>
  <si>
    <t xml:space="preserve">HENRY, EDNA GIBBONS #1        </t>
  </si>
  <si>
    <t xml:space="preserve">DOLCH PRODUCTION</t>
  </si>
  <si>
    <t xml:space="preserve">CRIDER C/P-S. KATY FLD        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</si>
  <si>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</si>
  <si>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</si>
  <si>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</si>
  <si>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</si>
  <si>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LINDHOLM 80-1                 </t>
  </si>
  <si>
    <t xml:space="preserve">No longer buying gas fr ctrprty at point</t>
  </si>
  <si>
    <t xml:space="preserve">PARTLOW OIL UNIT 1 #1 F &amp; #1 H</t>
  </si>
  <si>
    <t xml:space="preserve">desk contract</t>
  </si>
  <si>
    <t xml:space="preserve">99TG21</t>
  </si>
  <si>
    <t xml:space="preserve">CHAPMAN RANCH #1116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</si>
  <si>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</si>
  <si>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</si>
  <si>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</si>
  <si>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</si>
  <si>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DALLAS PRODUCTION, INC.</t>
  </si>
  <si>
    <t xml:space="preserve">BRYON ROACH TRUST C/P</t>
  </si>
  <si>
    <t xml:space="preserve">DANEX ROBINSON CENTRAL PT.    </t>
  </si>
  <si>
    <t xml:space="preserve">98JZ03</t>
  </si>
  <si>
    <t xml:space="preserve">COLOGNE C/P</t>
  </si>
  <si>
    <t xml:space="preserve">CORDELE DEVELOPMENT </t>
  </si>
  <si>
    <t xml:space="preserve">MCLEAN BOWERS CENTRAL POINT   </t>
  </si>
  <si>
    <t xml:space="preserve">98JZ10</t>
  </si>
  <si>
    <t xml:space="preserve">ST. MARY LAND &amp; EXPLORATION CO.</t>
  </si>
  <si>
    <t xml:space="preserve">STATE TRACT 786 #3            </t>
  </si>
  <si>
    <t xml:space="preserve">99JZ03</t>
  </si>
  <si>
    <t xml:space="preserve">SPRINT SOUTH</t>
  </si>
  <si>
    <t xml:space="preserve">MCCOMBS ZOCH C/P</t>
  </si>
  <si>
    <t xml:space="preserve">98GV01</t>
  </si>
  <si>
    <t xml:space="preserve">WALTER OIL &amp; GAS CORPORATION</t>
  </si>
  <si>
    <t xml:space="preserve">HIRSCH ESTATE 2094 #2        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</si>
  <si>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</si>
  <si>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</si>
  <si>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</si>
  <si>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</si>
  <si>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</si>
  <si>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PIONEER GAS PIPELINE</t>
  </si>
  <si>
    <t xml:space="preserve">per Lisa Hesse list 6/10/98</t>
  </si>
  <si>
    <t xml:space="preserve">BURNETT C/P</t>
  </si>
  <si>
    <t xml:space="preserve">Mar actual (1-18 days)</t>
  </si>
  <si>
    <t xml:space="preserve">ANDERSON LYNE CENTRAL POINT   </t>
  </si>
  <si>
    <t xml:space="preserve">deal ticket dtd 6/17/98</t>
  </si>
  <si>
    <t xml:space="preserve">98MK02</t>
  </si>
  <si>
    <t xml:space="preserve">DOUGHERTY C/P-NORMANNA FLD</t>
  </si>
  <si>
    <t xml:space="preserve">D. W. PICKETT</t>
  </si>
  <si>
    <t xml:space="preserve">PICKETT TEXAM CENTRAL POINT</t>
  </si>
  <si>
    <t xml:space="preserve">98MK06</t>
  </si>
  <si>
    <t xml:space="preserve">FOUR SQUARE DOORNBS</t>
  </si>
  <si>
    <t xml:space="preserve">CAMOIL, INC CENTRAL POINT     </t>
  </si>
  <si>
    <t xml:space="preserve">98AM01</t>
  </si>
  <si>
    <t xml:space="preserve">PETROX ENERGY CORPORATION</t>
  </si>
  <si>
    <t xml:space="preserve">CAVALIER ROWAN CP</t>
  </si>
  <si>
    <t xml:space="preserve">OFFSHORE C/P                  </t>
  </si>
  <si>
    <t xml:space="preserve">HERBST-TOREL #1               </t>
  </si>
  <si>
    <t xml:space="preserve">LOUISIANA WESTERN GAS GATHERING</t>
  </si>
  <si>
    <t xml:space="preserve">ROSEWOOD FLD  C/P - AMAGAS</t>
  </si>
  <si>
    <t xml:space="preserve">OSTER  CREEK</t>
  </si>
  <si>
    <t xml:space="preserve">SUEMAUR EXPL-EXXON CAGE 647 #1</t>
  </si>
  <si>
    <t xml:space="preserve">No flow per Meter Stm.-all gas flowing behind #9610</t>
  </si>
  <si>
    <t xml:space="preserve">RANGEL, B. M. #2              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</si>
  <si>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</si>
  <si>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</si>
  <si>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</si>
  <si>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</si>
  <si>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Feb Actual </t>
  </si>
  <si>
    <t xml:space="preserve">CAMERON TAYLOR #1</t>
  </si>
  <si>
    <t xml:space="preserve">99BR15</t>
  </si>
  <si>
    <t xml:space="preserve">BERCLAIR</t>
  </si>
  <si>
    <t xml:space="preserve">Steve Weller to Jill Zivley; replaces metervols.xls for georgis; quote for less 1,000/d was $0.15</t>
  </si>
  <si>
    <t xml:space="preserve">CABOT OIL &amp; GAS</t>
  </si>
  <si>
    <t xml:space="preserve">98JZ27</t>
  </si>
  <si>
    <t xml:space="preserve">VAQUILLAS RANCH CO. LTD. 67 #4</t>
  </si>
  <si>
    <t xml:space="preserve">Waiting on cus nom Mar actual (1- 18 days)</t>
  </si>
  <si>
    <t xml:space="preserve">ULRICH FLD -NERCO O &amp; G       </t>
  </si>
  <si>
    <t xml:space="preserve">04</t>
  </si>
  <si>
    <t xml:space="preserve">SEMINOLE PRODUCTION </t>
  </si>
  <si>
    <t xml:space="preserve">ARCO FEE #1 (TYLER COUNTY)    </t>
  </si>
  <si>
    <t xml:space="preserve">CARTER, W.T. -C- #3           </t>
  </si>
  <si>
    <t xml:space="preserve">OCONNER BP CENTRAL POINT</t>
  </si>
  <si>
    <t xml:space="preserve">DAN HUGHES MOTTS SOUGH C/P    </t>
  </si>
  <si>
    <t xml:space="preserve">98MB03</t>
  </si>
  <si>
    <t xml:space="preserve">SE PIPELINE CONSOLIDATORS, INC.</t>
  </si>
  <si>
    <t xml:space="preserve">H. C. CLUB #1</t>
  </si>
  <si>
    <t xml:space="preserve">96SB01</t>
  </si>
  <si>
    <t xml:space="preserve">GMT COMPANY, INC</t>
  </si>
  <si>
    <t xml:space="preserve">ASHER CAMPANA C/P</t>
  </si>
  <si>
    <t xml:space="preserve">ASHER RESOURCES, INC.</t>
  </si>
  <si>
    <t xml:space="preserve">98MK09</t>
  </si>
  <si>
    <t xml:space="preserve">ATMIC FARMID LTD C/P</t>
  </si>
  <si>
    <t xml:space="preserve">ATMIC HURTA #1 C/P</t>
  </si>
  <si>
    <t xml:space="preserve">2000MJ08</t>
  </si>
  <si>
    <t xml:space="preserve">check relationship to GMT</t>
  </si>
  <si>
    <t xml:space="preserve">CAMDEN DRISCOLL C/P #1 &amp; #2</t>
  </si>
  <si>
    <t xml:space="preserve">Mar Actual - 1-13 days</t>
  </si>
  <si>
    <t xml:space="preserve">MILLER, ILSE C/P</t>
  </si>
  <si>
    <t xml:space="preserve">CCGM, LP</t>
  </si>
  <si>
    <t xml:space="preserve">HOOVER BRISCOE #1 C/P</t>
  </si>
  <si>
    <t xml:space="preserve">Non-HPLC pipe</t>
  </si>
  <si>
    <t xml:space="preserve">SUTTON C/P</t>
  </si>
  <si>
    <t xml:space="preserve">Morris</t>
  </si>
  <si>
    <t xml:space="preserve">KALINA</t>
  </si>
  <si>
    <t xml:space="preserve">Firm</t>
  </si>
  <si>
    <t xml:space="preserve">99JZ02</t>
  </si>
  <si>
    <t xml:space="preserve">TRI-UNION DEVELOPMENT CORP</t>
  </si>
  <si>
    <t xml:space="preserve">THETFORD C/P</t>
  </si>
  <si>
    <t xml:space="preserve">EO&amp;G BIG COWBOY</t>
  </si>
  <si>
    <t xml:space="preserve">WEDEMEIER C/P</t>
  </si>
  <si>
    <t xml:space="preserve">LAKE PASTURE C/P              </t>
  </si>
  <si>
    <t xml:space="preserve">SPINNAKER EXPLORATION CO., LLC</t>
  </si>
  <si>
    <t xml:space="preserve">DANBURY FIELD - BROWN C.L.    </t>
  </si>
  <si>
    <t xml:space="preserve">98JZ19</t>
  </si>
  <si>
    <t xml:space="preserve">MARTINEZ, EUDOXIO #10         </t>
  </si>
  <si>
    <t xml:space="preserve">MCBEE OPERATING COMPANY, LLC</t>
  </si>
  <si>
    <t xml:space="preserve">YATES ENERGY CORPORA</t>
  </si>
  <si>
    <t xml:space="preserve">YATES ENERGY</t>
  </si>
  <si>
    <t xml:space="preserve">BERRYMAN CDP</t>
  </si>
  <si>
    <t xml:space="preserve">99MB01</t>
  </si>
  <si>
    <t xml:space="preserve">HAMILL(WILCOX)GAS UNIT NO.1 #3</t>
  </si>
  <si>
    <t xml:space="preserve">all Bammel volume @ 3082</t>
  </si>
  <si>
    <t xml:space="preserve">COSTILLA C/P #1</t>
  </si>
  <si>
    <t xml:space="preserve">SHERMAN, TOM MASTER C/P</t>
  </si>
  <si>
    <t xml:space="preserve">WESTFIELD #1</t>
  </si>
  <si>
    <t xml:space="preserve">99BZ01</t>
  </si>
  <si>
    <t xml:space="preserve">Lamphier</t>
  </si>
  <si>
    <t xml:space="preserve">CODY ENERGY</t>
  </si>
  <si>
    <t xml:space="preserve">Waiting on cus nom - Mar actual (1-18 days)</t>
  </si>
  <si>
    <t xml:space="preserve">UNKNOWN</t>
  </si>
  <si>
    <t xml:space="preserve">UNK</t>
  </si>
  <si>
    <t xml:space="preserve">VELA C/P - ROLETA (FALCON SYST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</si>
  <si>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</si>
  <si>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</si>
  <si>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</si>
  <si>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</si>
  <si>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BONEBRAKE DELVRY - AMERICAN P/</t>
  </si>
  <si>
    <t xml:space="preserve">desk  meter</t>
  </si>
  <si>
    <t xml:space="preserve">RINEHART #1</t>
  </si>
  <si>
    <t xml:space="preserve">Well Dormant</t>
  </si>
  <si>
    <t xml:space="preserve">98GB05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</si>
  <si>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</si>
  <si>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</si>
  <si>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</si>
  <si>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</si>
  <si>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</si>
  <si>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</si>
  <si>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</si>
  <si>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</si>
  <si>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BLESSING PLT DEHYD-CHAN SUE   </t>
  </si>
  <si>
    <t xml:space="preserve">BIG COWBOY CMP 2 NORTH        </t>
  </si>
  <si>
    <t xml:space="preserve">PHOENIX GAS PIPE LINE</t>
  </si>
  <si>
    <t xml:space="preserve">TAYLOR #1 C/P</t>
  </si>
  <si>
    <t xml:space="preserve">Not yet flowing - If mid mo turn-on 100% Gas Daily less $0.11</t>
  </si>
  <si>
    <t xml:space="preserve">SANDEL ENERGY INC.  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</si>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</sst>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\$#,##0.00"/>
    <numFmt numFmtId="176" formatCode="General"/>
    <numFmt numFmtId="177" formatCode="[$-409]h:mm\ AM/PM"/>
    <numFmt numFmtId="178" formatCode="[$-409]m/d/yyyy\ h:mm"/>
    <numFmt numFmtId="179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1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true" outlineLevel="0" max="20" min="19" style="4" width="12.56"/>
    <col collapsed="false" customWidth="true" hidden="false" outlineLevel="0" max="21" min="21" style="7" width="12.85"/>
    <col collapsed="false" customWidth="true" hidden="false" outlineLevel="0" max="22" min="22" style="4" width="12.56"/>
    <col collapsed="false" customWidth="true" hidden="false" outlineLevel="0" max="24" min="23" style="7" width="12.85"/>
    <col collapsed="false" customWidth="true" hidden="true" outlineLevel="0" max="25" min="25" style="7" width="12.56"/>
    <col collapsed="false" customWidth="true" hidden="false" outlineLevel="0" max="26" min="26" style="8" width="24.7"/>
    <col collapsed="false" customWidth="true" hidden="true" outlineLevel="0" max="27" min="27" style="6" width="11.13"/>
    <col collapsed="false" customWidth="true" hidden="true" outlineLevel="0" max="28" min="28" style="0" width="19.85"/>
    <col collapsed="false" customWidth="true" hidden="false" outlineLevel="0" max="29" min="29" style="6" width="0.13"/>
    <col collapsed="false" customWidth="true" hidden="false" outlineLevel="0" max="30" min="30" style="6" width="11.28"/>
    <col collapsed="false" customWidth="true" hidden="true" outlineLevel="0" max="31" min="31" style="6" width="11.56"/>
    <col collapsed="false" customWidth="true" hidden="true" outlineLevel="0" max="32" min="32" style="9" width="11.56"/>
    <col collapsed="false" customWidth="true" hidden="true" outlineLevel="0" max="33" min="33" style="6" width="11.56"/>
    <col collapsed="false" customWidth="true" hidden="true" outlineLevel="0" max="34" min="34" style="10" width="23.14"/>
    <col collapsed="false" customWidth="true" hidden="true" outlineLevel="0" max="35" min="35" style="10" width="7.7"/>
    <col collapsed="false" customWidth="false" hidden="false" outlineLevel="0" max="36" min="36" style="6" width="10.56"/>
    <col collapsed="false" customWidth="false" hidden="false" outlineLevel="0" max="37" min="37" style="4" width="10.56"/>
    <col collapsed="false" customWidth="false" hidden="false" outlineLevel="0" max="257" min="38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36943.370362037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"/>
      <c r="W1" s="14"/>
      <c r="X1" s="14"/>
      <c r="Y1" s="14" t="s">
        <v>0</v>
      </c>
      <c r="Z1" s="15"/>
      <c r="AA1" s="1" t="s">
        <v>0</v>
      </c>
      <c r="AC1" s="5"/>
      <c r="AD1" s="5"/>
      <c r="AF1" s="9" t="s">
        <v>1</v>
      </c>
      <c r="AG1" s="6" t="s">
        <v>1</v>
      </c>
      <c r="AH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4" t="s">
        <v>3</v>
      </c>
      <c r="W2" s="19" t="s">
        <v>3</v>
      </c>
      <c r="X2" s="19"/>
      <c r="Y2" s="19" t="s">
        <v>3</v>
      </c>
      <c r="Z2" s="20" t="s">
        <v>3</v>
      </c>
      <c r="AA2" s="18"/>
      <c r="AD2" s="18" t="s">
        <v>4</v>
      </c>
      <c r="AE2" s="18" t="s">
        <v>4</v>
      </c>
      <c r="AG2" s="18"/>
      <c r="AH2" s="21"/>
      <c r="AI2" s="21"/>
      <c r="AJ2" s="18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25.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nominate/2001/APRNOM.xls</v>
      </c>
      <c r="O3" s="6"/>
      <c r="Q3" s="10"/>
      <c r="R3" s="26"/>
      <c r="S3" s="10"/>
      <c r="T3" s="10"/>
      <c r="U3" s="26"/>
      <c r="V3" s="10"/>
      <c r="W3" s="26"/>
      <c r="X3" s="26"/>
      <c r="Y3" s="26"/>
      <c r="AC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4" t="s">
        <v>27</v>
      </c>
      <c r="W4" s="34" t="s">
        <v>28</v>
      </c>
      <c r="X4" s="35" t="s">
        <v>29</v>
      </c>
      <c r="Y4" s="35" t="s">
        <v>30</v>
      </c>
      <c r="Z4" s="34" t="s">
        <v>31</v>
      </c>
      <c r="AA4" s="36" t="s">
        <v>32</v>
      </c>
      <c r="AB4" s="37" t="s">
        <v>33</v>
      </c>
      <c r="AC4" s="37" t="s">
        <v>34</v>
      </c>
      <c r="AD4" s="37" t="s">
        <v>35</v>
      </c>
      <c r="AE4" s="36" t="s">
        <v>36</v>
      </c>
      <c r="AF4" s="38" t="s">
        <v>37</v>
      </c>
      <c r="AG4" s="39" t="s">
        <v>38</v>
      </c>
      <c r="AH4" s="40" t="s">
        <v>39</v>
      </c>
      <c r="AI4" s="41" t="s">
        <v>33</v>
      </c>
      <c r="AJ4" s="41" t="s">
        <v>40</v>
      </c>
      <c r="AK4" s="41" t="s">
        <v>41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true" customHeight="false" outlineLevel="0" collapsed="false">
      <c r="A5" s="43"/>
      <c r="B5" s="11" t="s">
        <v>42</v>
      </c>
      <c r="E5" s="3" t="s">
        <v>43</v>
      </c>
      <c r="F5" s="3" t="s">
        <v>44</v>
      </c>
      <c r="G5" s="6" t="s">
        <v>45</v>
      </c>
      <c r="H5" s="6" t="n">
        <v>9610</v>
      </c>
      <c r="I5" s="4" t="n">
        <v>440</v>
      </c>
      <c r="J5" s="4" t="s">
        <v>46</v>
      </c>
      <c r="K5" s="4" t="n">
        <v>1</v>
      </c>
      <c r="L5" s="44" t="s">
        <v>47</v>
      </c>
      <c r="M5" s="3" t="s">
        <v>48</v>
      </c>
      <c r="N5" s="45"/>
      <c r="O5" s="1" t="s">
        <v>49</v>
      </c>
      <c r="Q5" s="46" t="n">
        <f aca="false">9277+6597</f>
        <v>15874</v>
      </c>
      <c r="R5" s="46" t="n">
        <v>18182</v>
      </c>
      <c r="S5" s="46" t="n">
        <v>35123</v>
      </c>
      <c r="T5" s="46" t="n">
        <v>34828</v>
      </c>
      <c r="U5" s="46" t="n">
        <v>16856</v>
      </c>
      <c r="V5" s="46" t="n">
        <v>0</v>
      </c>
      <c r="W5" s="46" t="n">
        <v>0</v>
      </c>
      <c r="X5" s="47" t="n">
        <f aca="false">+W5-U5</f>
        <v>-16856</v>
      </c>
      <c r="Y5" s="14" t="n">
        <f aca="false">+W5-V5</f>
        <v>0</v>
      </c>
      <c r="Z5" s="48" t="s">
        <v>50</v>
      </c>
      <c r="AA5" s="49"/>
      <c r="AB5" s="45"/>
      <c r="AC5" s="5" t="n">
        <v>313010</v>
      </c>
      <c r="AD5" s="5" t="n">
        <v>137924</v>
      </c>
      <c r="AE5" s="50" t="s">
        <v>51</v>
      </c>
      <c r="AF5" s="51" t="n">
        <v>0.06</v>
      </c>
      <c r="AG5" s="52"/>
      <c r="AH5" s="53"/>
      <c r="AI5" s="53" t="s">
        <v>4</v>
      </c>
      <c r="AJ5" s="4" t="s">
        <v>52</v>
      </c>
      <c r="AK5" s="54" t="s">
        <v>53</v>
      </c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true" customHeight="false" outlineLevel="0" collapsed="false">
      <c r="A6" s="43"/>
      <c r="B6" s="11" t="n">
        <v>36325</v>
      </c>
      <c r="E6" s="55" t="s">
        <v>54</v>
      </c>
      <c r="F6" s="55" t="s">
        <v>55</v>
      </c>
      <c r="G6" s="6" t="s">
        <v>45</v>
      </c>
      <c r="H6" s="5" t="n">
        <v>6589</v>
      </c>
      <c r="I6" s="1"/>
      <c r="J6" s="56"/>
      <c r="K6" s="1"/>
      <c r="L6" s="55"/>
      <c r="M6" s="55"/>
      <c r="N6" s="1" t="s">
        <v>56</v>
      </c>
      <c r="O6" s="1" t="s">
        <v>57</v>
      </c>
      <c r="Q6" s="1"/>
      <c r="R6" s="1" t="n">
        <v>0</v>
      </c>
      <c r="S6" s="1"/>
      <c r="T6" s="1"/>
      <c r="U6" s="1" t="n">
        <v>8000</v>
      </c>
      <c r="V6" s="1" t="n">
        <v>0</v>
      </c>
      <c r="W6" s="1"/>
      <c r="X6" s="47" t="n">
        <f aca="false">+W6-U6</f>
        <v>-8000</v>
      </c>
      <c r="Y6" s="14" t="n">
        <f aca="false">+W6-V6</f>
        <v>0</v>
      </c>
      <c r="Z6" s="15" t="s">
        <v>58</v>
      </c>
      <c r="AA6" s="49"/>
      <c r="AB6" s="45"/>
      <c r="AC6" s="5"/>
      <c r="AD6" s="5"/>
      <c r="AE6" s="44" t="s">
        <v>59</v>
      </c>
      <c r="AF6" s="51"/>
      <c r="AG6" s="57"/>
      <c r="AH6" s="53"/>
      <c r="AI6" s="53" t="s">
        <v>4</v>
      </c>
      <c r="AJ6" s="1"/>
      <c r="AK6" s="54" t="s">
        <v>60</v>
      </c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22.5" hidden="true" customHeight="false" outlineLevel="0" collapsed="false">
      <c r="A7" s="58"/>
      <c r="B7" s="59" t="s">
        <v>42</v>
      </c>
      <c r="C7" s="60"/>
      <c r="D7" s="61"/>
      <c r="E7" s="60" t="s">
        <v>61</v>
      </c>
      <c r="F7" s="60" t="s">
        <v>62</v>
      </c>
      <c r="G7" s="62" t="s">
        <v>45</v>
      </c>
      <c r="H7" s="62" t="n">
        <v>6884</v>
      </c>
      <c r="I7" s="61" t="n">
        <v>650</v>
      </c>
      <c r="J7" s="61" t="s">
        <v>46</v>
      </c>
      <c r="K7" s="61"/>
      <c r="L7" s="63" t="s">
        <v>47</v>
      </c>
      <c r="M7" s="60" t="s">
        <v>63</v>
      </c>
      <c r="N7" s="0"/>
      <c r="O7" s="64" t="s">
        <v>64</v>
      </c>
      <c r="P7" s="65"/>
      <c r="Q7" s="64" t="n">
        <v>48238</v>
      </c>
      <c r="R7" s="1" t="n">
        <v>53398</v>
      </c>
      <c r="S7" s="64" t="n">
        <f aca="false">45177+214</f>
        <v>45391</v>
      </c>
      <c r="T7" s="64" t="n">
        <f aca="false">46496+555</f>
        <v>47051</v>
      </c>
      <c r="U7" s="1" t="n">
        <v>52951</v>
      </c>
      <c r="V7" s="64" t="n">
        <v>52771</v>
      </c>
      <c r="W7" s="1" t="n">
        <f aca="false">48434-158</f>
        <v>48276</v>
      </c>
      <c r="X7" s="47" t="n">
        <f aca="false">+W7-U7</f>
        <v>-4675</v>
      </c>
      <c r="Y7" s="66" t="n">
        <f aca="false">+W7-V7</f>
        <v>-4495</v>
      </c>
      <c r="Z7" s="67" t="s">
        <v>65</v>
      </c>
      <c r="AA7" s="54"/>
      <c r="AC7" s="68" t="n">
        <v>304462</v>
      </c>
      <c r="AD7" s="68" t="n">
        <v>125899</v>
      </c>
      <c r="AE7" s="61" t="s">
        <v>51</v>
      </c>
      <c r="AF7" s="69" t="n">
        <v>0.06</v>
      </c>
      <c r="AG7" s="62"/>
      <c r="AH7" s="70" t="s">
        <v>66</v>
      </c>
      <c r="AI7" s="71"/>
      <c r="AJ7" s="61" t="s">
        <v>67</v>
      </c>
      <c r="AK7" s="54" t="s">
        <v>68</v>
      </c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12.75" hidden="true" customHeight="false" outlineLevel="0" collapsed="false">
      <c r="A8" s="58"/>
      <c r="B8" s="59" t="s">
        <v>42</v>
      </c>
      <c r="C8" s="60"/>
      <c r="D8" s="61"/>
      <c r="E8" s="73" t="s">
        <v>69</v>
      </c>
      <c r="F8" s="73" t="s">
        <v>70</v>
      </c>
      <c r="G8" s="6" t="s">
        <v>45</v>
      </c>
      <c r="H8" s="68" t="n">
        <v>9724</v>
      </c>
      <c r="I8" s="1"/>
      <c r="J8" s="56"/>
      <c r="K8" s="1"/>
      <c r="L8" s="55"/>
      <c r="M8" s="55" t="s">
        <v>71</v>
      </c>
      <c r="N8" s="1"/>
      <c r="O8" s="64" t="s">
        <v>72</v>
      </c>
      <c r="Q8" s="1" t="n">
        <v>33</v>
      </c>
      <c r="R8" s="64" t="n">
        <v>33</v>
      </c>
      <c r="S8" s="64" t="n">
        <v>28</v>
      </c>
      <c r="T8" s="64" t="n">
        <v>26</v>
      </c>
      <c r="U8" s="64" t="n">
        <v>4000</v>
      </c>
      <c r="V8" s="64" t="n">
        <v>31</v>
      </c>
      <c r="W8" s="64" t="n">
        <v>31</v>
      </c>
      <c r="X8" s="47" t="n">
        <f aca="false">+W8-U8</f>
        <v>-3969</v>
      </c>
      <c r="Y8" s="14" t="n">
        <f aca="false">+W8-V8</f>
        <v>0</v>
      </c>
      <c r="Z8" s="67" t="s">
        <v>73</v>
      </c>
      <c r="AA8" s="49"/>
      <c r="AB8" s="45"/>
      <c r="AC8" s="5" t="n">
        <v>346149</v>
      </c>
      <c r="AD8" s="68" t="n">
        <v>408453</v>
      </c>
      <c r="AE8" s="44" t="s">
        <v>59</v>
      </c>
      <c r="AF8" s="51" t="n">
        <v>0.14</v>
      </c>
      <c r="AG8" s="52" t="n">
        <v>9901</v>
      </c>
      <c r="AH8" s="53" t="s">
        <v>74</v>
      </c>
      <c r="AI8" s="53" t="s">
        <v>4</v>
      </c>
      <c r="AJ8" s="64" t="s">
        <v>75</v>
      </c>
      <c r="AK8" s="54" t="s">
        <v>76</v>
      </c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22.5" hidden="true" customHeight="false" outlineLevel="0" collapsed="false">
      <c r="A9" s="43"/>
      <c r="B9" s="11" t="s">
        <v>42</v>
      </c>
      <c r="E9" s="3" t="s">
        <v>77</v>
      </c>
      <c r="F9" s="3" t="s">
        <v>62</v>
      </c>
      <c r="G9" s="6" t="s">
        <v>45</v>
      </c>
      <c r="H9" s="6" t="n">
        <v>6884</v>
      </c>
      <c r="I9" s="4" t="n">
        <v>650</v>
      </c>
      <c r="J9" s="4" t="s">
        <v>46</v>
      </c>
      <c r="L9" s="1" t="s">
        <v>47</v>
      </c>
      <c r="M9" s="3" t="s">
        <v>78</v>
      </c>
      <c r="N9" s="45"/>
      <c r="O9" s="1" t="s">
        <v>64</v>
      </c>
      <c r="Q9" s="46" t="n">
        <v>34671</v>
      </c>
      <c r="R9" s="1" t="n">
        <v>32791</v>
      </c>
      <c r="S9" s="46" t="n">
        <v>32112</v>
      </c>
      <c r="T9" s="46" t="n">
        <v>30573</v>
      </c>
      <c r="U9" s="1" t="n">
        <v>32517</v>
      </c>
      <c r="V9" s="46" t="n">
        <v>32406</v>
      </c>
      <c r="W9" s="1" t="n">
        <v>29742</v>
      </c>
      <c r="X9" s="47" t="n">
        <f aca="false">+W9-U9</f>
        <v>-2775</v>
      </c>
      <c r="Y9" s="14" t="n">
        <f aca="false">+W9-V9</f>
        <v>-2664</v>
      </c>
      <c r="Z9" s="67" t="s">
        <v>65</v>
      </c>
      <c r="AA9" s="49"/>
      <c r="AB9" s="45"/>
      <c r="AC9" s="5" t="n">
        <v>304503</v>
      </c>
      <c r="AD9" s="5" t="n">
        <v>132975</v>
      </c>
      <c r="AE9" s="50" t="s">
        <v>51</v>
      </c>
      <c r="AF9" s="51" t="n">
        <v>0.06</v>
      </c>
      <c r="AG9" s="52"/>
      <c r="AH9" s="53" t="s">
        <v>66</v>
      </c>
      <c r="AI9" s="53"/>
      <c r="AJ9" s="4" t="s">
        <v>79</v>
      </c>
      <c r="AK9" s="54" t="s">
        <v>53</v>
      </c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true" customHeight="false" outlineLevel="0" collapsed="false">
      <c r="A10" s="43"/>
      <c r="B10" s="11" t="s">
        <v>42</v>
      </c>
      <c r="C10" s="55"/>
      <c r="D10" s="1"/>
      <c r="E10" s="60" t="s">
        <v>69</v>
      </c>
      <c r="F10" s="55" t="s">
        <v>80</v>
      </c>
      <c r="G10" s="6" t="s">
        <v>45</v>
      </c>
      <c r="H10" s="5" t="n">
        <v>9734</v>
      </c>
      <c r="I10" s="1"/>
      <c r="J10" s="56"/>
      <c r="K10" s="1" t="n">
        <v>1</v>
      </c>
      <c r="L10" s="55"/>
      <c r="M10" s="3" t="s">
        <v>71</v>
      </c>
      <c r="N10" s="1"/>
      <c r="O10" s="1" t="s">
        <v>72</v>
      </c>
      <c r="Q10" s="1" t="n">
        <v>9932</v>
      </c>
      <c r="R10" s="1" t="n">
        <v>19230</v>
      </c>
      <c r="S10" s="1" t="n">
        <v>11927</v>
      </c>
      <c r="T10" s="1" t="n">
        <v>12916</v>
      </c>
      <c r="U10" s="1" t="n">
        <v>25851</v>
      </c>
      <c r="V10" s="1" t="n">
        <v>25032</v>
      </c>
      <c r="W10" s="1" t="n">
        <v>23194</v>
      </c>
      <c r="X10" s="47" t="n">
        <f aca="false">+W10-U10</f>
        <v>-2657</v>
      </c>
      <c r="Y10" s="14" t="n">
        <f aca="false">+W10-V10</f>
        <v>-1838</v>
      </c>
      <c r="Z10" s="67" t="s">
        <v>65</v>
      </c>
      <c r="AA10" s="49"/>
      <c r="AB10" s="45"/>
      <c r="AC10" s="5" t="n">
        <v>336643</v>
      </c>
      <c r="AD10" s="5" t="n">
        <v>408594</v>
      </c>
      <c r="AE10" s="44" t="s">
        <v>59</v>
      </c>
      <c r="AF10" s="51" t="n">
        <v>0.155</v>
      </c>
      <c r="AG10" s="52" t="n">
        <v>9901</v>
      </c>
      <c r="AH10" s="53" t="s">
        <v>74</v>
      </c>
      <c r="AI10" s="53" t="s">
        <v>4</v>
      </c>
      <c r="AJ10" s="1" t="s">
        <v>75</v>
      </c>
      <c r="AK10" s="54" t="s">
        <v>76</v>
      </c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22.5" hidden="true" customHeight="false" outlineLevel="0" collapsed="false">
      <c r="A11" s="43"/>
      <c r="B11" s="11" t="s">
        <v>42</v>
      </c>
      <c r="C11" s="55"/>
      <c r="D11" s="1"/>
      <c r="E11" s="55" t="s">
        <v>81</v>
      </c>
      <c r="F11" s="55" t="s">
        <v>82</v>
      </c>
      <c r="G11" s="6" t="s">
        <v>83</v>
      </c>
      <c r="H11" s="5" t="n">
        <v>9755</v>
      </c>
      <c r="I11" s="1"/>
      <c r="J11" s="56"/>
      <c r="K11" s="1" t="n">
        <v>1</v>
      </c>
      <c r="L11" s="55"/>
      <c r="M11" s="55" t="s">
        <v>81</v>
      </c>
      <c r="N11" s="1"/>
      <c r="O11" s="1" t="s">
        <v>84</v>
      </c>
      <c r="Q11" s="46" t="n">
        <v>7694</v>
      </c>
      <c r="R11" s="46" t="n">
        <v>2395</v>
      </c>
      <c r="S11" s="46" t="n">
        <v>8717</v>
      </c>
      <c r="T11" s="46" t="n">
        <v>6776</v>
      </c>
      <c r="U11" s="46" t="n">
        <v>7084</v>
      </c>
      <c r="V11" s="46" t="n">
        <v>6638</v>
      </c>
      <c r="W11" s="46" t="n">
        <v>4444</v>
      </c>
      <c r="X11" s="47" t="n">
        <f aca="false">+W11-U11</f>
        <v>-2640</v>
      </c>
      <c r="Y11" s="14" t="n">
        <f aca="false">+W11-V11</f>
        <v>-2194</v>
      </c>
      <c r="Z11" s="67" t="s">
        <v>85</v>
      </c>
      <c r="AA11" s="49"/>
      <c r="AB11" s="45"/>
      <c r="AC11" s="5" t="n">
        <v>367017</v>
      </c>
      <c r="AD11" s="5" t="n">
        <v>138316</v>
      </c>
      <c r="AE11" s="44" t="s">
        <v>59</v>
      </c>
      <c r="AF11" s="51" t="n">
        <v>0.119</v>
      </c>
      <c r="AG11" s="57"/>
      <c r="AH11" s="74"/>
      <c r="AI11" s="53" t="s">
        <v>4</v>
      </c>
      <c r="AJ11" s="1" t="s">
        <v>79</v>
      </c>
      <c r="AK11" s="54" t="s">
        <v>86</v>
      </c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22.5" hidden="true" customHeight="false" outlineLevel="0" collapsed="false">
      <c r="A12" s="43"/>
      <c r="B12" s="11" t="n">
        <v>36480</v>
      </c>
      <c r="E12" s="55" t="s">
        <v>87</v>
      </c>
      <c r="F12" s="55" t="s">
        <v>88</v>
      </c>
      <c r="G12" s="6" t="s">
        <v>45</v>
      </c>
      <c r="H12" s="5" t="n">
        <v>9807</v>
      </c>
      <c r="I12" s="1"/>
      <c r="J12" s="56"/>
      <c r="K12" s="1"/>
      <c r="L12" s="55"/>
      <c r="M12" s="55" t="s">
        <v>89</v>
      </c>
      <c r="N12" s="1" t="s">
        <v>56</v>
      </c>
      <c r="O12" s="1" t="s">
        <v>90</v>
      </c>
      <c r="Q12" s="1" t="n">
        <v>7664</v>
      </c>
      <c r="R12" s="1" t="n">
        <v>6644</v>
      </c>
      <c r="S12" s="1" t="n">
        <v>7309</v>
      </c>
      <c r="T12" s="1" t="n">
        <v>7223</v>
      </c>
      <c r="U12" s="1" t="n">
        <v>9000</v>
      </c>
      <c r="V12" s="1" t="n">
        <v>9000</v>
      </c>
      <c r="W12" s="1" t="n">
        <v>6734</v>
      </c>
      <c r="X12" s="47" t="n">
        <f aca="false">+W12-U12</f>
        <v>-2266</v>
      </c>
      <c r="Y12" s="14" t="n">
        <f aca="false">+W12-V12</f>
        <v>-2266</v>
      </c>
      <c r="Z12" s="48" t="s">
        <v>91</v>
      </c>
      <c r="AA12" s="49"/>
      <c r="AB12" s="45"/>
      <c r="AC12" s="5"/>
      <c r="AD12" s="5" t="n">
        <v>141691</v>
      </c>
      <c r="AE12" s="44" t="s">
        <v>59</v>
      </c>
      <c r="AF12" s="51" t="n">
        <v>0.055</v>
      </c>
      <c r="AG12" s="57"/>
      <c r="AH12" s="53" t="s">
        <v>92</v>
      </c>
      <c r="AI12" s="53" t="s">
        <v>4</v>
      </c>
      <c r="AJ12" s="1"/>
      <c r="AK12" s="54" t="s">
        <v>53</v>
      </c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22.5" hidden="true" customHeight="false" outlineLevel="0" collapsed="false">
      <c r="A13" s="58"/>
      <c r="B13" s="59" t="s">
        <v>42</v>
      </c>
      <c r="C13" s="60"/>
      <c r="D13" s="61"/>
      <c r="E13" s="55" t="s">
        <v>93</v>
      </c>
      <c r="F13" s="60" t="s">
        <v>94</v>
      </c>
      <c r="G13" s="62" t="s">
        <v>45</v>
      </c>
      <c r="H13" s="62" t="n">
        <v>9674</v>
      </c>
      <c r="I13" s="61" t="n">
        <v>427</v>
      </c>
      <c r="J13" s="61" t="s">
        <v>46</v>
      </c>
      <c r="K13" s="61" t="n">
        <v>1</v>
      </c>
      <c r="L13" s="64" t="s">
        <v>95</v>
      </c>
      <c r="M13" s="60" t="s">
        <v>96</v>
      </c>
      <c r="N13" s="0"/>
      <c r="O13" s="64" t="s">
        <v>90</v>
      </c>
      <c r="P13" s="65"/>
      <c r="Q13" s="64" t="n">
        <v>1069</v>
      </c>
      <c r="R13" s="64" t="n">
        <v>1064</v>
      </c>
      <c r="S13" s="64" t="n">
        <v>1324</v>
      </c>
      <c r="T13" s="64" t="n">
        <v>1381</v>
      </c>
      <c r="U13" s="64" t="n">
        <v>6310</v>
      </c>
      <c r="V13" s="64" t="n">
        <v>4630</v>
      </c>
      <c r="W13" s="64" t="n">
        <v>4630</v>
      </c>
      <c r="X13" s="47" t="n">
        <f aca="false">+W13-U13</f>
        <v>-1680</v>
      </c>
      <c r="Y13" s="66" t="n">
        <f aca="false">+W13-V13</f>
        <v>0</v>
      </c>
      <c r="Z13" s="48" t="s">
        <v>97</v>
      </c>
      <c r="AA13" s="54"/>
      <c r="AC13" s="68" t="n">
        <v>312294</v>
      </c>
      <c r="AD13" s="68" t="n">
        <v>126280</v>
      </c>
      <c r="AE13" s="75" t="s">
        <v>51</v>
      </c>
      <c r="AF13" s="76" t="n">
        <v>0.07</v>
      </c>
      <c r="AG13" s="77"/>
      <c r="AH13" s="71" t="s">
        <v>66</v>
      </c>
      <c r="AI13" s="71" t="s">
        <v>4</v>
      </c>
      <c r="AJ13" s="61" t="s">
        <v>98</v>
      </c>
      <c r="AK13" s="54" t="s">
        <v>68</v>
      </c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22.5" hidden="true" customHeight="false" outlineLevel="0" collapsed="false">
      <c r="A14" s="58"/>
      <c r="B14" s="59" t="n">
        <v>36452</v>
      </c>
      <c r="C14" s="60"/>
      <c r="D14" s="61"/>
      <c r="E14" s="55" t="s">
        <v>99</v>
      </c>
      <c r="F14" s="73" t="s">
        <v>100</v>
      </c>
      <c r="G14" s="62" t="s">
        <v>45</v>
      </c>
      <c r="H14" s="68" t="n">
        <v>9794</v>
      </c>
      <c r="I14" s="64"/>
      <c r="J14" s="78"/>
      <c r="K14" s="64"/>
      <c r="L14" s="73"/>
      <c r="M14" s="73" t="s">
        <v>101</v>
      </c>
      <c r="N14" s="64" t="s">
        <v>56</v>
      </c>
      <c r="O14" s="64" t="s">
        <v>90</v>
      </c>
      <c r="P14" s="65"/>
      <c r="Q14" s="79" t="n">
        <v>8563</v>
      </c>
      <c r="R14" s="1" t="n">
        <v>6098</v>
      </c>
      <c r="S14" s="79" t="n">
        <v>5456</v>
      </c>
      <c r="T14" s="79" t="n">
        <v>4814</v>
      </c>
      <c r="U14" s="1" t="n">
        <v>4671</v>
      </c>
      <c r="V14" s="79" t="n">
        <v>4633</v>
      </c>
      <c r="W14" s="1" t="n">
        <f aca="false">3596-434</f>
        <v>3162</v>
      </c>
      <c r="X14" s="47" t="n">
        <f aca="false">+W14-U14</f>
        <v>-1509</v>
      </c>
      <c r="Y14" s="66" t="n">
        <f aca="false">+W14-V14</f>
        <v>-1471</v>
      </c>
      <c r="Z14" s="48" t="s">
        <v>102</v>
      </c>
      <c r="AA14" s="54"/>
      <c r="AC14" s="68"/>
      <c r="AD14" s="68" t="n">
        <v>299474</v>
      </c>
      <c r="AE14" s="63" t="s">
        <v>59</v>
      </c>
      <c r="AF14" s="76"/>
      <c r="AG14" s="80"/>
      <c r="AH14" s="71"/>
      <c r="AI14" s="71" t="s">
        <v>4</v>
      </c>
      <c r="AJ14" s="64"/>
      <c r="AK14" s="54" t="s">
        <v>68</v>
      </c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22.5" hidden="true" customHeight="false" outlineLevel="0" collapsed="false">
      <c r="A15" s="43"/>
      <c r="B15" s="11"/>
      <c r="E15" s="55" t="s">
        <v>103</v>
      </c>
      <c r="F15" s="55" t="s">
        <v>104</v>
      </c>
      <c r="G15" s="6"/>
      <c r="H15" s="5" t="n">
        <v>9862</v>
      </c>
      <c r="I15" s="1"/>
      <c r="J15" s="56"/>
      <c r="K15" s="1"/>
      <c r="L15" s="55"/>
      <c r="M15" s="55"/>
      <c r="N15" s="1"/>
      <c r="O15" s="1" t="s">
        <v>105</v>
      </c>
      <c r="Q15" s="1"/>
      <c r="R15" s="1" t="n">
        <v>2822</v>
      </c>
      <c r="S15" s="1"/>
      <c r="T15" s="1"/>
      <c r="U15" s="1" t="n">
        <v>7888</v>
      </c>
      <c r="V15" s="1" t="n">
        <v>5133</v>
      </c>
      <c r="W15" s="1" t="n">
        <v>6455</v>
      </c>
      <c r="X15" s="47" t="n">
        <f aca="false">+W15-U15</f>
        <v>-1433</v>
      </c>
      <c r="Y15" s="14" t="n">
        <f aca="false">+W15-V15</f>
        <v>1322</v>
      </c>
      <c r="Z15" s="67" t="s">
        <v>102</v>
      </c>
      <c r="AA15" s="49"/>
      <c r="AB15" s="45"/>
      <c r="AC15" s="5"/>
      <c r="AD15" s="5" t="n">
        <v>535119</v>
      </c>
      <c r="AE15" s="44"/>
      <c r="AF15" s="51"/>
      <c r="AG15" s="57"/>
      <c r="AH15" s="53"/>
      <c r="AI15" s="53"/>
      <c r="AJ15" s="1"/>
      <c r="AK15" s="54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2.5" hidden="true" customHeight="false" outlineLevel="0" collapsed="false">
      <c r="A16" s="82"/>
      <c r="B16" s="83" t="n">
        <v>36325</v>
      </c>
      <c r="C16" s="84"/>
      <c r="D16" s="85"/>
      <c r="E16" s="86" t="s">
        <v>106</v>
      </c>
      <c r="F16" s="86" t="s">
        <v>107</v>
      </c>
      <c r="G16" s="87" t="s">
        <v>45</v>
      </c>
      <c r="H16" s="88" t="n">
        <v>9826</v>
      </c>
      <c r="I16" s="89"/>
      <c r="J16" s="90"/>
      <c r="K16" s="89"/>
      <c r="L16" s="91"/>
      <c r="M16" s="91" t="s">
        <v>89</v>
      </c>
      <c r="N16" s="89" t="s">
        <v>56</v>
      </c>
      <c r="O16" s="64" t="s">
        <v>108</v>
      </c>
      <c r="P16" s="92"/>
      <c r="Q16" s="46" t="n">
        <v>900</v>
      </c>
      <c r="R16" s="46" t="n">
        <v>15428</v>
      </c>
      <c r="S16" s="46" t="n">
        <v>1462</v>
      </c>
      <c r="T16" s="46" t="n">
        <v>2835</v>
      </c>
      <c r="U16" s="46" t="n">
        <v>12671</v>
      </c>
      <c r="V16" s="46" t="n">
        <v>12070</v>
      </c>
      <c r="W16" s="46" t="n">
        <v>11246</v>
      </c>
      <c r="X16" s="47" t="n">
        <f aca="false">+W16-U16</f>
        <v>-1425</v>
      </c>
      <c r="Y16" s="93" t="n">
        <f aca="false">+W16-V16</f>
        <v>-824</v>
      </c>
      <c r="Z16" s="48" t="s">
        <v>109</v>
      </c>
      <c r="AA16" s="94"/>
      <c r="AB16" s="95"/>
      <c r="AC16" s="96"/>
      <c r="AD16" s="88" t="n">
        <v>241562</v>
      </c>
      <c r="AE16" s="97" t="s">
        <v>59</v>
      </c>
      <c r="AF16" s="98" t="n">
        <v>0.27</v>
      </c>
      <c r="AG16" s="99" t="n">
        <v>9904</v>
      </c>
      <c r="AH16" s="96" t="s">
        <v>110</v>
      </c>
      <c r="AI16" s="100" t="s">
        <v>4</v>
      </c>
      <c r="AJ16" s="46" t="s">
        <v>111</v>
      </c>
      <c r="AK16" s="54" t="s">
        <v>53</v>
      </c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</row>
    <row r="17" customFormat="false" ht="12.75" hidden="true" customHeight="false" outlineLevel="0" collapsed="false">
      <c r="A17" s="43"/>
      <c r="B17" s="11" t="n">
        <v>36423</v>
      </c>
      <c r="E17" s="3" t="s">
        <v>112</v>
      </c>
      <c r="F17" s="55" t="s">
        <v>113</v>
      </c>
      <c r="G17" s="6" t="s">
        <v>83</v>
      </c>
      <c r="H17" s="5" t="n">
        <v>4965</v>
      </c>
      <c r="I17" s="1"/>
      <c r="J17" s="56"/>
      <c r="K17" s="1"/>
      <c r="L17" s="55"/>
      <c r="M17" s="55" t="s">
        <v>114</v>
      </c>
      <c r="N17" s="1" t="s">
        <v>56</v>
      </c>
      <c r="O17" s="1" t="s">
        <v>115</v>
      </c>
      <c r="Q17" s="46" t="n">
        <v>104</v>
      </c>
      <c r="R17" s="46" t="n">
        <v>70</v>
      </c>
      <c r="S17" s="46" t="n">
        <v>137</v>
      </c>
      <c r="T17" s="46" t="n">
        <v>214</v>
      </c>
      <c r="U17" s="46" t="n">
        <v>2000</v>
      </c>
      <c r="V17" s="46" t="n">
        <v>683</v>
      </c>
      <c r="W17" s="46" t="n">
        <v>683</v>
      </c>
      <c r="X17" s="47" t="n">
        <f aca="false">+W17-U17</f>
        <v>-1317</v>
      </c>
      <c r="Y17" s="14" t="n">
        <f aca="false">+W17-V17</f>
        <v>0</v>
      </c>
      <c r="Z17" s="67" t="s">
        <v>116</v>
      </c>
      <c r="AA17" s="49"/>
      <c r="AB17" s="45"/>
      <c r="AC17" s="5"/>
      <c r="AD17" s="5" t="n">
        <v>202313</v>
      </c>
      <c r="AE17" s="44" t="s">
        <v>59</v>
      </c>
      <c r="AF17" s="51"/>
      <c r="AG17" s="57"/>
      <c r="AH17" s="53"/>
      <c r="AI17" s="53" t="s">
        <v>4</v>
      </c>
      <c r="AJ17" s="1"/>
      <c r="AK17" s="54" t="s">
        <v>76</v>
      </c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true" customHeight="false" outlineLevel="0" collapsed="false">
      <c r="A18" s="43"/>
      <c r="B18" s="11" t="s">
        <v>42</v>
      </c>
      <c r="E18" s="3" t="s">
        <v>117</v>
      </c>
      <c r="F18" s="3" t="s">
        <v>118</v>
      </c>
      <c r="G18" s="6" t="s">
        <v>45</v>
      </c>
      <c r="H18" s="6" t="n">
        <v>5155</v>
      </c>
      <c r="I18" s="4" t="n">
        <v>427</v>
      </c>
      <c r="J18" s="4" t="s">
        <v>46</v>
      </c>
      <c r="K18" s="4" t="n">
        <v>1</v>
      </c>
      <c r="L18" s="1" t="s">
        <v>47</v>
      </c>
      <c r="M18" s="3" t="s">
        <v>119</v>
      </c>
      <c r="N18" s="45"/>
      <c r="O18" s="1" t="s">
        <v>90</v>
      </c>
      <c r="Q18" s="1"/>
      <c r="R18" s="1"/>
      <c r="S18" s="1"/>
      <c r="T18" s="1"/>
      <c r="U18" s="1"/>
      <c r="V18" s="1"/>
      <c r="W18" s="1"/>
      <c r="X18" s="47" t="n">
        <f aca="false">+W18-U18</f>
        <v>0</v>
      </c>
      <c r="Y18" s="14" t="n">
        <f aca="false">+W18-V18</f>
        <v>0</v>
      </c>
      <c r="Z18" s="15" t="s">
        <v>120</v>
      </c>
      <c r="AA18" s="49"/>
      <c r="AB18" s="45"/>
      <c r="AC18" s="45"/>
      <c r="AD18" s="5" t="n">
        <v>138628</v>
      </c>
      <c r="AE18" s="50" t="s">
        <v>121</v>
      </c>
      <c r="AF18" s="51" t="n">
        <v>0.065</v>
      </c>
      <c r="AG18" s="52"/>
      <c r="AH18" s="53" t="s">
        <v>92</v>
      </c>
      <c r="AI18" s="53" t="s">
        <v>4</v>
      </c>
      <c r="AJ18" s="4" t="s">
        <v>122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true" customHeight="false" outlineLevel="0" collapsed="false">
      <c r="A19" s="58"/>
      <c r="B19" s="59" t="n">
        <v>36452</v>
      </c>
      <c r="C19" s="73"/>
      <c r="D19" s="64"/>
      <c r="E19" s="55" t="s">
        <v>123</v>
      </c>
      <c r="F19" s="73" t="s">
        <v>124</v>
      </c>
      <c r="G19" s="6" t="s">
        <v>83</v>
      </c>
      <c r="H19" s="68" t="n">
        <v>9760</v>
      </c>
      <c r="I19" s="1" t="n">
        <v>600</v>
      </c>
      <c r="J19" s="56"/>
      <c r="K19" s="1"/>
      <c r="L19" s="55"/>
      <c r="M19" s="55" t="s">
        <v>123</v>
      </c>
      <c r="N19" s="1"/>
      <c r="O19" s="64" t="s">
        <v>125</v>
      </c>
      <c r="Q19" s="64" t="n">
        <v>8953</v>
      </c>
      <c r="R19" s="1" t="n">
        <v>10062</v>
      </c>
      <c r="S19" s="64" t="n">
        <v>9093</v>
      </c>
      <c r="T19" s="64" t="n">
        <v>7829</v>
      </c>
      <c r="U19" s="1" t="n">
        <v>11000</v>
      </c>
      <c r="V19" s="64" t="n">
        <v>9721</v>
      </c>
      <c r="W19" s="1" t="n">
        <v>9721</v>
      </c>
      <c r="X19" s="47" t="n">
        <f aca="false">+W19-U19</f>
        <v>-1279</v>
      </c>
      <c r="Y19" s="14" t="n">
        <f aca="false">+W19-V19</f>
        <v>0</v>
      </c>
      <c r="Z19" s="48" t="s">
        <v>126</v>
      </c>
      <c r="AA19" s="49"/>
      <c r="AB19" s="45"/>
      <c r="AC19" s="102"/>
      <c r="AD19" s="68" t="n">
        <v>538516</v>
      </c>
      <c r="AE19" s="44" t="s">
        <v>59</v>
      </c>
      <c r="AF19" s="51" t="n">
        <v>0.08</v>
      </c>
      <c r="AG19" s="52" t="n">
        <v>9903</v>
      </c>
      <c r="AH19" s="53" t="s">
        <v>74</v>
      </c>
      <c r="AI19" s="53" t="s">
        <v>4</v>
      </c>
      <c r="AJ19" s="64" t="s">
        <v>127</v>
      </c>
      <c r="AK19" s="54" t="s">
        <v>68</v>
      </c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true" customHeight="false" outlineLevel="0" collapsed="false">
      <c r="A20" s="43"/>
      <c r="B20" s="11" t="n">
        <v>36325</v>
      </c>
      <c r="E20" s="55" t="s">
        <v>128</v>
      </c>
      <c r="F20" s="55" t="s">
        <v>129</v>
      </c>
      <c r="G20" s="6" t="s">
        <v>45</v>
      </c>
      <c r="H20" s="5" t="n">
        <v>5228</v>
      </c>
      <c r="I20" s="1"/>
      <c r="J20" s="56"/>
      <c r="K20" s="1"/>
      <c r="L20" s="55"/>
      <c r="M20" s="55"/>
      <c r="N20" s="1" t="s">
        <v>56</v>
      </c>
      <c r="O20" s="1" t="s">
        <v>90</v>
      </c>
      <c r="Q20" s="1"/>
      <c r="R20" s="1"/>
      <c r="S20" s="1"/>
      <c r="T20" s="1"/>
      <c r="U20" s="1"/>
      <c r="V20" s="1"/>
      <c r="W20" s="1"/>
      <c r="X20" s="47" t="n">
        <f aca="false">+W20-U20</f>
        <v>0</v>
      </c>
      <c r="Y20" s="14" t="n">
        <f aca="false">+W20-V20</f>
        <v>0</v>
      </c>
      <c r="Z20" s="15" t="s">
        <v>130</v>
      </c>
      <c r="AA20" s="49"/>
      <c r="AB20" s="45"/>
      <c r="AC20" s="5"/>
      <c r="AD20" s="5" t="s">
        <v>131</v>
      </c>
      <c r="AE20" s="44" t="s">
        <v>59</v>
      </c>
      <c r="AF20" s="51"/>
      <c r="AG20" s="57"/>
      <c r="AH20" s="53"/>
      <c r="AI20" s="53" t="s">
        <v>4</v>
      </c>
      <c r="AJ20" s="1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22.5" hidden="true" customHeight="false" outlineLevel="0" collapsed="false">
      <c r="A21" s="43"/>
      <c r="B21" s="11" t="n">
        <v>36325</v>
      </c>
      <c r="E21" s="55" t="s">
        <v>132</v>
      </c>
      <c r="F21" s="55" t="s">
        <v>133</v>
      </c>
      <c r="G21" s="6" t="s">
        <v>45</v>
      </c>
      <c r="H21" s="5" t="n">
        <v>5228</v>
      </c>
      <c r="I21" s="1"/>
      <c r="J21" s="56"/>
      <c r="K21" s="1"/>
      <c r="L21" s="55"/>
      <c r="M21" s="55"/>
      <c r="N21" s="1" t="s">
        <v>56</v>
      </c>
      <c r="O21" s="1" t="s">
        <v>90</v>
      </c>
      <c r="Q21" s="1"/>
      <c r="R21" s="103"/>
      <c r="S21" s="1" t="n">
        <v>0</v>
      </c>
      <c r="T21" s="1" t="n">
        <v>0</v>
      </c>
      <c r="U21" s="103"/>
      <c r="V21" s="1"/>
      <c r="W21" s="103"/>
      <c r="X21" s="47" t="n">
        <f aca="false">+W21-U21</f>
        <v>0</v>
      </c>
      <c r="Y21" s="14" t="n">
        <f aca="false">+W21-V21</f>
        <v>0</v>
      </c>
      <c r="Z21" s="104" t="s">
        <v>134</v>
      </c>
      <c r="AA21" s="49"/>
      <c r="AB21" s="45"/>
      <c r="AC21" s="5"/>
      <c r="AD21" s="5" t="s">
        <v>131</v>
      </c>
      <c r="AE21" s="44" t="s">
        <v>59</v>
      </c>
      <c r="AF21" s="51"/>
      <c r="AG21" s="57"/>
      <c r="AH21" s="53"/>
      <c r="AI21" s="53" t="s">
        <v>4</v>
      </c>
      <c r="AJ21" s="1"/>
      <c r="AK21" s="54" t="s">
        <v>53</v>
      </c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22.5" hidden="true" customHeight="false" outlineLevel="0" collapsed="false">
      <c r="A22" s="58"/>
      <c r="B22" s="59" t="s">
        <v>42</v>
      </c>
      <c r="C22" s="60"/>
      <c r="D22" s="61"/>
      <c r="E22" s="55" t="s">
        <v>93</v>
      </c>
      <c r="F22" s="60" t="s">
        <v>135</v>
      </c>
      <c r="G22" s="62" t="s">
        <v>45</v>
      </c>
      <c r="H22" s="62" t="n">
        <v>6067</v>
      </c>
      <c r="I22" s="61" t="n">
        <v>427</v>
      </c>
      <c r="J22" s="61" t="s">
        <v>46</v>
      </c>
      <c r="K22" s="61" t="n">
        <v>1</v>
      </c>
      <c r="L22" s="64" t="s">
        <v>95</v>
      </c>
      <c r="M22" s="60" t="s">
        <v>96</v>
      </c>
      <c r="N22" s="0"/>
      <c r="O22" s="64" t="s">
        <v>90</v>
      </c>
      <c r="P22" s="65"/>
      <c r="Q22" s="79" t="n">
        <v>3726</v>
      </c>
      <c r="R22" s="46" t="n">
        <v>6830</v>
      </c>
      <c r="S22" s="79" t="n">
        <f aca="false">4793</f>
        <v>4793</v>
      </c>
      <c r="T22" s="79" t="n">
        <v>3980</v>
      </c>
      <c r="U22" s="46" t="n">
        <v>5828</v>
      </c>
      <c r="V22" s="79" t="n">
        <v>5483</v>
      </c>
      <c r="W22" s="46" t="n">
        <v>4796</v>
      </c>
      <c r="X22" s="47" t="n">
        <f aca="false">+W22-U22</f>
        <v>-1032</v>
      </c>
      <c r="Y22" s="66" t="n">
        <f aca="false">+W22-V22</f>
        <v>-687</v>
      </c>
      <c r="Z22" s="48" t="s">
        <v>91</v>
      </c>
      <c r="AA22" s="54"/>
      <c r="AC22" s="68" t="n">
        <v>31282</v>
      </c>
      <c r="AD22" s="68" t="n">
        <v>126281</v>
      </c>
      <c r="AE22" s="75" t="s">
        <v>51</v>
      </c>
      <c r="AF22" s="76" t="n">
        <v>0.07</v>
      </c>
      <c r="AG22" s="77"/>
      <c r="AH22" s="71" t="s">
        <v>66</v>
      </c>
      <c r="AI22" s="71" t="s">
        <v>4</v>
      </c>
      <c r="AJ22" s="61" t="s">
        <v>136</v>
      </c>
      <c r="AK22" s="54" t="s">
        <v>68</v>
      </c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true" customHeight="false" outlineLevel="0" collapsed="false">
      <c r="A23" s="82"/>
      <c r="B23" s="83" t="n">
        <v>36325</v>
      </c>
      <c r="C23" s="84"/>
      <c r="D23" s="85"/>
      <c r="E23" s="86" t="s">
        <v>137</v>
      </c>
      <c r="F23" s="86" t="s">
        <v>138</v>
      </c>
      <c r="G23" s="87" t="s">
        <v>45</v>
      </c>
      <c r="H23" s="88" t="n">
        <v>9833</v>
      </c>
      <c r="I23" s="89"/>
      <c r="J23" s="90"/>
      <c r="K23" s="89"/>
      <c r="L23" s="91"/>
      <c r="M23" s="91"/>
      <c r="N23" s="89" t="s">
        <v>56</v>
      </c>
      <c r="O23" s="46" t="s">
        <v>64</v>
      </c>
      <c r="P23" s="92"/>
      <c r="Q23" s="46"/>
      <c r="R23" s="46" t="n">
        <v>249</v>
      </c>
      <c r="S23" s="46" t="n">
        <v>0</v>
      </c>
      <c r="T23" s="46" t="n">
        <v>8492</v>
      </c>
      <c r="U23" s="46" t="n">
        <v>1341</v>
      </c>
      <c r="V23" s="46" t="n">
        <v>354</v>
      </c>
      <c r="W23" s="46" t="n">
        <v>354</v>
      </c>
      <c r="X23" s="47" t="n">
        <f aca="false">+W23-U23</f>
        <v>-987</v>
      </c>
      <c r="Y23" s="93" t="n">
        <f aca="false">+W23-V23</f>
        <v>0</v>
      </c>
      <c r="Z23" s="67" t="s">
        <v>139</v>
      </c>
      <c r="AA23" s="94"/>
      <c r="AB23" s="95"/>
      <c r="AC23" s="96"/>
      <c r="AD23" s="88" t="n">
        <v>280272</v>
      </c>
      <c r="AE23" s="97" t="s">
        <v>59</v>
      </c>
      <c r="AF23" s="105"/>
      <c r="AG23" s="106"/>
      <c r="AH23" s="100"/>
      <c r="AI23" s="100" t="s">
        <v>4</v>
      </c>
      <c r="AJ23" s="46"/>
      <c r="AK23" s="107" t="s">
        <v>86</v>
      </c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true" customHeight="false" outlineLevel="0" collapsed="false">
      <c r="A24" s="58"/>
      <c r="B24" s="59" t="s">
        <v>42</v>
      </c>
      <c r="C24" s="60"/>
      <c r="D24" s="61"/>
      <c r="E24" s="73" t="s">
        <v>54</v>
      </c>
      <c r="F24" s="73" t="s">
        <v>140</v>
      </c>
      <c r="G24" s="62" t="s">
        <v>45</v>
      </c>
      <c r="H24" s="68" t="n">
        <v>9756</v>
      </c>
      <c r="I24" s="64"/>
      <c r="J24" s="78"/>
      <c r="K24" s="64"/>
      <c r="L24" s="73"/>
      <c r="M24" s="73" t="s">
        <v>141</v>
      </c>
      <c r="N24" s="64"/>
      <c r="O24" s="64" t="s">
        <v>57</v>
      </c>
      <c r="P24" s="65"/>
      <c r="Q24" s="79" t="n">
        <v>1105</v>
      </c>
      <c r="R24" s="79" t="n">
        <v>1515</v>
      </c>
      <c r="S24" s="79" t="n">
        <v>688</v>
      </c>
      <c r="T24" s="79" t="n">
        <v>823</v>
      </c>
      <c r="U24" s="79" t="n">
        <v>1683</v>
      </c>
      <c r="V24" s="79" t="n">
        <v>752</v>
      </c>
      <c r="W24" s="79" t="n">
        <v>752</v>
      </c>
      <c r="X24" s="47" t="n">
        <f aca="false">+W24-U24</f>
        <v>-931</v>
      </c>
      <c r="Y24" s="66" t="n">
        <f aca="false">+W24-V24</f>
        <v>0</v>
      </c>
      <c r="Z24" s="67" t="s">
        <v>139</v>
      </c>
      <c r="AA24" s="54"/>
      <c r="AC24" s="68"/>
      <c r="AD24" s="68" t="n">
        <v>258474</v>
      </c>
      <c r="AE24" s="63" t="s">
        <v>59</v>
      </c>
      <c r="AF24" s="76" t="n">
        <v>0.04</v>
      </c>
      <c r="AG24" s="77" t="n">
        <v>9904</v>
      </c>
      <c r="AH24" s="71" t="s">
        <v>74</v>
      </c>
      <c r="AI24" s="71" t="s">
        <v>4</v>
      </c>
      <c r="AJ24" s="64" t="s">
        <v>142</v>
      </c>
      <c r="AK24" s="54" t="s">
        <v>86</v>
      </c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22.5" hidden="true" customHeight="false" outlineLevel="0" collapsed="false">
      <c r="A25" s="58"/>
      <c r="B25" s="59" t="n">
        <v>36452</v>
      </c>
      <c r="C25" s="60"/>
      <c r="D25" s="61"/>
      <c r="E25" s="55" t="s">
        <v>99</v>
      </c>
      <c r="F25" s="73" t="s">
        <v>143</v>
      </c>
      <c r="G25" s="62" t="s">
        <v>45</v>
      </c>
      <c r="H25" s="68" t="n">
        <v>9794</v>
      </c>
      <c r="I25" s="64"/>
      <c r="J25" s="78"/>
      <c r="K25" s="64"/>
      <c r="L25" s="73"/>
      <c r="M25" s="73" t="s">
        <v>101</v>
      </c>
      <c r="N25" s="64" t="s">
        <v>56</v>
      </c>
      <c r="O25" s="64" t="s">
        <v>90</v>
      </c>
      <c r="P25" s="65"/>
      <c r="Q25" s="79" t="n">
        <v>7541</v>
      </c>
      <c r="R25" s="1" t="n">
        <v>5509</v>
      </c>
      <c r="S25" s="79" t="n">
        <v>4928</v>
      </c>
      <c r="T25" s="79" t="n">
        <v>4348</v>
      </c>
      <c r="U25" s="1" t="n">
        <v>3997</v>
      </c>
      <c r="V25" s="79" t="n">
        <v>3965</v>
      </c>
      <c r="W25" s="1" t="n">
        <v>3078</v>
      </c>
      <c r="X25" s="47" t="n">
        <f aca="false">+W25-U25</f>
        <v>-919</v>
      </c>
      <c r="Y25" s="66" t="n">
        <f aca="false">+W25-V25</f>
        <v>-887</v>
      </c>
      <c r="Z25" s="48" t="s">
        <v>102</v>
      </c>
      <c r="AA25" s="54"/>
      <c r="AC25" s="68"/>
      <c r="AD25" s="68" t="n">
        <v>299474</v>
      </c>
      <c r="AE25" s="63" t="s">
        <v>59</v>
      </c>
      <c r="AF25" s="76"/>
      <c r="AG25" s="80"/>
      <c r="AH25" s="71"/>
      <c r="AI25" s="71" t="s">
        <v>4</v>
      </c>
      <c r="AJ25" s="64" t="s">
        <v>144</v>
      </c>
      <c r="AK25" s="54" t="s">
        <v>68</v>
      </c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true" customHeight="false" outlineLevel="0" collapsed="false">
      <c r="A26" s="43"/>
      <c r="B26" s="11" t="s">
        <v>42</v>
      </c>
      <c r="E26" s="55" t="s">
        <v>93</v>
      </c>
      <c r="F26" s="3" t="s">
        <v>145</v>
      </c>
      <c r="G26" s="6" t="s">
        <v>45</v>
      </c>
      <c r="H26" s="6" t="n">
        <v>5434</v>
      </c>
      <c r="I26" s="4" t="n">
        <v>429</v>
      </c>
      <c r="J26" s="4" t="s">
        <v>46</v>
      </c>
      <c r="K26" s="4" t="n">
        <v>1</v>
      </c>
      <c r="L26" s="1" t="s">
        <v>95</v>
      </c>
      <c r="M26" s="3" t="s">
        <v>96</v>
      </c>
      <c r="N26" s="45"/>
      <c r="O26" s="1" t="s">
        <v>90</v>
      </c>
      <c r="Q26" s="1"/>
      <c r="R26" s="1"/>
      <c r="S26" s="1"/>
      <c r="T26" s="1"/>
      <c r="U26" s="1"/>
      <c r="V26" s="1"/>
      <c r="W26" s="1"/>
      <c r="X26" s="47" t="n">
        <f aca="false">+W26-U26</f>
        <v>0</v>
      </c>
      <c r="Y26" s="14" t="n">
        <f aca="false">+W26-V26</f>
        <v>0</v>
      </c>
      <c r="Z26" s="15" t="s">
        <v>146</v>
      </c>
      <c r="AA26" s="49"/>
      <c r="AB26" s="45"/>
      <c r="AC26" s="45"/>
      <c r="AD26" s="5" t="n">
        <v>27747</v>
      </c>
      <c r="AE26" s="50" t="s">
        <v>51</v>
      </c>
      <c r="AF26" s="51" t="n">
        <v>0.065</v>
      </c>
      <c r="AG26" s="52"/>
      <c r="AH26" s="53" t="s">
        <v>92</v>
      </c>
      <c r="AI26" s="53" t="s">
        <v>4</v>
      </c>
      <c r="AJ26" s="4" t="s">
        <v>136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22.5" hidden="true" customHeight="false" outlineLevel="0" collapsed="false">
      <c r="A27" s="58"/>
      <c r="B27" s="59" t="n">
        <v>36325</v>
      </c>
      <c r="C27" s="60"/>
      <c r="D27" s="61"/>
      <c r="E27" s="73" t="s">
        <v>147</v>
      </c>
      <c r="F27" s="73" t="s">
        <v>148</v>
      </c>
      <c r="G27" s="62" t="s">
        <v>45</v>
      </c>
      <c r="H27" s="68" t="n">
        <v>9738</v>
      </c>
      <c r="I27" s="64"/>
      <c r="J27" s="78"/>
      <c r="K27" s="64"/>
      <c r="L27" s="73"/>
      <c r="M27" s="73" t="s">
        <v>89</v>
      </c>
      <c r="N27" s="64" t="s">
        <v>56</v>
      </c>
      <c r="O27" s="64" t="s">
        <v>149</v>
      </c>
      <c r="P27" s="65"/>
      <c r="Q27" s="64" t="n">
        <v>3940</v>
      </c>
      <c r="R27" s="1" t="n">
        <v>2822</v>
      </c>
      <c r="S27" s="64" t="n">
        <v>3521</v>
      </c>
      <c r="T27" s="64" t="n">
        <v>3688</v>
      </c>
      <c r="U27" s="1" t="n">
        <v>4328</v>
      </c>
      <c r="V27" s="64" t="n">
        <v>5278</v>
      </c>
      <c r="W27" s="1" t="n">
        <v>3410</v>
      </c>
      <c r="X27" s="47" t="n">
        <f aca="false">+W27-U27</f>
        <v>-918</v>
      </c>
      <c r="Y27" s="66" t="n">
        <f aca="false">+W27-V27</f>
        <v>-1868</v>
      </c>
      <c r="Z27" s="48" t="s">
        <v>102</v>
      </c>
      <c r="AA27" s="54"/>
      <c r="AC27" s="68"/>
      <c r="AD27" s="68" t="n">
        <v>133435</v>
      </c>
      <c r="AE27" s="63" t="s">
        <v>59</v>
      </c>
      <c r="AF27" s="76" t="n">
        <v>0.065</v>
      </c>
      <c r="AG27" s="80"/>
      <c r="AH27" s="71" t="s">
        <v>92</v>
      </c>
      <c r="AI27" s="71" t="s">
        <v>4</v>
      </c>
      <c r="AJ27" s="64" t="s">
        <v>150</v>
      </c>
      <c r="AK27" s="54" t="s">
        <v>68</v>
      </c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true" customHeight="false" outlineLevel="0" collapsed="false">
      <c r="A28" s="43"/>
      <c r="B28" s="11" t="n">
        <v>36325</v>
      </c>
      <c r="E28" s="55" t="s">
        <v>151</v>
      </c>
      <c r="F28" s="55" t="s">
        <v>152</v>
      </c>
      <c r="G28" s="6" t="s">
        <v>45</v>
      </c>
      <c r="H28" s="5" t="n">
        <v>9876</v>
      </c>
      <c r="I28" s="1"/>
      <c r="J28" s="56"/>
      <c r="K28" s="1"/>
      <c r="L28" s="55"/>
      <c r="M28" s="55"/>
      <c r="N28" s="1" t="s">
        <v>56</v>
      </c>
      <c r="O28" s="64" t="s">
        <v>72</v>
      </c>
      <c r="Q28" s="1"/>
      <c r="R28" s="1" t="n">
        <v>0</v>
      </c>
      <c r="S28" s="1"/>
      <c r="T28" s="1"/>
      <c r="U28" s="1" t="n">
        <v>1000</v>
      </c>
      <c r="V28" s="1" t="n">
        <v>85</v>
      </c>
      <c r="W28" s="1" t="n">
        <v>85</v>
      </c>
      <c r="X28" s="47" t="n">
        <f aca="false">+W28-U28</f>
        <v>-915</v>
      </c>
      <c r="Y28" s="14" t="n">
        <f aca="false">+W28-V28</f>
        <v>0</v>
      </c>
      <c r="Z28" s="15" t="s">
        <v>153</v>
      </c>
      <c r="AA28" s="49"/>
      <c r="AB28" s="45"/>
      <c r="AC28" s="5"/>
      <c r="AD28" s="5" t="s">
        <v>131</v>
      </c>
      <c r="AE28" s="44" t="s">
        <v>59</v>
      </c>
      <c r="AF28" s="51"/>
      <c r="AG28" s="57"/>
      <c r="AH28" s="53"/>
      <c r="AI28" s="53" t="s">
        <v>4</v>
      </c>
      <c r="AJ28" s="1"/>
      <c r="AK28" s="45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true" customHeight="false" outlineLevel="0" collapsed="false">
      <c r="A29" s="43"/>
      <c r="B29" s="11"/>
      <c r="E29" s="55" t="s">
        <v>154</v>
      </c>
      <c r="F29" s="55" t="s">
        <v>155</v>
      </c>
      <c r="G29" s="6"/>
      <c r="H29" s="5" t="n">
        <v>5053</v>
      </c>
      <c r="I29" s="1"/>
      <c r="J29" s="56"/>
      <c r="K29" s="1"/>
      <c r="L29" s="55"/>
      <c r="M29" s="55"/>
      <c r="N29" s="1"/>
      <c r="O29" s="1" t="s">
        <v>72</v>
      </c>
      <c r="Q29" s="1" t="n">
        <v>861</v>
      </c>
      <c r="R29" s="1" t="n">
        <v>861</v>
      </c>
      <c r="S29" s="1" t="n">
        <v>861</v>
      </c>
      <c r="T29" s="1" t="n">
        <v>244</v>
      </c>
      <c r="U29" s="1" t="n">
        <v>861</v>
      </c>
      <c r="V29" s="1" t="n">
        <v>30</v>
      </c>
      <c r="W29" s="1" t="n">
        <v>30</v>
      </c>
      <c r="X29" s="47" t="n">
        <f aca="false">+W29-U29</f>
        <v>-831</v>
      </c>
      <c r="Y29" s="14" t="n">
        <f aca="false">+W29-V29</f>
        <v>0</v>
      </c>
      <c r="Z29" s="67" t="s">
        <v>139</v>
      </c>
      <c r="AA29" s="49"/>
      <c r="AB29" s="45"/>
      <c r="AC29" s="5"/>
      <c r="AD29" s="5" t="n">
        <v>156086</v>
      </c>
      <c r="AE29" s="44"/>
      <c r="AF29" s="51"/>
      <c r="AG29" s="57"/>
      <c r="AH29" s="53"/>
      <c r="AI29" s="53"/>
      <c r="AJ29" s="1"/>
      <c r="AK29" s="54" t="s">
        <v>76</v>
      </c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22.5" hidden="true" customHeight="false" outlineLevel="0" collapsed="false">
      <c r="A30" s="58"/>
      <c r="B30" s="59" t="s">
        <v>42</v>
      </c>
      <c r="C30" s="73"/>
      <c r="D30" s="64"/>
      <c r="E30" s="60" t="s">
        <v>156</v>
      </c>
      <c r="F30" s="60" t="s">
        <v>157</v>
      </c>
      <c r="G30" s="62" t="s">
        <v>45</v>
      </c>
      <c r="H30" s="62" t="n">
        <v>9658</v>
      </c>
      <c r="I30" s="61" t="n">
        <v>600</v>
      </c>
      <c r="J30" s="61" t="s">
        <v>46</v>
      </c>
      <c r="K30" s="61" t="n">
        <v>1</v>
      </c>
      <c r="L30" s="64" t="s">
        <v>47</v>
      </c>
      <c r="M30" s="60" t="s">
        <v>158</v>
      </c>
      <c r="N30" s="0"/>
      <c r="O30" s="64" t="s">
        <v>159</v>
      </c>
      <c r="P30" s="65"/>
      <c r="Q30" s="79" t="n">
        <v>9778</v>
      </c>
      <c r="R30" s="79" t="n">
        <v>7503</v>
      </c>
      <c r="S30" s="79" t="n">
        <v>8331</v>
      </c>
      <c r="T30" s="79" t="n">
        <v>8587</v>
      </c>
      <c r="U30" s="79" t="n">
        <v>7905</v>
      </c>
      <c r="V30" s="79" t="n">
        <v>6482</v>
      </c>
      <c r="W30" s="79" t="n">
        <v>7129</v>
      </c>
      <c r="X30" s="47" t="n">
        <f aca="false">+W30-U30</f>
        <v>-776</v>
      </c>
      <c r="Y30" s="66" t="n">
        <f aca="false">+W30-V30</f>
        <v>647</v>
      </c>
      <c r="Z30" s="48" t="s">
        <v>109</v>
      </c>
      <c r="AA30" s="54"/>
      <c r="AC30" s="68" t="n">
        <v>311277</v>
      </c>
      <c r="AD30" s="68" t="n">
        <v>125822</v>
      </c>
      <c r="AE30" s="75" t="s">
        <v>51</v>
      </c>
      <c r="AF30" s="76" t="n">
        <v>0.03</v>
      </c>
      <c r="AG30" s="77"/>
      <c r="AH30" s="71" t="s">
        <v>66</v>
      </c>
      <c r="AI30" s="71" t="s">
        <v>4</v>
      </c>
      <c r="AJ30" s="61" t="s">
        <v>160</v>
      </c>
      <c r="AK30" s="108" t="s">
        <v>76</v>
      </c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true" customHeight="false" outlineLevel="0" collapsed="false">
      <c r="A31" s="58"/>
      <c r="B31" s="59" t="s">
        <v>42</v>
      </c>
      <c r="C31" s="60"/>
      <c r="D31" s="61"/>
      <c r="E31" s="55" t="s">
        <v>93</v>
      </c>
      <c r="F31" s="60" t="s">
        <v>161</v>
      </c>
      <c r="G31" s="62" t="s">
        <v>45</v>
      </c>
      <c r="H31" s="62" t="n">
        <v>6103</v>
      </c>
      <c r="I31" s="61" t="n">
        <v>427</v>
      </c>
      <c r="J31" s="61" t="s">
        <v>46</v>
      </c>
      <c r="K31" s="61"/>
      <c r="L31" s="64" t="s">
        <v>95</v>
      </c>
      <c r="M31" s="60" t="s">
        <v>96</v>
      </c>
      <c r="N31" s="0"/>
      <c r="O31" s="64" t="s">
        <v>90</v>
      </c>
      <c r="P31" s="65"/>
      <c r="Q31" s="64" t="n">
        <v>42</v>
      </c>
      <c r="R31" s="64"/>
      <c r="S31" s="64" t="n">
        <v>42</v>
      </c>
      <c r="T31" s="64"/>
      <c r="U31" s="64"/>
      <c r="V31" s="64"/>
      <c r="W31" s="64"/>
      <c r="X31" s="47" t="n">
        <f aca="false">+W31-U31</f>
        <v>0</v>
      </c>
      <c r="Y31" s="66" t="n">
        <f aca="false">+W31-V31</f>
        <v>0</v>
      </c>
      <c r="Z31" s="67" t="s">
        <v>162</v>
      </c>
      <c r="AA31" s="54"/>
      <c r="AC31" s="68" t="n">
        <v>312269</v>
      </c>
      <c r="AD31" s="68" t="n">
        <v>126269</v>
      </c>
      <c r="AE31" s="75" t="s">
        <v>51</v>
      </c>
      <c r="AF31" s="76" t="n">
        <v>0.065</v>
      </c>
      <c r="AG31" s="77"/>
      <c r="AH31" s="71" t="s">
        <v>92</v>
      </c>
      <c r="AI31" s="71" t="s">
        <v>4</v>
      </c>
      <c r="AJ31" s="61" t="s">
        <v>136</v>
      </c>
      <c r="AK31" s="54" t="s">
        <v>68</v>
      </c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22.5" hidden="true" customHeight="false" outlineLevel="0" collapsed="false">
      <c r="A32" s="58"/>
      <c r="B32" s="59" t="s">
        <v>42</v>
      </c>
      <c r="C32" s="60"/>
      <c r="D32" s="61"/>
      <c r="E32" s="3" t="s">
        <v>163</v>
      </c>
      <c r="F32" s="60" t="s">
        <v>164</v>
      </c>
      <c r="G32" s="62" t="s">
        <v>45</v>
      </c>
      <c r="H32" s="62" t="n">
        <v>9694</v>
      </c>
      <c r="I32" s="61" t="n">
        <v>550</v>
      </c>
      <c r="J32" s="61" t="s">
        <v>46</v>
      </c>
      <c r="K32" s="61"/>
      <c r="L32" s="64" t="s">
        <v>47</v>
      </c>
      <c r="M32" s="60" t="s">
        <v>165</v>
      </c>
      <c r="N32" s="0"/>
      <c r="O32" s="64" t="s">
        <v>72</v>
      </c>
      <c r="P32" s="65"/>
      <c r="Q32" s="64" t="n">
        <v>3265</v>
      </c>
      <c r="R32" s="1" t="n">
        <f aca="false">5250-2017</f>
        <v>3233</v>
      </c>
      <c r="S32" s="64" t="n">
        <v>2759</v>
      </c>
      <c r="T32" s="64" t="n">
        <v>3018</v>
      </c>
      <c r="U32" s="1" t="n">
        <f aca="false">4321+425</f>
        <v>4746</v>
      </c>
      <c r="V32" s="64" t="n">
        <v>4340</v>
      </c>
      <c r="W32" s="1" t="n">
        <v>4065</v>
      </c>
      <c r="X32" s="47" t="n">
        <f aca="false">+W32-U32</f>
        <v>-681</v>
      </c>
      <c r="Y32" s="66" t="n">
        <f aca="false">+W32-V32</f>
        <v>-275</v>
      </c>
      <c r="Z32" s="67" t="s">
        <v>166</v>
      </c>
      <c r="AA32" s="54"/>
      <c r="AC32" s="68" t="n">
        <v>366970</v>
      </c>
      <c r="AD32" s="68" t="n">
        <v>138279</v>
      </c>
      <c r="AE32" s="75" t="s">
        <v>51</v>
      </c>
      <c r="AF32" s="76" t="n">
        <v>0.05</v>
      </c>
      <c r="AG32" s="77"/>
      <c r="AH32" s="71" t="s">
        <v>66</v>
      </c>
      <c r="AI32" s="71" t="s">
        <v>4</v>
      </c>
      <c r="AJ32" s="61" t="s">
        <v>167</v>
      </c>
      <c r="AK32" s="54" t="s">
        <v>53</v>
      </c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22.5" hidden="true" customHeight="false" outlineLevel="0" collapsed="false">
      <c r="A33" s="58"/>
      <c r="B33" s="59" t="s">
        <v>42</v>
      </c>
      <c r="C33" s="73"/>
      <c r="D33" s="64"/>
      <c r="E33" s="60" t="s">
        <v>168</v>
      </c>
      <c r="F33" s="60" t="s">
        <v>169</v>
      </c>
      <c r="G33" s="62" t="s">
        <v>83</v>
      </c>
      <c r="H33" s="62" t="n">
        <v>5999</v>
      </c>
      <c r="I33" s="61" t="n">
        <v>429</v>
      </c>
      <c r="J33" s="61" t="s">
        <v>46</v>
      </c>
      <c r="K33" s="61" t="n">
        <v>1</v>
      </c>
      <c r="L33" s="63" t="s">
        <v>47</v>
      </c>
      <c r="M33" s="60" t="s">
        <v>170</v>
      </c>
      <c r="N33" s="0"/>
      <c r="O33" s="64" t="s">
        <v>115</v>
      </c>
      <c r="P33" s="65"/>
      <c r="Q33" s="79" t="n">
        <v>12472</v>
      </c>
      <c r="R33" s="46" t="n">
        <v>7841</v>
      </c>
      <c r="S33" s="79" t="n">
        <v>7761</v>
      </c>
      <c r="T33" s="79" t="n">
        <v>8383</v>
      </c>
      <c r="U33" s="46" t="n">
        <v>7695</v>
      </c>
      <c r="V33" s="79" t="n">
        <v>7591</v>
      </c>
      <c r="W33" s="46" t="n">
        <v>7043</v>
      </c>
      <c r="X33" s="47" t="n">
        <f aca="false">+W33-U33</f>
        <v>-652</v>
      </c>
      <c r="Y33" s="66" t="n">
        <f aca="false">+W33-V33</f>
        <v>-548</v>
      </c>
      <c r="Z33" s="48" t="s">
        <v>109</v>
      </c>
      <c r="AA33" s="54"/>
      <c r="AC33" s="68" t="n">
        <v>311932</v>
      </c>
      <c r="AD33" s="68" t="n">
        <v>380570</v>
      </c>
      <c r="AE33" s="75" t="s">
        <v>51</v>
      </c>
      <c r="AF33" s="9" t="n">
        <v>0.152</v>
      </c>
      <c r="AG33" s="109" t="n">
        <v>9908</v>
      </c>
      <c r="AH33" s="64" t="s">
        <v>171</v>
      </c>
      <c r="AI33" s="71" t="s">
        <v>4</v>
      </c>
      <c r="AJ33" s="61" t="s">
        <v>79</v>
      </c>
      <c r="AK33" s="54" t="s">
        <v>76</v>
      </c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true" customHeight="false" outlineLevel="0" collapsed="false">
      <c r="A34" s="43"/>
      <c r="B34" s="11" t="s">
        <v>42</v>
      </c>
      <c r="E34" s="3" t="s">
        <v>172</v>
      </c>
      <c r="F34" s="3" t="s">
        <v>173</v>
      </c>
      <c r="G34" s="6" t="s">
        <v>45</v>
      </c>
      <c r="H34" s="6" t="n">
        <v>6296</v>
      </c>
      <c r="I34" s="4" t="n">
        <v>764</v>
      </c>
      <c r="J34" s="4" t="s">
        <v>174</v>
      </c>
      <c r="L34" s="1" t="s">
        <v>47</v>
      </c>
      <c r="M34" s="3" t="s">
        <v>175</v>
      </c>
      <c r="N34" s="45"/>
      <c r="O34" s="1" t="s">
        <v>90</v>
      </c>
      <c r="Q34" s="1" t="n">
        <v>41</v>
      </c>
      <c r="R34" s="1"/>
      <c r="S34" s="1"/>
      <c r="T34" s="1"/>
      <c r="U34" s="1"/>
      <c r="V34" s="1"/>
      <c r="W34" s="1"/>
      <c r="X34" s="47" t="n">
        <f aca="false">+W34-U34</f>
        <v>0</v>
      </c>
      <c r="Y34" s="14" t="n">
        <f aca="false">+W34-V34</f>
        <v>0</v>
      </c>
      <c r="Z34" s="67" t="s">
        <v>176</v>
      </c>
      <c r="AA34" s="49"/>
      <c r="AB34" s="45"/>
      <c r="AC34" s="5" t="n">
        <v>309660</v>
      </c>
      <c r="AD34" s="5" t="n">
        <v>151135</v>
      </c>
      <c r="AE34" s="50" t="s">
        <v>51</v>
      </c>
      <c r="AF34" s="51" t="n">
        <v>0.065</v>
      </c>
      <c r="AG34" s="52"/>
      <c r="AH34" s="53" t="s">
        <v>92</v>
      </c>
      <c r="AI34" s="53" t="s">
        <v>4</v>
      </c>
      <c r="AJ34" s="4" t="s">
        <v>79</v>
      </c>
      <c r="AK34" s="63" t="s">
        <v>76</v>
      </c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22.5" hidden="true" customHeight="false" outlineLevel="0" collapsed="false">
      <c r="A35" s="43"/>
      <c r="B35" s="11" t="s">
        <v>42</v>
      </c>
      <c r="E35" s="3" t="s">
        <v>177</v>
      </c>
      <c r="F35" s="3" t="s">
        <v>173</v>
      </c>
      <c r="G35" s="6" t="s">
        <v>45</v>
      </c>
      <c r="H35" s="6" t="n">
        <v>6296</v>
      </c>
      <c r="I35" s="4" t="n">
        <v>764</v>
      </c>
      <c r="J35" s="4" t="s">
        <v>174</v>
      </c>
      <c r="L35" s="44" t="s">
        <v>47</v>
      </c>
      <c r="M35" s="3" t="s">
        <v>178</v>
      </c>
      <c r="N35" s="45"/>
      <c r="O35" s="1" t="s">
        <v>90</v>
      </c>
      <c r="Q35" s="1"/>
      <c r="R35" s="1"/>
      <c r="S35" s="1"/>
      <c r="T35" s="1"/>
      <c r="U35" s="1"/>
      <c r="V35" s="1"/>
      <c r="W35" s="1"/>
      <c r="X35" s="47" t="n">
        <f aca="false">+W35-U35</f>
        <v>0</v>
      </c>
      <c r="Y35" s="14" t="n">
        <f aca="false">+W35-V35</f>
        <v>0</v>
      </c>
      <c r="Z35" s="15" t="s">
        <v>179</v>
      </c>
      <c r="AA35" s="49"/>
      <c r="AB35" s="45"/>
      <c r="AC35" s="5" t="n">
        <v>309365</v>
      </c>
      <c r="AD35" s="5" t="n">
        <v>26375</v>
      </c>
      <c r="AE35" s="50" t="s">
        <v>51</v>
      </c>
      <c r="AF35" s="51" t="n">
        <v>0.07</v>
      </c>
      <c r="AG35" s="52"/>
      <c r="AH35" s="53" t="s">
        <v>66</v>
      </c>
      <c r="AI35" s="53"/>
      <c r="AJ35" s="4" t="s">
        <v>79</v>
      </c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true" customHeight="false" outlineLevel="0" collapsed="false">
      <c r="A36" s="82"/>
      <c r="B36" s="83" t="n">
        <v>36325</v>
      </c>
      <c r="C36" s="84"/>
      <c r="D36" s="85"/>
      <c r="E36" s="86" t="s">
        <v>180</v>
      </c>
      <c r="F36" s="86" t="s">
        <v>181</v>
      </c>
      <c r="G36" s="87" t="s">
        <v>45</v>
      </c>
      <c r="H36" s="88" t="n">
        <v>9835</v>
      </c>
      <c r="I36" s="89"/>
      <c r="J36" s="90"/>
      <c r="K36" s="89"/>
      <c r="L36" s="91"/>
      <c r="M36" s="91"/>
      <c r="N36" s="89" t="s">
        <v>56</v>
      </c>
      <c r="O36" s="46" t="s">
        <v>72</v>
      </c>
      <c r="P36" s="92"/>
      <c r="Q36" s="89"/>
      <c r="R36" s="46" t="n">
        <v>287</v>
      </c>
      <c r="S36" s="46" t="n">
        <v>1065</v>
      </c>
      <c r="T36" s="46" t="n">
        <v>895</v>
      </c>
      <c r="U36" s="46" t="n">
        <v>1182</v>
      </c>
      <c r="V36" s="46" t="n">
        <v>544</v>
      </c>
      <c r="W36" s="46" t="n">
        <v>544</v>
      </c>
      <c r="X36" s="47" t="n">
        <f aca="false">+W36-U36</f>
        <v>-638</v>
      </c>
      <c r="Y36" s="93" t="n">
        <f aca="false">+W36-V36</f>
        <v>0</v>
      </c>
      <c r="Z36" s="67" t="s">
        <v>139</v>
      </c>
      <c r="AA36" s="94"/>
      <c r="AB36" s="95"/>
      <c r="AC36" s="96"/>
      <c r="AD36" s="88" t="n">
        <v>281587</v>
      </c>
      <c r="AE36" s="97" t="s">
        <v>59</v>
      </c>
      <c r="AF36" s="105"/>
      <c r="AG36" s="106"/>
      <c r="AH36" s="100"/>
      <c r="AI36" s="100" t="s">
        <v>4</v>
      </c>
      <c r="AJ36" s="46"/>
      <c r="AK36" s="107" t="s">
        <v>182</v>
      </c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22.5" hidden="true" customHeight="false" outlineLevel="0" collapsed="false">
      <c r="A37" s="43"/>
      <c r="B37" s="11" t="s">
        <v>42</v>
      </c>
      <c r="E37" s="3" t="s">
        <v>183</v>
      </c>
      <c r="F37" s="3" t="s">
        <v>184</v>
      </c>
      <c r="G37" s="6" t="s">
        <v>45</v>
      </c>
      <c r="H37" s="6" t="n">
        <v>9651</v>
      </c>
      <c r="I37" s="4" t="n">
        <v>600</v>
      </c>
      <c r="J37" s="4" t="s">
        <v>46</v>
      </c>
      <c r="L37" s="1" t="s">
        <v>47</v>
      </c>
      <c r="M37" s="3" t="s">
        <v>185</v>
      </c>
      <c r="N37" s="45"/>
      <c r="O37" s="1" t="s">
        <v>186</v>
      </c>
      <c r="Q37" s="1" t="n">
        <v>5337</v>
      </c>
      <c r="R37" s="1" t="n">
        <v>3932</v>
      </c>
      <c r="S37" s="1" t="n">
        <v>5847</v>
      </c>
      <c r="T37" s="1" t="n">
        <v>4499</v>
      </c>
      <c r="U37" s="1" t="n">
        <v>3800</v>
      </c>
      <c r="V37" s="1" t="n">
        <v>3502</v>
      </c>
      <c r="W37" s="1" t="n">
        <v>3229</v>
      </c>
      <c r="X37" s="47" t="n">
        <f aca="false">+W37-U37</f>
        <v>-571</v>
      </c>
      <c r="Y37" s="14" t="n">
        <f aca="false">+W37-V37</f>
        <v>-273</v>
      </c>
      <c r="Z37" s="48" t="s">
        <v>102</v>
      </c>
      <c r="AA37" s="49"/>
      <c r="AB37" s="45"/>
      <c r="AC37" s="5" t="n">
        <v>348035</v>
      </c>
      <c r="AD37" s="5" t="n">
        <v>152992</v>
      </c>
      <c r="AE37" s="50" t="s">
        <v>51</v>
      </c>
      <c r="AF37" s="51" t="n">
        <v>0.105</v>
      </c>
      <c r="AG37" s="52" t="n">
        <v>9812</v>
      </c>
      <c r="AH37" s="53" t="s">
        <v>187</v>
      </c>
      <c r="AI37" s="53" t="s">
        <v>4</v>
      </c>
      <c r="AJ37" s="4" t="s">
        <v>188</v>
      </c>
      <c r="AK37" s="54" t="s">
        <v>68</v>
      </c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true" customHeight="false" outlineLevel="0" collapsed="false">
      <c r="A38" s="58"/>
      <c r="B38" s="59" t="n">
        <v>36423</v>
      </c>
      <c r="C38" s="60"/>
      <c r="D38" s="61"/>
      <c r="E38" s="73" t="s">
        <v>189</v>
      </c>
      <c r="F38" s="73" t="s">
        <v>190</v>
      </c>
      <c r="G38" s="62" t="s">
        <v>45</v>
      </c>
      <c r="H38" s="68" t="n">
        <v>6850</v>
      </c>
      <c r="I38" s="64"/>
      <c r="J38" s="78"/>
      <c r="K38" s="64"/>
      <c r="L38" s="73"/>
      <c r="M38" s="73" t="s">
        <v>191</v>
      </c>
      <c r="N38" s="64" t="s">
        <v>56</v>
      </c>
      <c r="O38" s="1" t="s">
        <v>192</v>
      </c>
      <c r="P38" s="65"/>
      <c r="Q38" s="64" t="n">
        <v>260</v>
      </c>
      <c r="R38" s="64" t="n">
        <v>152</v>
      </c>
      <c r="S38" s="64" t="n">
        <v>108</v>
      </c>
      <c r="T38" s="64" t="n">
        <v>0</v>
      </c>
      <c r="U38" s="64" t="n">
        <v>732</v>
      </c>
      <c r="V38" s="64" t="n">
        <v>175</v>
      </c>
      <c r="W38" s="64" t="n">
        <v>175</v>
      </c>
      <c r="X38" s="47" t="n">
        <f aca="false">+W38-U38</f>
        <v>-557</v>
      </c>
      <c r="Y38" s="66" t="n">
        <f aca="false">+W38-V38</f>
        <v>0</v>
      </c>
      <c r="Z38" s="67" t="s">
        <v>139</v>
      </c>
      <c r="AA38" s="54"/>
      <c r="AC38" s="68"/>
      <c r="AD38" s="68" t="n">
        <v>500658</v>
      </c>
      <c r="AE38" s="63" t="s">
        <v>59</v>
      </c>
      <c r="AF38" s="76"/>
      <c r="AG38" s="80"/>
      <c r="AH38" s="71"/>
      <c r="AI38" s="71" t="s">
        <v>4</v>
      </c>
      <c r="AJ38" s="64" t="s">
        <v>131</v>
      </c>
      <c r="AK38" s="54" t="s">
        <v>182</v>
      </c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2.5" hidden="true" customHeight="false" outlineLevel="0" collapsed="false">
      <c r="A39" s="58"/>
      <c r="B39" s="59" t="s">
        <v>42</v>
      </c>
      <c r="C39" s="60"/>
      <c r="D39" s="61"/>
      <c r="E39" s="55" t="s">
        <v>193</v>
      </c>
      <c r="F39" s="55" t="s">
        <v>194</v>
      </c>
      <c r="G39" s="6" t="s">
        <v>45</v>
      </c>
      <c r="H39" s="5" t="n">
        <v>9748</v>
      </c>
      <c r="I39" s="1"/>
      <c r="J39" s="56"/>
      <c r="K39" s="1" t="n">
        <v>1</v>
      </c>
      <c r="L39" s="55"/>
      <c r="M39" s="55" t="s">
        <v>193</v>
      </c>
      <c r="N39" s="1"/>
      <c r="O39" s="1" t="s">
        <v>186</v>
      </c>
      <c r="Q39" s="46" t="n">
        <v>7906</v>
      </c>
      <c r="R39" s="46" t="n">
        <v>1440</v>
      </c>
      <c r="S39" s="46" t="n">
        <v>7591</v>
      </c>
      <c r="T39" s="46" t="n">
        <v>4676</v>
      </c>
      <c r="U39" s="46" t="n">
        <v>1070</v>
      </c>
      <c r="V39" s="46" t="n">
        <v>556</v>
      </c>
      <c r="W39" s="46" t="n">
        <v>556</v>
      </c>
      <c r="X39" s="47" t="n">
        <f aca="false">+W39-U39</f>
        <v>-514</v>
      </c>
      <c r="Y39" s="14" t="n">
        <f aca="false">+W39-V39</f>
        <v>0</v>
      </c>
      <c r="Z39" s="67" t="s">
        <v>139</v>
      </c>
      <c r="AA39" s="49"/>
      <c r="AB39" s="45"/>
      <c r="AC39" s="5" t="n">
        <v>370009</v>
      </c>
      <c r="AD39" s="5" t="n">
        <v>137205</v>
      </c>
      <c r="AE39" s="44" t="s">
        <v>59</v>
      </c>
      <c r="AF39" s="51" t="n">
        <v>0.04</v>
      </c>
      <c r="AG39" s="57"/>
      <c r="AH39" s="53" t="s">
        <v>66</v>
      </c>
      <c r="AI39" s="53" t="s">
        <v>4</v>
      </c>
      <c r="AJ39" s="1" t="s">
        <v>195</v>
      </c>
      <c r="AK39" s="54" t="s">
        <v>68</v>
      </c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true" customHeight="false" outlineLevel="0" collapsed="false">
      <c r="A40" s="43"/>
      <c r="B40" s="11" t="s">
        <v>42</v>
      </c>
      <c r="E40" s="55" t="s">
        <v>132</v>
      </c>
      <c r="F40" s="3" t="s">
        <v>196</v>
      </c>
      <c r="G40" s="6" t="s">
        <v>45</v>
      </c>
      <c r="H40" s="6" t="n">
        <v>4480</v>
      </c>
      <c r="I40" s="4" t="n">
        <v>600</v>
      </c>
      <c r="J40" s="4" t="s">
        <v>46</v>
      </c>
      <c r="L40" s="1" t="s">
        <v>47</v>
      </c>
      <c r="M40" s="3" t="s">
        <v>197</v>
      </c>
      <c r="N40" s="45"/>
      <c r="O40" s="1" t="s">
        <v>198</v>
      </c>
      <c r="Q40" s="1" t="n">
        <v>484</v>
      </c>
      <c r="R40" s="1" t="n">
        <v>1314</v>
      </c>
      <c r="S40" s="1" t="n">
        <v>572</v>
      </c>
      <c r="T40" s="1" t="n">
        <v>527</v>
      </c>
      <c r="U40" s="1" t="n">
        <v>1800</v>
      </c>
      <c r="V40" s="1" t="n">
        <v>1329</v>
      </c>
      <c r="W40" s="1" t="n">
        <v>1329</v>
      </c>
      <c r="X40" s="47" t="n">
        <f aca="false">+W40-U40</f>
        <v>-471</v>
      </c>
      <c r="Y40" s="14" t="n">
        <f aca="false">+W40-V40</f>
        <v>0</v>
      </c>
      <c r="Z40" s="67" t="s">
        <v>73</v>
      </c>
      <c r="AA40" s="49"/>
      <c r="AB40" s="45"/>
      <c r="AC40" s="5" t="n">
        <v>348300</v>
      </c>
      <c r="AD40" s="5" t="n">
        <v>136222</v>
      </c>
      <c r="AE40" s="50" t="s">
        <v>51</v>
      </c>
      <c r="AF40" s="51" t="n">
        <v>0.105</v>
      </c>
      <c r="AG40" s="52" t="n">
        <v>9901</v>
      </c>
      <c r="AH40" s="53" t="s">
        <v>74</v>
      </c>
      <c r="AI40" s="53" t="s">
        <v>4</v>
      </c>
      <c r="AJ40" s="4" t="s">
        <v>199</v>
      </c>
      <c r="AK40" s="54" t="s">
        <v>53</v>
      </c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true" customHeight="false" outlineLevel="0" collapsed="false">
      <c r="A41" s="43"/>
      <c r="B41" s="11" t="s">
        <v>42</v>
      </c>
      <c r="E41" s="3" t="s">
        <v>200</v>
      </c>
      <c r="F41" s="3" t="s">
        <v>201</v>
      </c>
      <c r="G41" s="6" t="s">
        <v>45</v>
      </c>
      <c r="H41" s="6" t="n">
        <v>9656</v>
      </c>
      <c r="I41" s="4" t="n">
        <v>550</v>
      </c>
      <c r="J41" s="4" t="s">
        <v>46</v>
      </c>
      <c r="L41" s="44" t="s">
        <v>47</v>
      </c>
      <c r="M41" s="3" t="s">
        <v>202</v>
      </c>
      <c r="N41" s="45"/>
      <c r="O41" s="1" t="s">
        <v>72</v>
      </c>
      <c r="Q41" s="46" t="n">
        <v>975</v>
      </c>
      <c r="R41" s="46" t="n">
        <v>1142</v>
      </c>
      <c r="S41" s="46" t="n">
        <v>458</v>
      </c>
      <c r="T41" s="46" t="n">
        <v>1396</v>
      </c>
      <c r="U41" s="46" t="n">
        <v>1073</v>
      </c>
      <c r="V41" s="46" t="n">
        <v>608</v>
      </c>
      <c r="W41" s="46" t="n">
        <v>608</v>
      </c>
      <c r="X41" s="47" t="n">
        <f aca="false">+W41-U41</f>
        <v>-465</v>
      </c>
      <c r="Y41" s="14" t="n">
        <f aca="false">+W41-V41</f>
        <v>0</v>
      </c>
      <c r="Z41" s="67" t="s">
        <v>139</v>
      </c>
      <c r="AA41" s="49"/>
      <c r="AB41" s="45"/>
      <c r="AC41" s="5" t="n">
        <v>309891</v>
      </c>
      <c r="AD41" s="5" t="n">
        <v>125892</v>
      </c>
      <c r="AE41" s="50" t="s">
        <v>51</v>
      </c>
      <c r="AF41" s="51" t="n">
        <v>0.054</v>
      </c>
      <c r="AG41" s="52" t="n">
        <v>9812</v>
      </c>
      <c r="AH41" s="53" t="s">
        <v>187</v>
      </c>
      <c r="AI41" s="53" t="s">
        <v>4</v>
      </c>
      <c r="AJ41" s="4" t="s">
        <v>203</v>
      </c>
      <c r="AK41" s="54" t="s">
        <v>76</v>
      </c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true" customHeight="false" outlineLevel="0" collapsed="false">
      <c r="A42" s="58"/>
      <c r="B42" s="59" t="s">
        <v>42</v>
      </c>
      <c r="C42" s="73"/>
      <c r="D42" s="64"/>
      <c r="E42" s="73" t="s">
        <v>123</v>
      </c>
      <c r="F42" s="73" t="s">
        <v>204</v>
      </c>
      <c r="G42" s="6" t="s">
        <v>45</v>
      </c>
      <c r="H42" s="68" t="n">
        <v>9760</v>
      </c>
      <c r="I42" s="1" t="n">
        <v>600</v>
      </c>
      <c r="J42" s="56"/>
      <c r="K42" s="1"/>
      <c r="L42" s="55"/>
      <c r="M42" s="55" t="s">
        <v>123</v>
      </c>
      <c r="N42" s="1"/>
      <c r="O42" s="64" t="s">
        <v>125</v>
      </c>
      <c r="Q42" s="64" t="n">
        <v>4796</v>
      </c>
      <c r="R42" s="1" t="n">
        <v>3195</v>
      </c>
      <c r="S42" s="64" t="n">
        <v>4872</v>
      </c>
      <c r="T42" s="64" t="n">
        <v>4195</v>
      </c>
      <c r="U42" s="1" t="n">
        <v>4000</v>
      </c>
      <c r="V42" s="64" t="n">
        <v>3535</v>
      </c>
      <c r="W42" s="1" t="n">
        <v>3535</v>
      </c>
      <c r="X42" s="47" t="n">
        <f aca="false">+W42-U42</f>
        <v>-465</v>
      </c>
      <c r="Y42" s="14" t="n">
        <f aca="false">+W42-V42</f>
        <v>0</v>
      </c>
      <c r="Z42" s="48" t="s">
        <v>205</v>
      </c>
      <c r="AA42" s="49"/>
      <c r="AB42" s="45"/>
      <c r="AC42" s="102"/>
      <c r="AD42" s="68" t="n">
        <v>538516</v>
      </c>
      <c r="AE42" s="44" t="s">
        <v>59</v>
      </c>
      <c r="AF42" s="51" t="n">
        <v>0.08</v>
      </c>
      <c r="AG42" s="52" t="n">
        <v>9903</v>
      </c>
      <c r="AH42" s="53" t="s">
        <v>74</v>
      </c>
      <c r="AI42" s="53" t="s">
        <v>4</v>
      </c>
      <c r="AJ42" s="64" t="s">
        <v>127</v>
      </c>
      <c r="AK42" s="54" t="s">
        <v>68</v>
      </c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true" customHeight="false" outlineLevel="0" collapsed="false">
      <c r="A43" s="43"/>
      <c r="B43" s="11" t="s">
        <v>42</v>
      </c>
      <c r="C43" s="55"/>
      <c r="D43" s="1"/>
      <c r="E43" s="3" t="s">
        <v>206</v>
      </c>
      <c r="F43" s="3" t="s">
        <v>207</v>
      </c>
      <c r="G43" s="6" t="s">
        <v>45</v>
      </c>
      <c r="H43" s="6" t="n">
        <v>4491</v>
      </c>
      <c r="I43" s="4" t="n">
        <v>601</v>
      </c>
      <c r="J43" s="4" t="s">
        <v>46</v>
      </c>
      <c r="L43" s="1" t="s">
        <v>47</v>
      </c>
      <c r="M43" s="3" t="s">
        <v>208</v>
      </c>
      <c r="N43" s="45"/>
      <c r="O43" s="1" t="s">
        <v>198</v>
      </c>
      <c r="Q43" s="1" t="n">
        <v>346</v>
      </c>
      <c r="R43" s="1" t="n">
        <v>644</v>
      </c>
      <c r="S43" s="1" t="n">
        <v>611</v>
      </c>
      <c r="T43" s="1" t="n">
        <v>457</v>
      </c>
      <c r="U43" s="1" t="n">
        <v>2272</v>
      </c>
      <c r="V43" s="1" t="n">
        <v>1817</v>
      </c>
      <c r="W43" s="1" t="n">
        <v>1817</v>
      </c>
      <c r="X43" s="47" t="n">
        <f aca="false">+W43-U43</f>
        <v>-455</v>
      </c>
      <c r="Y43" s="14" t="n">
        <f aca="false">+W43-V43</f>
        <v>0</v>
      </c>
      <c r="Z43" s="15" t="s">
        <v>139</v>
      </c>
      <c r="AA43" s="49"/>
      <c r="AB43" s="45"/>
      <c r="AC43" s="5" t="n">
        <v>347591</v>
      </c>
      <c r="AD43" s="5" t="n">
        <v>136421</v>
      </c>
      <c r="AE43" s="50" t="s">
        <v>51</v>
      </c>
      <c r="AF43" s="51" t="n">
        <v>0.14</v>
      </c>
      <c r="AG43" s="52" t="n">
        <v>9812</v>
      </c>
      <c r="AH43" s="53" t="s">
        <v>187</v>
      </c>
      <c r="AI43" s="53" t="s">
        <v>4</v>
      </c>
      <c r="AJ43" s="4" t="s">
        <v>209</v>
      </c>
      <c r="AK43" s="54" t="s">
        <v>86</v>
      </c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22.5" hidden="true" customHeight="false" outlineLevel="0" collapsed="false">
      <c r="A44" s="43"/>
      <c r="B44" s="11" t="s">
        <v>42</v>
      </c>
      <c r="E44" s="60" t="s">
        <v>210</v>
      </c>
      <c r="F44" s="3" t="s">
        <v>211</v>
      </c>
      <c r="G44" s="6" t="s">
        <v>45</v>
      </c>
      <c r="H44" s="6" t="n">
        <v>6226</v>
      </c>
      <c r="I44" s="4" t="n">
        <v>430</v>
      </c>
      <c r="J44" s="4" t="s">
        <v>46</v>
      </c>
      <c r="L44" s="1" t="s">
        <v>47</v>
      </c>
      <c r="M44" s="3" t="s">
        <v>212</v>
      </c>
      <c r="N44" s="45"/>
      <c r="O44" s="1" t="s">
        <v>213</v>
      </c>
      <c r="Q44" s="46" t="n">
        <v>9138</v>
      </c>
      <c r="R44" s="1" t="n">
        <v>4355</v>
      </c>
      <c r="S44" s="46" t="n">
        <v>7161</v>
      </c>
      <c r="T44" s="46" t="n">
        <v>6251</v>
      </c>
      <c r="U44" s="1" t="n">
        <v>3520</v>
      </c>
      <c r="V44" s="46" t="n">
        <v>3065</v>
      </c>
      <c r="W44" s="1" t="n">
        <v>3065</v>
      </c>
      <c r="X44" s="47" t="n">
        <f aca="false">+W44-U44</f>
        <v>-455</v>
      </c>
      <c r="Y44" s="14" t="n">
        <f aca="false">+W44-V44</f>
        <v>0</v>
      </c>
      <c r="Z44" s="8" t="s">
        <v>139</v>
      </c>
      <c r="AA44" s="49"/>
      <c r="AB44" s="45"/>
      <c r="AC44" s="5" t="n">
        <v>309959</v>
      </c>
      <c r="AD44" s="5" t="n">
        <v>132978</v>
      </c>
      <c r="AE44" s="50" t="s">
        <v>51</v>
      </c>
      <c r="AF44" s="51" t="n">
        <v>0.06</v>
      </c>
      <c r="AG44" s="52"/>
      <c r="AH44" s="53" t="s">
        <v>66</v>
      </c>
      <c r="AI44" s="53" t="s">
        <v>4</v>
      </c>
      <c r="AJ44" s="4" t="s">
        <v>214</v>
      </c>
      <c r="AK44" s="54" t="s">
        <v>53</v>
      </c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true" customHeight="false" outlineLevel="0" collapsed="false">
      <c r="A45" s="43"/>
      <c r="B45" s="11" t="n">
        <v>36325</v>
      </c>
      <c r="E45" s="55" t="s">
        <v>215</v>
      </c>
      <c r="F45" s="55" t="s">
        <v>216</v>
      </c>
      <c r="G45" s="6" t="s">
        <v>45</v>
      </c>
      <c r="H45" s="5" t="n">
        <v>9860</v>
      </c>
      <c r="I45" s="1"/>
      <c r="J45" s="56"/>
      <c r="K45" s="1"/>
      <c r="L45" s="55"/>
      <c r="M45" s="55"/>
      <c r="N45" s="1" t="s">
        <v>56</v>
      </c>
      <c r="O45" s="1" t="s">
        <v>72</v>
      </c>
      <c r="Q45" s="1"/>
      <c r="R45" s="1" t="n">
        <v>1500</v>
      </c>
      <c r="S45" s="1" t="n">
        <v>0</v>
      </c>
      <c r="T45" s="1" t="n">
        <v>0</v>
      </c>
      <c r="U45" s="1" t="n">
        <v>1990</v>
      </c>
      <c r="V45" s="1" t="n">
        <v>1556</v>
      </c>
      <c r="W45" s="1" t="n">
        <v>1556</v>
      </c>
      <c r="X45" s="47" t="n">
        <f aca="false">+W45-U45</f>
        <v>-434</v>
      </c>
      <c r="Y45" s="14" t="n">
        <f aca="false">+W45-V45</f>
        <v>0</v>
      </c>
      <c r="Z45" s="67" t="s">
        <v>139</v>
      </c>
      <c r="AA45" s="49"/>
      <c r="AB45" s="45"/>
      <c r="AC45" s="5"/>
      <c r="AD45" s="5" t="n">
        <v>453067</v>
      </c>
      <c r="AE45" s="44" t="s">
        <v>59</v>
      </c>
      <c r="AF45" s="51"/>
      <c r="AG45" s="57"/>
      <c r="AH45" s="53"/>
      <c r="AI45" s="53" t="s">
        <v>4</v>
      </c>
      <c r="AJ45" s="1"/>
      <c r="AK45" s="54" t="s">
        <v>182</v>
      </c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22.5" hidden="true" customHeight="false" outlineLevel="0" collapsed="false">
      <c r="A46" s="43"/>
      <c r="B46" s="11" t="s">
        <v>42</v>
      </c>
      <c r="E46" s="55" t="s">
        <v>93</v>
      </c>
      <c r="F46" s="3" t="s">
        <v>217</v>
      </c>
      <c r="G46" s="6" t="s">
        <v>45</v>
      </c>
      <c r="H46" s="6" t="n">
        <v>6748</v>
      </c>
      <c r="I46" s="4" t="n">
        <v>427</v>
      </c>
      <c r="J46" s="4" t="s">
        <v>46</v>
      </c>
      <c r="K46" s="4" t="n">
        <v>1</v>
      </c>
      <c r="L46" s="1" t="s">
        <v>95</v>
      </c>
      <c r="M46" s="3" t="s">
        <v>96</v>
      </c>
      <c r="N46" s="45"/>
      <c r="O46" s="1" t="s">
        <v>90</v>
      </c>
      <c r="Q46" s="1" t="n">
        <v>2005</v>
      </c>
      <c r="R46" s="1" t="n">
        <v>2666</v>
      </c>
      <c r="S46" s="1" t="n">
        <v>1482</v>
      </c>
      <c r="T46" s="1" t="n">
        <v>1791</v>
      </c>
      <c r="U46" s="1" t="n">
        <v>3173</v>
      </c>
      <c r="V46" s="1" t="n">
        <v>3056</v>
      </c>
      <c r="W46" s="1" t="n">
        <v>2750</v>
      </c>
      <c r="X46" s="47" t="n">
        <f aca="false">+W46-U46</f>
        <v>-423</v>
      </c>
      <c r="Y46" s="14" t="n">
        <f aca="false">+W46-V46</f>
        <v>-306</v>
      </c>
      <c r="Z46" s="48" t="s">
        <v>218</v>
      </c>
      <c r="AA46" s="49"/>
      <c r="AB46" s="45"/>
      <c r="AC46" s="5" t="n">
        <v>312289</v>
      </c>
      <c r="AD46" s="5" t="n">
        <v>126360</v>
      </c>
      <c r="AE46" s="50" t="s">
        <v>51</v>
      </c>
      <c r="AF46" s="51" t="n">
        <v>0.07</v>
      </c>
      <c r="AG46" s="52"/>
      <c r="AH46" s="53" t="s">
        <v>66</v>
      </c>
      <c r="AI46" s="53" t="s">
        <v>4</v>
      </c>
      <c r="AJ46" s="4" t="s">
        <v>136</v>
      </c>
      <c r="AK46" s="4" t="s">
        <v>68</v>
      </c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  <c r="IT46" s="72"/>
      <c r="IU46" s="72"/>
      <c r="IV46" s="72"/>
      <c r="IW46" s="72"/>
    </row>
    <row r="47" customFormat="false" ht="12.75" hidden="true" customHeight="false" outlineLevel="0" collapsed="false">
      <c r="A47" s="58"/>
      <c r="B47" s="59" t="s">
        <v>42</v>
      </c>
      <c r="C47" s="60"/>
      <c r="D47" s="61"/>
      <c r="E47" s="60" t="s">
        <v>117</v>
      </c>
      <c r="F47" s="60" t="s">
        <v>219</v>
      </c>
      <c r="G47" s="6" t="s">
        <v>45</v>
      </c>
      <c r="H47" s="62" t="n">
        <v>6763</v>
      </c>
      <c r="I47" s="4" t="n">
        <v>427</v>
      </c>
      <c r="J47" s="4" t="s">
        <v>46</v>
      </c>
      <c r="L47" s="1" t="s">
        <v>47</v>
      </c>
      <c r="M47" s="3" t="s">
        <v>119</v>
      </c>
      <c r="N47" s="45"/>
      <c r="O47" s="64" t="s">
        <v>90</v>
      </c>
      <c r="Q47" s="1" t="n">
        <v>0</v>
      </c>
      <c r="R47" s="64"/>
      <c r="S47" s="64"/>
      <c r="T47" s="64"/>
      <c r="U47" s="64"/>
      <c r="V47" s="64"/>
      <c r="W47" s="64"/>
      <c r="X47" s="47" t="n">
        <f aca="false">+W47-U47</f>
        <v>0</v>
      </c>
      <c r="Y47" s="14" t="n">
        <f aca="false">+W47-V47</f>
        <v>0</v>
      </c>
      <c r="Z47" s="67" t="s">
        <v>220</v>
      </c>
      <c r="AA47" s="49"/>
      <c r="AB47" s="45"/>
      <c r="AC47" s="45"/>
      <c r="AD47" s="68" t="n">
        <v>138628</v>
      </c>
      <c r="AE47" s="50" t="s">
        <v>121</v>
      </c>
      <c r="AF47" s="51" t="n">
        <v>0.065</v>
      </c>
      <c r="AG47" s="52"/>
      <c r="AH47" s="53" t="s">
        <v>92</v>
      </c>
      <c r="AI47" s="53"/>
      <c r="AJ47" s="61" t="s">
        <v>221</v>
      </c>
      <c r="AK47" s="0" t="s">
        <v>222</v>
      </c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22.5" hidden="true" customHeight="false" outlineLevel="0" collapsed="false">
      <c r="A48" s="43"/>
      <c r="B48" s="11"/>
      <c r="E48" s="55" t="s">
        <v>223</v>
      </c>
      <c r="F48" s="55" t="s">
        <v>224</v>
      </c>
      <c r="G48" s="6"/>
      <c r="H48" s="5" t="n">
        <v>9746</v>
      </c>
      <c r="I48" s="1"/>
      <c r="J48" s="56"/>
      <c r="K48" s="1"/>
      <c r="L48" s="55"/>
      <c r="M48" s="55"/>
      <c r="N48" s="1"/>
      <c r="O48" s="1" t="s">
        <v>72</v>
      </c>
      <c r="Q48" s="1"/>
      <c r="R48" s="1" t="n">
        <v>3130</v>
      </c>
      <c r="S48" s="1"/>
      <c r="T48" s="1"/>
      <c r="U48" s="1" t="n">
        <f aca="false">3056-17</f>
        <v>3039</v>
      </c>
      <c r="V48" s="1" t="n">
        <v>2689</v>
      </c>
      <c r="W48" s="1" t="n">
        <v>2635</v>
      </c>
      <c r="X48" s="47" t="n">
        <f aca="false">+W48-U48</f>
        <v>-404</v>
      </c>
      <c r="Y48" s="14"/>
      <c r="Z48" s="48" t="s">
        <v>109</v>
      </c>
      <c r="AA48" s="49"/>
      <c r="AB48" s="45"/>
      <c r="AC48" s="5"/>
      <c r="AD48" s="5" t="n">
        <v>536900</v>
      </c>
      <c r="AE48" s="44"/>
      <c r="AF48" s="51"/>
      <c r="AG48" s="57"/>
      <c r="AH48" s="53"/>
      <c r="AI48" s="53"/>
      <c r="AJ48" s="1"/>
      <c r="AK48" s="54" t="s">
        <v>76</v>
      </c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22.5" hidden="true" customHeight="false" outlineLevel="0" collapsed="false">
      <c r="A49" s="58"/>
      <c r="B49" s="59" t="s">
        <v>42</v>
      </c>
      <c r="C49" s="60"/>
      <c r="D49" s="61"/>
      <c r="E49" s="55" t="s">
        <v>93</v>
      </c>
      <c r="F49" s="73" t="s">
        <v>225</v>
      </c>
      <c r="G49" s="62" t="s">
        <v>45</v>
      </c>
      <c r="H49" s="68" t="n">
        <v>9780</v>
      </c>
      <c r="I49" s="64"/>
      <c r="J49" s="78"/>
      <c r="K49" s="64"/>
      <c r="L49" s="73"/>
      <c r="M49" s="73" t="s">
        <v>96</v>
      </c>
      <c r="N49" s="64" t="s">
        <v>56</v>
      </c>
      <c r="O49" s="64" t="s">
        <v>108</v>
      </c>
      <c r="P49" s="65"/>
      <c r="Q49" s="79" t="n">
        <v>2459</v>
      </c>
      <c r="R49" s="1" t="n">
        <v>6485</v>
      </c>
      <c r="S49" s="79" t="n">
        <v>5697</v>
      </c>
      <c r="T49" s="79" t="n">
        <v>6861</v>
      </c>
      <c r="U49" s="1" t="n">
        <v>6402</v>
      </c>
      <c r="V49" s="79" t="n">
        <v>6431</v>
      </c>
      <c r="W49" s="1" t="n">
        <v>6015</v>
      </c>
      <c r="X49" s="47" t="n">
        <f aca="false">+W49-U49</f>
        <v>-387</v>
      </c>
      <c r="Y49" s="66" t="n">
        <f aca="false">+W49-V49</f>
        <v>-416</v>
      </c>
      <c r="Z49" s="48" t="s">
        <v>226</v>
      </c>
      <c r="AA49" s="54"/>
      <c r="AC49" s="68"/>
      <c r="AD49" s="68" t="n">
        <v>126278</v>
      </c>
      <c r="AE49" s="63" t="s">
        <v>59</v>
      </c>
      <c r="AF49" s="76" t="n">
        <v>0.24</v>
      </c>
      <c r="AG49" s="77" t="n">
        <v>9905</v>
      </c>
      <c r="AH49" s="71" t="s">
        <v>74</v>
      </c>
      <c r="AI49" s="71" t="s">
        <v>4</v>
      </c>
      <c r="AJ49" s="64" t="s">
        <v>227</v>
      </c>
      <c r="AK49" s="54" t="s">
        <v>68</v>
      </c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true" customHeight="false" outlineLevel="0" collapsed="false">
      <c r="A50" s="58"/>
      <c r="B50" s="59" t="s">
        <v>42</v>
      </c>
      <c r="C50" s="60"/>
      <c r="D50" s="61"/>
      <c r="E50" s="60" t="s">
        <v>223</v>
      </c>
      <c r="F50" s="60" t="s">
        <v>228</v>
      </c>
      <c r="G50" s="62" t="s">
        <v>45</v>
      </c>
      <c r="H50" s="62" t="n">
        <v>5789</v>
      </c>
      <c r="I50" s="61" t="n">
        <v>660</v>
      </c>
      <c r="J50" s="61" t="s">
        <v>46</v>
      </c>
      <c r="K50" s="61"/>
      <c r="L50" s="63" t="s">
        <v>47</v>
      </c>
      <c r="M50" s="60" t="s">
        <v>229</v>
      </c>
      <c r="N50" s="0"/>
      <c r="O50" s="64" t="s">
        <v>192</v>
      </c>
      <c r="P50" s="65"/>
      <c r="Q50" s="64" t="n">
        <v>56</v>
      </c>
      <c r="R50" s="64" t="n">
        <v>2695</v>
      </c>
      <c r="S50" s="64" t="n">
        <v>2192</v>
      </c>
      <c r="T50" s="64" t="n">
        <v>2236</v>
      </c>
      <c r="U50" s="64" t="n">
        <v>2709</v>
      </c>
      <c r="V50" s="64" t="n">
        <v>2330</v>
      </c>
      <c r="W50" s="64" t="n">
        <v>2330</v>
      </c>
      <c r="X50" s="47" t="n">
        <f aca="false">+W50-U50</f>
        <v>-379</v>
      </c>
      <c r="Y50" s="66" t="n">
        <f aca="false">+W50-V50</f>
        <v>0</v>
      </c>
      <c r="Z50" s="48" t="s">
        <v>230</v>
      </c>
      <c r="AA50" s="54"/>
      <c r="AC50" s="68" t="n">
        <v>358701</v>
      </c>
      <c r="AD50" s="68" t="n">
        <v>380512</v>
      </c>
      <c r="AE50" s="75" t="s">
        <v>51</v>
      </c>
      <c r="AF50" s="9" t="n">
        <v>0.33</v>
      </c>
      <c r="AG50" s="102" t="n">
        <v>9909</v>
      </c>
      <c r="AH50" s="64" t="s">
        <v>171</v>
      </c>
      <c r="AI50" s="71" t="s">
        <v>4</v>
      </c>
      <c r="AJ50" s="61" t="s">
        <v>79</v>
      </c>
      <c r="AK50" s="54" t="s">
        <v>86</v>
      </c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true" customHeight="false" outlineLevel="0" collapsed="false">
      <c r="A51" s="82"/>
      <c r="B51" s="83"/>
      <c r="C51" s="84"/>
      <c r="D51" s="85"/>
      <c r="E51" s="3" t="s">
        <v>231</v>
      </c>
      <c r="F51" s="86" t="s">
        <v>232</v>
      </c>
      <c r="G51" s="87"/>
      <c r="H51" s="88" t="n">
        <v>9868</v>
      </c>
      <c r="I51" s="89"/>
      <c r="J51" s="90"/>
      <c r="K51" s="89"/>
      <c r="L51" s="91"/>
      <c r="M51" s="91"/>
      <c r="N51" s="89"/>
      <c r="O51" s="1" t="s">
        <v>108</v>
      </c>
      <c r="P51" s="92"/>
      <c r="Q51" s="89"/>
      <c r="R51" s="64" t="n">
        <v>1000</v>
      </c>
      <c r="S51" s="64"/>
      <c r="T51" s="64" t="n">
        <v>0</v>
      </c>
      <c r="U51" s="64" t="n">
        <v>725</v>
      </c>
      <c r="V51" s="64" t="n">
        <v>349</v>
      </c>
      <c r="W51" s="64" t="n">
        <v>349</v>
      </c>
      <c r="X51" s="47" t="n">
        <f aca="false">+W51-U51</f>
        <v>-376</v>
      </c>
      <c r="Y51" s="93" t="n">
        <f aca="false">+W51-V51</f>
        <v>0</v>
      </c>
      <c r="Z51" s="67" t="s">
        <v>139</v>
      </c>
      <c r="AA51" s="94"/>
      <c r="AB51" s="95"/>
      <c r="AC51" s="96"/>
      <c r="AD51" s="88" t="n">
        <v>500668</v>
      </c>
      <c r="AE51" s="97"/>
      <c r="AF51" s="105"/>
      <c r="AG51" s="106"/>
      <c r="AH51" s="100"/>
      <c r="AI51" s="100"/>
      <c r="AJ51" s="64" t="s">
        <v>131</v>
      </c>
      <c r="AK51" s="110" t="s">
        <v>86</v>
      </c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true" customHeight="false" outlineLevel="0" collapsed="false">
      <c r="A52" s="58"/>
      <c r="B52" s="59" t="s">
        <v>42</v>
      </c>
      <c r="C52" s="73"/>
      <c r="D52" s="64"/>
      <c r="E52" s="60" t="s">
        <v>233</v>
      </c>
      <c r="F52" s="60" t="s">
        <v>234</v>
      </c>
      <c r="G52" s="62" t="s">
        <v>45</v>
      </c>
      <c r="H52" s="62" t="n">
        <v>6351</v>
      </c>
      <c r="I52" s="61" t="n">
        <v>440</v>
      </c>
      <c r="J52" s="61" t="s">
        <v>46</v>
      </c>
      <c r="K52" s="61"/>
      <c r="L52" s="63" t="s">
        <v>47</v>
      </c>
      <c r="M52" s="60" t="s">
        <v>235</v>
      </c>
      <c r="N52" s="0"/>
      <c r="O52" s="64" t="s">
        <v>90</v>
      </c>
      <c r="P52" s="65"/>
      <c r="Q52" s="64" t="n">
        <v>105</v>
      </c>
      <c r="R52" s="64" t="n">
        <v>79</v>
      </c>
      <c r="S52" s="64" t="n">
        <v>464</v>
      </c>
      <c r="T52" s="64" t="n">
        <v>291</v>
      </c>
      <c r="U52" s="64" t="n">
        <v>464</v>
      </c>
      <c r="V52" s="64" t="n">
        <v>98</v>
      </c>
      <c r="W52" s="64" t="n">
        <v>98</v>
      </c>
      <c r="X52" s="47" t="n">
        <f aca="false">+W52-U52</f>
        <v>-366</v>
      </c>
      <c r="Y52" s="66" t="n">
        <f aca="false">+W52-V52</f>
        <v>0</v>
      </c>
      <c r="Z52" s="67" t="s">
        <v>139</v>
      </c>
      <c r="AA52" s="67"/>
      <c r="AC52" s="0"/>
      <c r="AD52" s="68" t="n">
        <v>503328</v>
      </c>
      <c r="AE52" s="75" t="s">
        <v>59</v>
      </c>
      <c r="AF52" s="76" t="n">
        <v>0.065</v>
      </c>
      <c r="AG52" s="77"/>
      <c r="AH52" s="71" t="s">
        <v>92</v>
      </c>
      <c r="AI52" s="71" t="s">
        <v>4</v>
      </c>
      <c r="AJ52" s="61" t="s">
        <v>236</v>
      </c>
      <c r="AK52" s="54" t="s">
        <v>86</v>
      </c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true" customHeight="false" outlineLevel="0" collapsed="false">
      <c r="A53" s="43"/>
      <c r="B53" s="11" t="n">
        <v>36325</v>
      </c>
      <c r="E53" s="55" t="s">
        <v>237</v>
      </c>
      <c r="F53" s="55" t="s">
        <v>238</v>
      </c>
      <c r="G53" s="6" t="s">
        <v>45</v>
      </c>
      <c r="H53" s="5" t="n">
        <v>4594</v>
      </c>
      <c r="I53" s="1"/>
      <c r="J53" s="56"/>
      <c r="K53" s="1"/>
      <c r="L53" s="55"/>
      <c r="M53" s="55"/>
      <c r="N53" s="1" t="s">
        <v>56</v>
      </c>
      <c r="O53" s="1" t="s">
        <v>84</v>
      </c>
      <c r="Q53" s="1"/>
      <c r="R53" s="1" t="n">
        <v>0</v>
      </c>
      <c r="S53" s="1"/>
      <c r="T53" s="1"/>
      <c r="U53" s="1" t="n">
        <v>400</v>
      </c>
      <c r="V53" s="1" t="n">
        <v>37</v>
      </c>
      <c r="W53" s="1" t="n">
        <v>37</v>
      </c>
      <c r="X53" s="47" t="n">
        <f aca="false">+W53-U53</f>
        <v>-363</v>
      </c>
      <c r="Y53" s="14" t="n">
        <f aca="false">+W53-V53</f>
        <v>0</v>
      </c>
      <c r="Z53" s="15" t="s">
        <v>239</v>
      </c>
      <c r="AA53" s="49"/>
      <c r="AB53" s="45"/>
      <c r="AC53" s="5"/>
      <c r="AD53" s="5" t="n">
        <v>611981</v>
      </c>
      <c r="AE53" s="44" t="s">
        <v>59</v>
      </c>
      <c r="AF53" s="51"/>
      <c r="AG53" s="57"/>
      <c r="AH53" s="53"/>
      <c r="AI53" s="53" t="s">
        <v>4</v>
      </c>
      <c r="AJ53" s="1"/>
      <c r="AK53" s="54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true" customHeight="false" outlineLevel="0" collapsed="false">
      <c r="A54" s="43"/>
      <c r="B54" s="11" t="n">
        <v>36325</v>
      </c>
      <c r="E54" s="55" t="s">
        <v>240</v>
      </c>
      <c r="F54" s="55" t="s">
        <v>201</v>
      </c>
      <c r="G54" s="6" t="s">
        <v>45</v>
      </c>
      <c r="H54" s="5" t="n">
        <v>9656</v>
      </c>
      <c r="I54" s="1"/>
      <c r="J54" s="56"/>
      <c r="K54" s="1"/>
      <c r="L54" s="55"/>
      <c r="M54" s="55"/>
      <c r="N54" s="1" t="s">
        <v>56</v>
      </c>
      <c r="O54" s="1" t="s">
        <v>72</v>
      </c>
      <c r="Q54" s="1" t="n">
        <v>0</v>
      </c>
      <c r="R54" s="1" t="n">
        <v>874</v>
      </c>
      <c r="S54" s="1" t="n">
        <v>583</v>
      </c>
      <c r="T54" s="1" t="n">
        <v>41</v>
      </c>
      <c r="U54" s="1" t="n">
        <v>830</v>
      </c>
      <c r="V54" s="1" t="n">
        <v>470</v>
      </c>
      <c r="W54" s="1" t="n">
        <v>470</v>
      </c>
      <c r="X54" s="47" t="n">
        <f aca="false">+W54-U54</f>
        <v>-360</v>
      </c>
      <c r="Y54" s="14" t="n">
        <f aca="false">+W54-V54</f>
        <v>0</v>
      </c>
      <c r="Z54" s="67" t="s">
        <v>139</v>
      </c>
      <c r="AA54" s="49"/>
      <c r="AB54" s="45"/>
      <c r="AC54" s="5"/>
      <c r="AD54" s="5" t="n">
        <v>279785</v>
      </c>
      <c r="AE54" s="44" t="s">
        <v>59</v>
      </c>
      <c r="AF54" s="51"/>
      <c r="AG54" s="57"/>
      <c r="AH54" s="53"/>
      <c r="AI54" s="53" t="s">
        <v>4</v>
      </c>
      <c r="AJ54" s="1"/>
      <c r="AK54" s="54" t="s">
        <v>76</v>
      </c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22.5" hidden="true" customHeight="false" outlineLevel="0" collapsed="false">
      <c r="A55" s="43"/>
      <c r="B55" s="11"/>
      <c r="E55" s="55" t="s">
        <v>241</v>
      </c>
      <c r="F55" s="55" t="s">
        <v>104</v>
      </c>
      <c r="G55" s="6"/>
      <c r="H55" s="5" t="n">
        <v>9862</v>
      </c>
      <c r="I55" s="1"/>
      <c r="J55" s="56"/>
      <c r="K55" s="1"/>
      <c r="L55" s="55"/>
      <c r="M55" s="55"/>
      <c r="N55" s="1"/>
      <c r="O55" s="1" t="s">
        <v>105</v>
      </c>
      <c r="Q55" s="1"/>
      <c r="R55" s="1" t="n">
        <v>8201</v>
      </c>
      <c r="S55" s="1"/>
      <c r="T55" s="1"/>
      <c r="U55" s="1" t="n">
        <v>7888</v>
      </c>
      <c r="V55" s="1" t="n">
        <v>5988</v>
      </c>
      <c r="W55" s="1" t="n">
        <v>7531</v>
      </c>
      <c r="X55" s="47" t="n">
        <f aca="false">+W55-U55</f>
        <v>-357</v>
      </c>
      <c r="Y55" s="14" t="n">
        <f aca="false">+W55-V55</f>
        <v>1543</v>
      </c>
      <c r="Z55" s="67" t="s">
        <v>102</v>
      </c>
      <c r="AA55" s="49"/>
      <c r="AB55" s="45"/>
      <c r="AC55" s="5"/>
      <c r="AD55" s="5" t="n">
        <v>533401</v>
      </c>
      <c r="AE55" s="44"/>
      <c r="AF55" s="51"/>
      <c r="AG55" s="57"/>
      <c r="AH55" s="53"/>
      <c r="AI55" s="53"/>
      <c r="AJ55" s="1"/>
      <c r="AK55" s="54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true" customHeight="false" outlineLevel="0" collapsed="false">
      <c r="A56" s="43"/>
      <c r="B56" s="11" t="s">
        <v>42</v>
      </c>
      <c r="E56" s="55" t="s">
        <v>242</v>
      </c>
      <c r="F56" s="111" t="s">
        <v>243</v>
      </c>
      <c r="G56" s="6" t="s">
        <v>45</v>
      </c>
      <c r="H56" s="5" t="n">
        <v>6284</v>
      </c>
      <c r="I56" s="1"/>
      <c r="J56" s="56"/>
      <c r="K56" s="1"/>
      <c r="L56" s="55"/>
      <c r="M56" s="55"/>
      <c r="N56" s="1"/>
      <c r="O56" s="1" t="s">
        <v>72</v>
      </c>
      <c r="Q56" s="46" t="n">
        <v>2052</v>
      </c>
      <c r="R56" s="46" t="n">
        <v>2395</v>
      </c>
      <c r="S56" s="46" t="n">
        <v>2147</v>
      </c>
      <c r="T56" s="46" t="n">
        <v>2266</v>
      </c>
      <c r="U56" s="46" t="n">
        <v>2380</v>
      </c>
      <c r="V56" s="46" t="n">
        <f aca="false">2395-361</f>
        <v>2034</v>
      </c>
      <c r="W56" s="46" t="n">
        <f aca="false">2395-361</f>
        <v>2034</v>
      </c>
      <c r="X56" s="47" t="n">
        <f aca="false">+W56-U56</f>
        <v>-346</v>
      </c>
      <c r="Y56" s="14" t="n">
        <f aca="false">+W56-V56</f>
        <v>0</v>
      </c>
      <c r="Z56" s="15" t="s">
        <v>139</v>
      </c>
      <c r="AA56" s="49"/>
      <c r="AB56" s="45"/>
      <c r="AC56" s="5"/>
      <c r="AD56" s="5" t="n">
        <v>132967</v>
      </c>
      <c r="AE56" s="44" t="s">
        <v>59</v>
      </c>
      <c r="AF56" s="51" t="n">
        <v>0.13</v>
      </c>
      <c r="AG56" s="52" t="n">
        <v>9905</v>
      </c>
      <c r="AH56" s="53" t="s">
        <v>74</v>
      </c>
      <c r="AI56" s="53" t="s">
        <v>4</v>
      </c>
      <c r="AJ56" s="1" t="s">
        <v>244</v>
      </c>
      <c r="AK56" s="54" t="s">
        <v>76</v>
      </c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true" customHeight="false" outlineLevel="0" collapsed="false">
      <c r="A57" s="43"/>
      <c r="B57" s="11" t="n">
        <v>36447</v>
      </c>
      <c r="E57" s="3" t="s">
        <v>112</v>
      </c>
      <c r="F57" s="55" t="s">
        <v>245</v>
      </c>
      <c r="G57" s="6" t="s">
        <v>83</v>
      </c>
      <c r="H57" s="5" t="n">
        <v>6614</v>
      </c>
      <c r="I57" s="1"/>
      <c r="J57" s="56"/>
      <c r="K57" s="1"/>
      <c r="L57" s="55"/>
      <c r="M57" s="55" t="s">
        <v>114</v>
      </c>
      <c r="N57" s="1" t="s">
        <v>56</v>
      </c>
      <c r="O57" s="1" t="s">
        <v>72</v>
      </c>
      <c r="Q57" s="1" t="n">
        <v>2481</v>
      </c>
      <c r="R57" s="1" t="n">
        <v>4242</v>
      </c>
      <c r="S57" s="1" t="n">
        <v>3576</v>
      </c>
      <c r="T57" s="1" t="n">
        <v>3626</v>
      </c>
      <c r="U57" s="1" t="n">
        <v>4900</v>
      </c>
      <c r="V57" s="1" t="n">
        <v>4706</v>
      </c>
      <c r="W57" s="1" t="n">
        <v>4564</v>
      </c>
      <c r="X57" s="47" t="n">
        <f aca="false">+W57-U57</f>
        <v>-336</v>
      </c>
      <c r="Y57" s="14" t="n">
        <f aca="false">+W57-V57</f>
        <v>-142</v>
      </c>
      <c r="Z57" s="67" t="s">
        <v>65</v>
      </c>
      <c r="AA57" s="49"/>
      <c r="AB57" s="45"/>
      <c r="AC57" s="5"/>
      <c r="AD57" s="5" t="n">
        <v>130917</v>
      </c>
      <c r="AE57" s="44" t="s">
        <v>59</v>
      </c>
      <c r="AF57" s="51"/>
      <c r="AG57" s="57"/>
      <c r="AH57" s="53"/>
      <c r="AI57" s="53" t="s">
        <v>4</v>
      </c>
      <c r="AJ57" s="1"/>
      <c r="AK57" s="54" t="s">
        <v>76</v>
      </c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true" customHeight="false" outlineLevel="0" collapsed="false">
      <c r="A58" s="43"/>
      <c r="B58" s="11" t="s">
        <v>42</v>
      </c>
      <c r="C58" s="55"/>
      <c r="D58" s="1"/>
      <c r="E58" s="3" t="s">
        <v>99</v>
      </c>
      <c r="F58" s="3" t="s">
        <v>246</v>
      </c>
      <c r="G58" s="6" t="s">
        <v>45</v>
      </c>
      <c r="H58" s="6" t="n">
        <v>9701</v>
      </c>
      <c r="I58" s="4" t="n">
        <v>487</v>
      </c>
      <c r="J58" s="4" t="s">
        <v>46</v>
      </c>
      <c r="L58" s="1" t="s">
        <v>47</v>
      </c>
      <c r="M58" s="3" t="s">
        <v>247</v>
      </c>
      <c r="N58" s="45"/>
      <c r="O58" s="1" t="s">
        <v>72</v>
      </c>
      <c r="Q58" s="46" t="n">
        <v>2598</v>
      </c>
      <c r="R58" s="46" t="n">
        <v>571</v>
      </c>
      <c r="S58" s="46" t="n">
        <v>1671</v>
      </c>
      <c r="T58" s="46" t="n">
        <v>1128</v>
      </c>
      <c r="U58" s="46" t="n">
        <v>1558</v>
      </c>
      <c r="V58" s="46" t="n">
        <v>1227</v>
      </c>
      <c r="W58" s="46" t="n">
        <v>1227</v>
      </c>
      <c r="X58" s="47" t="n">
        <f aca="false">+W58-U58</f>
        <v>-331</v>
      </c>
      <c r="Y58" s="14" t="n">
        <f aca="false">+W58-V58</f>
        <v>0</v>
      </c>
      <c r="Z58" s="67" t="s">
        <v>139</v>
      </c>
      <c r="AA58" s="49"/>
      <c r="AB58" s="45"/>
      <c r="AC58" s="5" t="n">
        <v>127287</v>
      </c>
      <c r="AD58" s="5" t="n">
        <v>473006</v>
      </c>
      <c r="AE58" s="50" t="s">
        <v>59</v>
      </c>
      <c r="AF58" s="51" t="n">
        <v>0.055</v>
      </c>
      <c r="AG58" s="52"/>
      <c r="AH58" s="53" t="s">
        <v>92</v>
      </c>
      <c r="AI58" s="53" t="s">
        <v>4</v>
      </c>
      <c r="AJ58" s="4" t="s">
        <v>248</v>
      </c>
      <c r="AK58" s="54" t="s">
        <v>249</v>
      </c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true" customHeight="false" outlineLevel="0" collapsed="false">
      <c r="A59" s="43"/>
      <c r="B59" s="112" t="n">
        <v>36325</v>
      </c>
      <c r="C59" s="113"/>
      <c r="D59" s="114"/>
      <c r="E59" s="86" t="s">
        <v>250</v>
      </c>
      <c r="F59" s="86" t="s">
        <v>251</v>
      </c>
      <c r="G59" s="115" t="s">
        <v>45</v>
      </c>
      <c r="H59" s="88" t="n">
        <v>9836</v>
      </c>
      <c r="I59" s="46"/>
      <c r="J59" s="116"/>
      <c r="K59" s="46"/>
      <c r="L59" s="86"/>
      <c r="M59" s="86"/>
      <c r="N59" s="46" t="s">
        <v>56</v>
      </c>
      <c r="O59" s="46" t="s">
        <v>57</v>
      </c>
      <c r="P59" s="117"/>
      <c r="Q59" s="46"/>
      <c r="R59" s="46" t="n">
        <f aca="false">563+395</f>
        <v>958</v>
      </c>
      <c r="S59" s="46" t="n">
        <v>1190</v>
      </c>
      <c r="T59" s="46" t="n">
        <v>1022</v>
      </c>
      <c r="U59" s="46" t="n">
        <v>717</v>
      </c>
      <c r="V59" s="46" t="n">
        <v>392</v>
      </c>
      <c r="W59" s="46" t="n">
        <v>392</v>
      </c>
      <c r="X59" s="47" t="n">
        <f aca="false">+W59-U59</f>
        <v>-325</v>
      </c>
      <c r="Y59" s="118" t="n">
        <f aca="false">+W59-V59</f>
        <v>0</v>
      </c>
      <c r="Z59" s="67" t="s">
        <v>139</v>
      </c>
      <c r="AA59" s="110"/>
      <c r="AB59" s="101"/>
      <c r="AC59" s="88"/>
      <c r="AD59" s="88" t="n">
        <v>375470</v>
      </c>
      <c r="AE59" s="119" t="s">
        <v>59</v>
      </c>
      <c r="AF59" s="120"/>
      <c r="AG59" s="121"/>
      <c r="AH59" s="122"/>
      <c r="AI59" s="122" t="s">
        <v>4</v>
      </c>
      <c r="AJ59" s="46"/>
      <c r="AK59" s="107" t="s">
        <v>86</v>
      </c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22.5" hidden="true" customHeight="false" outlineLevel="0" collapsed="false">
      <c r="A60" s="43"/>
      <c r="B60" s="11" t="s">
        <v>42</v>
      </c>
      <c r="C60" s="55"/>
      <c r="D60" s="1"/>
      <c r="E60" s="3" t="s">
        <v>252</v>
      </c>
      <c r="F60" s="3" t="s">
        <v>253</v>
      </c>
      <c r="G60" s="6" t="s">
        <v>45</v>
      </c>
      <c r="H60" s="6" t="n">
        <v>9611</v>
      </c>
      <c r="I60" s="4" t="n">
        <v>487</v>
      </c>
      <c r="J60" s="4" t="s">
        <v>46</v>
      </c>
      <c r="L60" s="1" t="s">
        <v>47</v>
      </c>
      <c r="M60" s="3" t="s">
        <v>254</v>
      </c>
      <c r="N60" s="45"/>
      <c r="O60" s="1" t="s">
        <v>72</v>
      </c>
      <c r="Q60" s="1" t="n">
        <v>539</v>
      </c>
      <c r="R60" s="1" t="n">
        <v>246</v>
      </c>
      <c r="S60" s="1" t="n">
        <v>361</v>
      </c>
      <c r="T60" s="1" t="n">
        <v>324</v>
      </c>
      <c r="U60" s="1" t="n">
        <v>538</v>
      </c>
      <c r="V60" s="1" t="n">
        <v>231</v>
      </c>
      <c r="W60" s="1" t="n">
        <v>231</v>
      </c>
      <c r="X60" s="47" t="n">
        <f aca="false">+W60-U60</f>
        <v>-307</v>
      </c>
      <c r="Y60" s="14" t="n">
        <f aca="false">+W60-V60</f>
        <v>0</v>
      </c>
      <c r="Z60" s="67" t="s">
        <v>139</v>
      </c>
      <c r="AA60" s="49"/>
      <c r="AB60" s="45"/>
      <c r="AC60" s="5" t="n">
        <v>311825</v>
      </c>
      <c r="AD60" s="5" t="n">
        <v>135655</v>
      </c>
      <c r="AE60" s="50" t="s">
        <v>51</v>
      </c>
      <c r="AF60" s="51" t="n">
        <v>0.05</v>
      </c>
      <c r="AG60" s="52"/>
      <c r="AH60" s="53" t="s">
        <v>66</v>
      </c>
      <c r="AI60" s="53" t="s">
        <v>4</v>
      </c>
      <c r="AJ60" s="4" t="s">
        <v>255</v>
      </c>
      <c r="AK60" s="54" t="s">
        <v>68</v>
      </c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22.5" hidden="true" customHeight="false" outlineLevel="0" collapsed="false">
      <c r="A61" s="43"/>
      <c r="B61" s="11" t="s">
        <v>42</v>
      </c>
      <c r="E61" s="55" t="s">
        <v>93</v>
      </c>
      <c r="F61" s="3" t="s">
        <v>256</v>
      </c>
      <c r="G61" s="6" t="s">
        <v>45</v>
      </c>
      <c r="H61" s="6" t="n">
        <v>6742</v>
      </c>
      <c r="I61" s="4" t="n">
        <v>429</v>
      </c>
      <c r="J61" s="4" t="s">
        <v>46</v>
      </c>
      <c r="K61" s="4" t="n">
        <v>1</v>
      </c>
      <c r="L61" s="1" t="s">
        <v>95</v>
      </c>
      <c r="M61" s="3" t="s">
        <v>96</v>
      </c>
      <c r="N61" s="45"/>
      <c r="O61" s="1" t="s">
        <v>90</v>
      </c>
      <c r="Q61" s="46" t="n">
        <v>4743</v>
      </c>
      <c r="R61" s="1" t="n">
        <v>6806</v>
      </c>
      <c r="S61" s="46" t="n">
        <v>3418</v>
      </c>
      <c r="T61" s="46" t="n">
        <v>3102</v>
      </c>
      <c r="U61" s="1" t="n">
        <v>6706</v>
      </c>
      <c r="V61" s="46" t="n">
        <v>6481</v>
      </c>
      <c r="W61" s="1" t="n">
        <v>6403</v>
      </c>
      <c r="X61" s="47" t="n">
        <f aca="false">+W61-U61</f>
        <v>-303</v>
      </c>
      <c r="Y61" s="14" t="n">
        <f aca="false">+W61-V61</f>
        <v>-78</v>
      </c>
      <c r="Z61" s="48" t="s">
        <v>226</v>
      </c>
      <c r="AA61" s="49"/>
      <c r="AB61" s="45"/>
      <c r="AC61" s="5" t="n">
        <v>312315</v>
      </c>
      <c r="AD61" s="5" t="n">
        <v>126365</v>
      </c>
      <c r="AE61" s="50" t="s">
        <v>51</v>
      </c>
      <c r="AF61" s="51" t="n">
        <v>0.07</v>
      </c>
      <c r="AG61" s="52"/>
      <c r="AH61" s="53" t="s">
        <v>66</v>
      </c>
      <c r="AI61" s="53" t="s">
        <v>4</v>
      </c>
      <c r="AJ61" s="4" t="s">
        <v>79</v>
      </c>
      <c r="AK61" s="54" t="s">
        <v>68</v>
      </c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true" customHeight="false" outlineLevel="0" collapsed="false">
      <c r="A62" s="43"/>
      <c r="B62" s="11" t="n">
        <v>36480</v>
      </c>
      <c r="E62" s="55" t="s">
        <v>257</v>
      </c>
      <c r="F62" s="55" t="s">
        <v>258</v>
      </c>
      <c r="G62" s="6" t="s">
        <v>45</v>
      </c>
      <c r="H62" s="5" t="n">
        <v>9811</v>
      </c>
      <c r="I62" s="1"/>
      <c r="J62" s="56"/>
      <c r="K62" s="1"/>
      <c r="L62" s="55"/>
      <c r="M62" s="55" t="s">
        <v>89</v>
      </c>
      <c r="N62" s="1" t="s">
        <v>56</v>
      </c>
      <c r="O62" s="1" t="s">
        <v>72</v>
      </c>
      <c r="Q62" s="1" t="n">
        <v>496</v>
      </c>
      <c r="R62" s="1" t="n">
        <v>706</v>
      </c>
      <c r="S62" s="1" t="n">
        <v>539</v>
      </c>
      <c r="T62" s="1" t="n">
        <v>555</v>
      </c>
      <c r="U62" s="1" t="n">
        <v>651</v>
      </c>
      <c r="V62" s="1" t="n">
        <v>357</v>
      </c>
      <c r="W62" s="1" t="n">
        <v>357</v>
      </c>
      <c r="X62" s="47" t="n">
        <f aca="false">+W62-U62</f>
        <v>-294</v>
      </c>
      <c r="Y62" s="14" t="n">
        <f aca="false">+W62-V62</f>
        <v>0</v>
      </c>
      <c r="Z62" s="67" t="s">
        <v>139</v>
      </c>
      <c r="AA62" s="49"/>
      <c r="AB62" s="45"/>
      <c r="AC62" s="5"/>
      <c r="AD62" s="5" t="n">
        <v>140955</v>
      </c>
      <c r="AE62" s="44" t="s">
        <v>59</v>
      </c>
      <c r="AF62" s="51" t="n">
        <v>0.055</v>
      </c>
      <c r="AG62" s="57"/>
      <c r="AH62" s="53" t="s">
        <v>92</v>
      </c>
      <c r="AI62" s="53" t="s">
        <v>4</v>
      </c>
      <c r="AJ62" s="1"/>
      <c r="AK62" s="54" t="s">
        <v>68</v>
      </c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true" customHeight="false" outlineLevel="0" collapsed="false">
      <c r="A63" s="43"/>
      <c r="B63" s="11" t="s">
        <v>42</v>
      </c>
      <c r="E63" s="3" t="s">
        <v>259</v>
      </c>
      <c r="F63" s="3" t="s">
        <v>260</v>
      </c>
      <c r="G63" s="6" t="s">
        <v>45</v>
      </c>
      <c r="H63" s="6" t="n">
        <v>6831</v>
      </c>
      <c r="I63" s="4" t="n">
        <v>427</v>
      </c>
      <c r="J63" s="4" t="s">
        <v>46</v>
      </c>
      <c r="L63" s="1" t="s">
        <v>47</v>
      </c>
      <c r="M63" s="3" t="s">
        <v>261</v>
      </c>
      <c r="N63" s="45"/>
      <c r="O63" s="1" t="s">
        <v>90</v>
      </c>
      <c r="Q63" s="1" t="n">
        <v>459</v>
      </c>
      <c r="R63" s="1" t="n">
        <v>1</v>
      </c>
      <c r="S63" s="1" t="n">
        <v>501</v>
      </c>
      <c r="T63" s="1" t="n">
        <v>341</v>
      </c>
      <c r="U63" s="1" t="n">
        <v>285</v>
      </c>
      <c r="V63" s="1" t="n">
        <v>0</v>
      </c>
      <c r="W63" s="1" t="n">
        <v>0</v>
      </c>
      <c r="X63" s="47" t="n">
        <f aca="false">+W63-U63</f>
        <v>-285</v>
      </c>
      <c r="Y63" s="14" t="n">
        <f aca="false">+W63-V63</f>
        <v>0</v>
      </c>
      <c r="Z63" s="67" t="s">
        <v>262</v>
      </c>
      <c r="AA63" s="49"/>
      <c r="AB63" s="45"/>
      <c r="AC63" s="5" t="n">
        <v>358939</v>
      </c>
      <c r="AD63" s="5" t="n">
        <v>133201</v>
      </c>
      <c r="AE63" s="50" t="s">
        <v>51</v>
      </c>
      <c r="AF63" s="51" t="n">
        <v>0.065</v>
      </c>
      <c r="AG63" s="52"/>
      <c r="AH63" s="53" t="s">
        <v>92</v>
      </c>
      <c r="AI63" s="53" t="s">
        <v>4</v>
      </c>
      <c r="AJ63" s="4" t="s">
        <v>263</v>
      </c>
      <c r="AK63" s="54" t="s">
        <v>53</v>
      </c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true" customHeight="false" outlineLevel="0" collapsed="false">
      <c r="A64" s="43"/>
      <c r="B64" s="11"/>
      <c r="E64" s="55" t="s">
        <v>264</v>
      </c>
      <c r="F64" s="55" t="s">
        <v>265</v>
      </c>
      <c r="G64" s="6"/>
      <c r="H64" s="5" t="n">
        <v>9879</v>
      </c>
      <c r="I64" s="1"/>
      <c r="J64" s="56"/>
      <c r="K64" s="1"/>
      <c r="L64" s="55"/>
      <c r="M64" s="55"/>
      <c r="N64" s="1"/>
      <c r="O64" s="64" t="s">
        <v>72</v>
      </c>
      <c r="Q64" s="1"/>
      <c r="R64" s="1" t="n">
        <v>0</v>
      </c>
      <c r="S64" s="1"/>
      <c r="T64" s="1"/>
      <c r="U64" s="1" t="n">
        <v>1000</v>
      </c>
      <c r="V64" s="1" t="n">
        <v>733</v>
      </c>
      <c r="W64" s="1" t="n">
        <v>733</v>
      </c>
      <c r="X64" s="47" t="n">
        <f aca="false">+W64-U64</f>
        <v>-267</v>
      </c>
      <c r="Y64" s="14"/>
      <c r="Z64" s="15" t="s">
        <v>130</v>
      </c>
      <c r="AA64" s="49"/>
      <c r="AB64" s="45"/>
      <c r="AC64" s="5"/>
      <c r="AD64" s="5" t="n">
        <v>649629</v>
      </c>
      <c r="AE64" s="44"/>
      <c r="AF64" s="51"/>
      <c r="AG64" s="57"/>
      <c r="AH64" s="53"/>
      <c r="AI64" s="53"/>
      <c r="AJ64" s="1"/>
      <c r="AK64" s="45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22.5" hidden="true" customHeight="false" outlineLevel="0" collapsed="false">
      <c r="A65" s="43"/>
      <c r="B65" s="11" t="n">
        <v>36480</v>
      </c>
      <c r="E65" s="55" t="s">
        <v>266</v>
      </c>
      <c r="F65" s="55" t="s">
        <v>267</v>
      </c>
      <c r="G65" s="6" t="s">
        <v>45</v>
      </c>
      <c r="H65" s="5" t="n">
        <v>6674</v>
      </c>
      <c r="I65" s="1"/>
      <c r="J65" s="56"/>
      <c r="K65" s="1"/>
      <c r="L65" s="55"/>
      <c r="M65" s="55" t="s">
        <v>89</v>
      </c>
      <c r="N65" s="1" t="s">
        <v>56</v>
      </c>
      <c r="O65" s="1" t="s">
        <v>108</v>
      </c>
      <c r="Q65" s="1" t="n">
        <v>5716</v>
      </c>
      <c r="R65" s="1" t="n">
        <f aca="false">5192-169</f>
        <v>5023</v>
      </c>
      <c r="S65" s="1" t="n">
        <v>4161</v>
      </c>
      <c r="T65" s="1" t="n">
        <v>4031</v>
      </c>
      <c r="U65" s="1" t="n">
        <v>7058</v>
      </c>
      <c r="V65" s="1" t="n">
        <v>6499</v>
      </c>
      <c r="W65" s="1" t="n">
        <f aca="false">7091-291</f>
        <v>6800</v>
      </c>
      <c r="X65" s="47" t="n">
        <f aca="false">+W65-U65</f>
        <v>-258</v>
      </c>
      <c r="Y65" s="14" t="n">
        <f aca="false">+W65-V65</f>
        <v>301</v>
      </c>
      <c r="Z65" s="48" t="s">
        <v>102</v>
      </c>
      <c r="AA65" s="49"/>
      <c r="AB65" s="45"/>
      <c r="AC65" s="5"/>
      <c r="AD65" s="5" t="n">
        <v>140991</v>
      </c>
      <c r="AE65" s="44" t="s">
        <v>59</v>
      </c>
      <c r="AF65" s="51" t="n">
        <v>0.065</v>
      </c>
      <c r="AG65" s="57"/>
      <c r="AH65" s="53" t="s">
        <v>92</v>
      </c>
      <c r="AI65" s="53" t="s">
        <v>4</v>
      </c>
      <c r="AJ65" s="1" t="s">
        <v>268</v>
      </c>
      <c r="AK65" s="54" t="s">
        <v>53</v>
      </c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true" customHeight="false" outlineLevel="0" collapsed="false">
      <c r="A66" s="43"/>
      <c r="B66" s="11"/>
      <c r="E66" s="55" t="s">
        <v>269</v>
      </c>
      <c r="F66" s="55" t="s">
        <v>270</v>
      </c>
      <c r="G66" s="6"/>
      <c r="H66" s="5" t="n">
        <v>435</v>
      </c>
      <c r="I66" s="4"/>
      <c r="J66" s="4"/>
      <c r="L66" s="1"/>
      <c r="N66" s="45"/>
      <c r="O66" s="64" t="s">
        <v>271</v>
      </c>
      <c r="Q66" s="1"/>
      <c r="R66" s="1" t="n">
        <v>1435</v>
      </c>
      <c r="S66" s="1"/>
      <c r="T66" s="1"/>
      <c r="U66" s="1" t="n">
        <v>1380</v>
      </c>
      <c r="V66" s="1" t="n">
        <v>1124</v>
      </c>
      <c r="W66" s="1" t="n">
        <v>1124</v>
      </c>
      <c r="X66" s="47" t="n">
        <f aca="false">+W66-U66</f>
        <v>-256</v>
      </c>
      <c r="Y66" s="14"/>
      <c r="Z66" s="67" t="s">
        <v>139</v>
      </c>
      <c r="AA66" s="49"/>
      <c r="AB66" s="45"/>
      <c r="AC66" s="5"/>
      <c r="AD66" s="5" t="n">
        <v>584455</v>
      </c>
      <c r="AE66" s="1" t="s">
        <v>272</v>
      </c>
      <c r="AF66" s="51"/>
      <c r="AG66" s="52"/>
      <c r="AH66" s="53"/>
      <c r="AI66" s="53"/>
      <c r="AJ66" s="1" t="s">
        <v>272</v>
      </c>
      <c r="AK66" s="54" t="s">
        <v>273</v>
      </c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true" customHeight="false" outlineLevel="0" collapsed="false">
      <c r="A67" s="43"/>
      <c r="B67" s="11"/>
      <c r="E67" s="3" t="s">
        <v>202</v>
      </c>
      <c r="F67" s="3" t="s">
        <v>274</v>
      </c>
      <c r="G67" s="6"/>
      <c r="H67" s="6" t="n">
        <v>9842</v>
      </c>
      <c r="I67" s="4"/>
      <c r="J67" s="4"/>
      <c r="L67" s="1"/>
      <c r="N67" s="45"/>
      <c r="O67" s="1" t="s">
        <v>84</v>
      </c>
      <c r="Q67" s="1"/>
      <c r="R67" s="1" t="n">
        <v>7603</v>
      </c>
      <c r="S67" s="1" t="n">
        <v>8596</v>
      </c>
      <c r="T67" s="1" t="n">
        <v>8218</v>
      </c>
      <c r="U67" s="1" t="n">
        <v>6731</v>
      </c>
      <c r="V67" s="1" t="n">
        <v>8424</v>
      </c>
      <c r="W67" s="1" t="n">
        <v>6487</v>
      </c>
      <c r="X67" s="47" t="n">
        <f aca="false">+W67-U67</f>
        <v>-244</v>
      </c>
      <c r="Y67" s="14" t="n">
        <f aca="false">+W67-V67</f>
        <v>-1937</v>
      </c>
      <c r="Z67" s="67" t="s">
        <v>275</v>
      </c>
      <c r="AA67" s="49"/>
      <c r="AB67" s="45"/>
      <c r="AC67" s="5"/>
      <c r="AD67" s="5" t="n">
        <v>377169</v>
      </c>
      <c r="AE67" s="50"/>
      <c r="AF67" s="51"/>
      <c r="AG67" s="52"/>
      <c r="AH67" s="53"/>
      <c r="AI67" s="53"/>
      <c r="AJ67" s="4"/>
      <c r="AK67" s="54" t="s">
        <v>68</v>
      </c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true" customHeight="false" outlineLevel="0" collapsed="false">
      <c r="A68" s="58"/>
      <c r="B68" s="59" t="s">
        <v>42</v>
      </c>
      <c r="C68" s="60"/>
      <c r="D68" s="61"/>
      <c r="E68" s="60" t="s">
        <v>154</v>
      </c>
      <c r="F68" s="60" t="s">
        <v>276</v>
      </c>
      <c r="G68" s="62" t="s">
        <v>83</v>
      </c>
      <c r="H68" s="62" t="n">
        <v>9846</v>
      </c>
      <c r="I68" s="61" t="n">
        <v>550</v>
      </c>
      <c r="J68" s="61" t="s">
        <v>46</v>
      </c>
      <c r="K68" s="61"/>
      <c r="L68" s="64" t="s">
        <v>47</v>
      </c>
      <c r="M68" s="60" t="s">
        <v>154</v>
      </c>
      <c r="N68" s="0"/>
      <c r="O68" s="64" t="s">
        <v>105</v>
      </c>
      <c r="P68" s="65"/>
      <c r="Q68" s="64"/>
      <c r="R68" s="64" t="n">
        <v>1850</v>
      </c>
      <c r="S68" s="64" t="n">
        <v>1958</v>
      </c>
      <c r="T68" s="64" t="n">
        <v>2021</v>
      </c>
      <c r="U68" s="64" t="n">
        <v>1526</v>
      </c>
      <c r="V68" s="64" t="n">
        <v>1284</v>
      </c>
      <c r="W68" s="64" t="n">
        <v>1284</v>
      </c>
      <c r="X68" s="47" t="n">
        <f aca="false">+W68-U68</f>
        <v>-242</v>
      </c>
      <c r="Y68" s="66" t="n">
        <f aca="false">+W68-V68</f>
        <v>0</v>
      </c>
      <c r="Z68" s="67" t="s">
        <v>139</v>
      </c>
      <c r="AA68" s="54"/>
      <c r="AC68" s="68"/>
      <c r="AD68" s="68" t="n">
        <v>380455</v>
      </c>
      <c r="AE68" s="75" t="s">
        <v>59</v>
      </c>
      <c r="AF68" s="76" t="n">
        <v>0.055</v>
      </c>
      <c r="AG68" s="77"/>
      <c r="AH68" s="71" t="s">
        <v>92</v>
      </c>
      <c r="AI68" s="71" t="s">
        <v>4</v>
      </c>
      <c r="AJ68" s="61" t="s">
        <v>277</v>
      </c>
      <c r="AK68" s="54" t="s">
        <v>76</v>
      </c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true" customHeight="false" outlineLevel="0" collapsed="false">
      <c r="A69" s="58"/>
      <c r="B69" s="59"/>
      <c r="C69" s="60"/>
      <c r="D69" s="61"/>
      <c r="E69" s="3" t="s">
        <v>278</v>
      </c>
      <c r="F69" s="73" t="s">
        <v>279</v>
      </c>
      <c r="G69" s="62"/>
      <c r="H69" s="68" t="n">
        <v>2694</v>
      </c>
      <c r="I69" s="64"/>
      <c r="J69" s="78"/>
      <c r="K69" s="64"/>
      <c r="L69" s="73"/>
      <c r="M69" s="73"/>
      <c r="N69" s="64"/>
      <c r="O69" s="1" t="s">
        <v>115</v>
      </c>
      <c r="P69" s="65"/>
      <c r="Q69" s="64"/>
      <c r="R69" s="64" t="n">
        <v>467</v>
      </c>
      <c r="S69" s="64"/>
      <c r="T69" s="64"/>
      <c r="U69" s="64" t="n">
        <v>536</v>
      </c>
      <c r="V69" s="64" t="n">
        <v>302</v>
      </c>
      <c r="W69" s="64" t="n">
        <v>302</v>
      </c>
      <c r="X69" s="47" t="n">
        <f aca="false">+W69-U69</f>
        <v>-234</v>
      </c>
      <c r="Y69" s="66"/>
      <c r="Z69" s="67" t="s">
        <v>139</v>
      </c>
      <c r="AA69" s="54"/>
      <c r="AC69" s="123"/>
      <c r="AD69" s="68" t="n">
        <v>137632</v>
      </c>
      <c r="AE69" s="63"/>
      <c r="AF69" s="76"/>
      <c r="AG69" s="80"/>
      <c r="AH69" s="71"/>
      <c r="AI69" s="71"/>
      <c r="AJ69" s="64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true" customHeight="false" outlineLevel="0" collapsed="false">
      <c r="A70" s="58"/>
      <c r="B70" s="59" t="s">
        <v>42</v>
      </c>
      <c r="C70" s="60"/>
      <c r="D70" s="61"/>
      <c r="E70" s="60" t="s">
        <v>168</v>
      </c>
      <c r="F70" s="60" t="s">
        <v>280</v>
      </c>
      <c r="G70" s="62" t="s">
        <v>83</v>
      </c>
      <c r="H70" s="62" t="n">
        <v>6500</v>
      </c>
      <c r="I70" s="61" t="n">
        <v>429</v>
      </c>
      <c r="J70" s="61" t="s">
        <v>46</v>
      </c>
      <c r="K70" s="61"/>
      <c r="L70" s="63" t="s">
        <v>47</v>
      </c>
      <c r="M70" s="60" t="s">
        <v>170</v>
      </c>
      <c r="N70" s="0"/>
      <c r="O70" s="64" t="s">
        <v>115</v>
      </c>
      <c r="P70" s="65"/>
      <c r="Q70" s="79" t="n">
        <v>1756</v>
      </c>
      <c r="R70" s="79" t="n">
        <v>1928</v>
      </c>
      <c r="S70" s="79" t="n">
        <v>2300</v>
      </c>
      <c r="T70" s="79" t="n">
        <v>1765</v>
      </c>
      <c r="U70" s="79" t="n">
        <v>1676</v>
      </c>
      <c r="V70" s="79" t="n">
        <v>1447</v>
      </c>
      <c r="W70" s="79" t="n">
        <v>1447</v>
      </c>
      <c r="X70" s="47" t="n">
        <f aca="false">+W70-U70</f>
        <v>-229</v>
      </c>
      <c r="Y70" s="66" t="n">
        <f aca="false">+W70-V70</f>
        <v>0</v>
      </c>
      <c r="Z70" s="67" t="s">
        <v>139</v>
      </c>
      <c r="AA70" s="54"/>
      <c r="AC70" s="68" t="n">
        <v>311923</v>
      </c>
      <c r="AD70" s="68" t="n">
        <v>278770</v>
      </c>
      <c r="AE70" s="75" t="s">
        <v>51</v>
      </c>
      <c r="AF70" s="9" t="n">
        <v>0.164</v>
      </c>
      <c r="AG70" s="109" t="n">
        <v>9908</v>
      </c>
      <c r="AH70" s="64" t="s">
        <v>171</v>
      </c>
      <c r="AI70" s="71" t="s">
        <v>4</v>
      </c>
      <c r="AJ70" s="61" t="s">
        <v>79</v>
      </c>
      <c r="AK70" s="54" t="s">
        <v>76</v>
      </c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true" customHeight="false" outlineLevel="0" collapsed="false">
      <c r="A71" s="43"/>
      <c r="B71" s="11" t="s">
        <v>42</v>
      </c>
      <c r="E71" s="55" t="s">
        <v>147</v>
      </c>
      <c r="F71" s="55" t="s">
        <v>281</v>
      </c>
      <c r="G71" s="6" t="s">
        <v>45</v>
      </c>
      <c r="H71" s="5" t="n">
        <v>9758</v>
      </c>
      <c r="I71" s="1"/>
      <c r="J71" s="56"/>
      <c r="K71" s="1"/>
      <c r="L71" s="55"/>
      <c r="M71" s="55" t="s">
        <v>147</v>
      </c>
      <c r="N71" s="1"/>
      <c r="O71" s="1" t="s">
        <v>186</v>
      </c>
      <c r="Q71" s="1" t="n">
        <v>1585</v>
      </c>
      <c r="R71" s="1" t="n">
        <v>522</v>
      </c>
      <c r="S71" s="1" t="n">
        <v>1170</v>
      </c>
      <c r="T71" s="1" t="n">
        <v>690</v>
      </c>
      <c r="U71" s="1" t="n">
        <v>459</v>
      </c>
      <c r="V71" s="1" t="n">
        <v>236</v>
      </c>
      <c r="W71" s="1" t="n">
        <v>236</v>
      </c>
      <c r="X71" s="47" t="n">
        <f aca="false">+W71-U71</f>
        <v>-223</v>
      </c>
      <c r="Y71" s="14" t="n">
        <f aca="false">+W71-V71</f>
        <v>0</v>
      </c>
      <c r="Z71" s="67" t="s">
        <v>139</v>
      </c>
      <c r="AA71" s="49"/>
      <c r="AB71" s="45"/>
      <c r="AC71" s="14"/>
      <c r="AD71" s="5" t="n">
        <v>586516</v>
      </c>
      <c r="AE71" s="44" t="s">
        <v>59</v>
      </c>
      <c r="AF71" s="51" t="n">
        <v>0.04</v>
      </c>
      <c r="AG71" s="52" t="n">
        <v>9904</v>
      </c>
      <c r="AH71" s="53" t="s">
        <v>74</v>
      </c>
      <c r="AI71" s="53" t="s">
        <v>4</v>
      </c>
      <c r="AJ71" s="1" t="s">
        <v>282</v>
      </c>
      <c r="AK71" s="49" t="s">
        <v>68</v>
      </c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22.5" hidden="true" customHeight="false" outlineLevel="0" collapsed="false">
      <c r="A72" s="43"/>
      <c r="B72" s="11" t="s">
        <v>42</v>
      </c>
      <c r="E72" s="60" t="s">
        <v>283</v>
      </c>
      <c r="F72" s="3" t="s">
        <v>284</v>
      </c>
      <c r="G72" s="62" t="s">
        <v>45</v>
      </c>
      <c r="H72" s="6" t="n">
        <v>6511</v>
      </c>
      <c r="I72" s="61" t="n">
        <v>550</v>
      </c>
      <c r="J72" s="61" t="s">
        <v>46</v>
      </c>
      <c r="K72" s="61"/>
      <c r="L72" s="64" t="s">
        <v>47</v>
      </c>
      <c r="M72" s="60" t="s">
        <v>285</v>
      </c>
      <c r="N72" s="0"/>
      <c r="O72" s="1" t="s">
        <v>286</v>
      </c>
      <c r="P72" s="65"/>
      <c r="Q72" s="4" t="n">
        <v>1634</v>
      </c>
      <c r="R72" s="4" t="n">
        <v>1288</v>
      </c>
      <c r="S72" s="4" t="n">
        <v>1053</v>
      </c>
      <c r="T72" s="4" t="n">
        <v>1449</v>
      </c>
      <c r="U72" s="4" t="n">
        <v>1214</v>
      </c>
      <c r="V72" s="4" t="n">
        <v>996</v>
      </c>
      <c r="W72" s="4" t="n">
        <v>996</v>
      </c>
      <c r="X72" s="47" t="n">
        <f aca="false">+W72-U72</f>
        <v>-218</v>
      </c>
      <c r="Y72" s="66" t="n">
        <f aca="false">+W72-V72</f>
        <v>0</v>
      </c>
      <c r="Z72" s="67" t="s">
        <v>139</v>
      </c>
      <c r="AA72" s="54"/>
      <c r="AC72" s="68" t="n">
        <v>132474</v>
      </c>
      <c r="AD72" s="5" t="n">
        <v>125816</v>
      </c>
      <c r="AE72" s="75" t="s">
        <v>59</v>
      </c>
      <c r="AF72" s="51" t="n">
        <v>0.13</v>
      </c>
      <c r="AG72" s="52"/>
      <c r="AH72" s="53" t="s">
        <v>66</v>
      </c>
      <c r="AI72" s="71" t="s">
        <v>4</v>
      </c>
      <c r="AJ72" s="4" t="s">
        <v>287</v>
      </c>
      <c r="AK72" s="54" t="s">
        <v>86</v>
      </c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22.5" hidden="true" customHeight="false" outlineLevel="0" collapsed="false">
      <c r="A73" s="58"/>
      <c r="B73" s="59" t="s">
        <v>42</v>
      </c>
      <c r="C73" s="60"/>
      <c r="D73" s="61"/>
      <c r="E73" s="60" t="s">
        <v>288</v>
      </c>
      <c r="F73" s="60" t="s">
        <v>289</v>
      </c>
      <c r="G73" s="62" t="s">
        <v>45</v>
      </c>
      <c r="H73" s="62" t="n">
        <v>6396</v>
      </c>
      <c r="I73" s="61" t="n">
        <v>440</v>
      </c>
      <c r="J73" s="61" t="s">
        <v>46</v>
      </c>
      <c r="K73" s="61"/>
      <c r="L73" s="64" t="s">
        <v>47</v>
      </c>
      <c r="M73" s="60" t="s">
        <v>290</v>
      </c>
      <c r="N73" s="0"/>
      <c r="O73" s="64" t="s">
        <v>49</v>
      </c>
      <c r="P73" s="65"/>
      <c r="Q73" s="64" t="n">
        <v>6956</v>
      </c>
      <c r="R73" s="1" t="n">
        <v>4356</v>
      </c>
      <c r="S73" s="64" t="n">
        <v>5201</v>
      </c>
      <c r="T73" s="64" t="n">
        <v>5052</v>
      </c>
      <c r="U73" s="1" t="n">
        <v>4145</v>
      </c>
      <c r="V73" s="64" t="n">
        <v>4081</v>
      </c>
      <c r="W73" s="1" t="n">
        <v>3940</v>
      </c>
      <c r="X73" s="47" t="n">
        <f aca="false">+W73-U73</f>
        <v>-205</v>
      </c>
      <c r="Y73" s="66" t="n">
        <f aca="false">+W73-V73</f>
        <v>-141</v>
      </c>
      <c r="Z73" s="48" t="s">
        <v>102</v>
      </c>
      <c r="AA73" s="54"/>
      <c r="AC73" s="68" t="n">
        <v>309906</v>
      </c>
      <c r="AD73" s="68" t="n">
        <v>139397</v>
      </c>
      <c r="AE73" s="75" t="s">
        <v>51</v>
      </c>
      <c r="AF73" s="76" t="n">
        <v>0.06</v>
      </c>
      <c r="AG73" s="77"/>
      <c r="AH73" s="71" t="s">
        <v>66</v>
      </c>
      <c r="AI73" s="71" t="s">
        <v>4</v>
      </c>
      <c r="AJ73" s="61" t="s">
        <v>291</v>
      </c>
      <c r="AK73" s="54" t="s">
        <v>53</v>
      </c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true" customHeight="false" outlineLevel="0" collapsed="false">
      <c r="A74" s="43"/>
      <c r="B74" s="11" t="n">
        <v>36329</v>
      </c>
      <c r="E74" s="3" t="s">
        <v>292</v>
      </c>
      <c r="F74" s="55" t="s">
        <v>293</v>
      </c>
      <c r="G74" s="6" t="s">
        <v>45</v>
      </c>
      <c r="H74" s="5" t="n">
        <v>9857</v>
      </c>
      <c r="I74" s="1"/>
      <c r="J74" s="56"/>
      <c r="K74" s="1"/>
      <c r="L74" s="55"/>
      <c r="M74" s="55" t="s">
        <v>294</v>
      </c>
      <c r="N74" s="1" t="s">
        <v>56</v>
      </c>
      <c r="O74" s="1" t="s">
        <v>72</v>
      </c>
      <c r="Q74" s="1"/>
      <c r="R74" s="1" t="n">
        <v>809</v>
      </c>
      <c r="S74" s="1" t="n">
        <v>0</v>
      </c>
      <c r="T74" s="1" t="n">
        <v>537</v>
      </c>
      <c r="U74" s="1" t="n">
        <v>847</v>
      </c>
      <c r="V74" s="1" t="n">
        <v>652</v>
      </c>
      <c r="W74" s="1" t="n">
        <v>652</v>
      </c>
      <c r="X74" s="47" t="n">
        <f aca="false">+W74-U74</f>
        <v>-195</v>
      </c>
      <c r="Y74" s="14" t="n">
        <f aca="false">+W74-V74</f>
        <v>0</v>
      </c>
      <c r="Z74" s="67" t="s">
        <v>139</v>
      </c>
      <c r="AA74" s="49"/>
      <c r="AB74" s="45"/>
      <c r="AC74" s="5"/>
      <c r="AD74" s="5" t="n">
        <v>417652</v>
      </c>
      <c r="AE74" s="44" t="s">
        <v>59</v>
      </c>
      <c r="AF74" s="51"/>
      <c r="AG74" s="57"/>
      <c r="AH74" s="74"/>
      <c r="AI74" s="53" t="s">
        <v>4</v>
      </c>
      <c r="AJ74" s="1" t="s">
        <v>131</v>
      </c>
      <c r="AK74" s="54" t="s">
        <v>182</v>
      </c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45"/>
      <c r="IT74" s="45"/>
      <c r="IU74" s="45"/>
      <c r="IV74" s="45"/>
      <c r="IW74" s="45"/>
    </row>
    <row r="75" customFormat="false" ht="12.75" hidden="true" customHeight="false" outlineLevel="0" collapsed="false">
      <c r="A75" s="58"/>
      <c r="B75" s="59" t="s">
        <v>42</v>
      </c>
      <c r="C75" s="73"/>
      <c r="D75" s="64"/>
      <c r="E75" s="60" t="s">
        <v>295</v>
      </c>
      <c r="F75" s="60" t="s">
        <v>296</v>
      </c>
      <c r="G75" s="62" t="s">
        <v>45</v>
      </c>
      <c r="H75" s="62" t="n">
        <v>6709</v>
      </c>
      <c r="I75" s="61" t="n">
        <v>457</v>
      </c>
      <c r="J75" s="61" t="s">
        <v>46</v>
      </c>
      <c r="K75" s="61"/>
      <c r="L75" s="64" t="s">
        <v>47</v>
      </c>
      <c r="M75" s="60" t="s">
        <v>297</v>
      </c>
      <c r="N75" s="0"/>
      <c r="O75" s="64" t="s">
        <v>105</v>
      </c>
      <c r="P75" s="65"/>
      <c r="Q75" s="64"/>
      <c r="R75" s="64"/>
      <c r="S75" s="64"/>
      <c r="T75" s="64"/>
      <c r="U75" s="64"/>
      <c r="V75" s="64"/>
      <c r="W75" s="64"/>
      <c r="X75" s="47" t="n">
        <f aca="false">+W75-U75</f>
        <v>0</v>
      </c>
      <c r="Y75" s="66" t="n">
        <f aca="false">+W75-V75</f>
        <v>0</v>
      </c>
      <c r="Z75" s="67" t="s">
        <v>298</v>
      </c>
      <c r="AA75" s="67"/>
      <c r="AC75" s="68" t="n">
        <v>361748</v>
      </c>
      <c r="AD75" s="68" t="n">
        <v>55644</v>
      </c>
      <c r="AE75" s="75" t="s">
        <v>51</v>
      </c>
      <c r="AF75" s="76" t="n">
        <v>0.06</v>
      </c>
      <c r="AG75" s="77"/>
      <c r="AH75" s="71" t="s">
        <v>92</v>
      </c>
      <c r="AI75" s="71" t="s">
        <v>4</v>
      </c>
      <c r="AJ75" s="61" t="s">
        <v>79</v>
      </c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true" customHeight="false" outlineLevel="0" collapsed="false">
      <c r="A76" s="58"/>
      <c r="B76" s="59" t="s">
        <v>42</v>
      </c>
      <c r="C76" s="60"/>
      <c r="D76" s="61"/>
      <c r="E76" s="55" t="s">
        <v>299</v>
      </c>
      <c r="F76" s="73" t="s">
        <v>300</v>
      </c>
      <c r="G76" s="6" t="s">
        <v>45</v>
      </c>
      <c r="H76" s="68" t="n">
        <v>9762</v>
      </c>
      <c r="I76" s="1"/>
      <c r="J76" s="56"/>
      <c r="K76" s="1"/>
      <c r="L76" s="55"/>
      <c r="M76" s="55" t="s">
        <v>299</v>
      </c>
      <c r="N76" s="1"/>
      <c r="O76" s="64" t="s">
        <v>286</v>
      </c>
      <c r="Q76" s="1" t="n">
        <v>345</v>
      </c>
      <c r="R76" s="64" t="n">
        <v>49</v>
      </c>
      <c r="S76" s="64" t="n">
        <v>234</v>
      </c>
      <c r="T76" s="64" t="n">
        <v>199</v>
      </c>
      <c r="U76" s="64" t="n">
        <v>177</v>
      </c>
      <c r="V76" s="64" t="n">
        <v>3</v>
      </c>
      <c r="W76" s="64" t="n">
        <v>3</v>
      </c>
      <c r="X76" s="47" t="n">
        <f aca="false">+W76-U76</f>
        <v>-174</v>
      </c>
      <c r="Y76" s="14" t="n">
        <f aca="false">+W76-V76</f>
        <v>0</v>
      </c>
      <c r="Z76" s="67" t="s">
        <v>139</v>
      </c>
      <c r="AA76" s="49"/>
      <c r="AB76" s="45"/>
      <c r="AC76" s="102"/>
      <c r="AD76" s="68" t="n">
        <v>138195</v>
      </c>
      <c r="AE76" s="44" t="s">
        <v>59</v>
      </c>
      <c r="AF76" s="51" t="n">
        <v>0.102</v>
      </c>
      <c r="AG76" s="52" t="n">
        <v>9904</v>
      </c>
      <c r="AH76" s="53" t="s">
        <v>74</v>
      </c>
      <c r="AI76" s="53" t="s">
        <v>4</v>
      </c>
      <c r="AJ76" s="64" t="s">
        <v>301</v>
      </c>
      <c r="AK76" s="54" t="s">
        <v>182</v>
      </c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22.5" hidden="true" customHeight="false" outlineLevel="0" collapsed="false">
      <c r="A77" s="58"/>
      <c r="B77" s="59" t="s">
        <v>42</v>
      </c>
      <c r="C77" s="73"/>
      <c r="D77" s="64"/>
      <c r="E77" s="60" t="s">
        <v>302</v>
      </c>
      <c r="F77" s="60" t="s">
        <v>303</v>
      </c>
      <c r="G77" s="62" t="s">
        <v>45</v>
      </c>
      <c r="H77" s="62" t="n">
        <v>9699</v>
      </c>
      <c r="I77" s="61" t="n">
        <v>429</v>
      </c>
      <c r="J77" s="61" t="s">
        <v>46</v>
      </c>
      <c r="K77" s="61" t="n">
        <v>1</v>
      </c>
      <c r="L77" s="64" t="s">
        <v>47</v>
      </c>
      <c r="M77" s="60" t="s">
        <v>304</v>
      </c>
      <c r="N77" s="0"/>
      <c r="O77" s="64" t="s">
        <v>115</v>
      </c>
      <c r="P77" s="65"/>
      <c r="Q77" s="79" t="n">
        <v>1889</v>
      </c>
      <c r="R77" s="79" t="n">
        <v>1075</v>
      </c>
      <c r="S77" s="79" t="n">
        <v>1287</v>
      </c>
      <c r="T77" s="79" t="n">
        <v>1177</v>
      </c>
      <c r="U77" s="79" t="n">
        <v>973</v>
      </c>
      <c r="V77" s="79" t="n">
        <v>803</v>
      </c>
      <c r="W77" s="79" t="n">
        <v>803</v>
      </c>
      <c r="X77" s="47" t="n">
        <f aca="false">+W77-U77</f>
        <v>-170</v>
      </c>
      <c r="Y77" s="66" t="n">
        <f aca="false">+W77-V77</f>
        <v>0</v>
      </c>
      <c r="Z77" s="67" t="s">
        <v>139</v>
      </c>
      <c r="AA77" s="54"/>
      <c r="AC77" s="68" t="n">
        <v>124443</v>
      </c>
      <c r="AD77" s="68" t="n">
        <v>166819</v>
      </c>
      <c r="AE77" s="75" t="s">
        <v>59</v>
      </c>
      <c r="AF77" s="76" t="n">
        <v>0.194</v>
      </c>
      <c r="AG77" s="77"/>
      <c r="AH77" s="71" t="s">
        <v>66</v>
      </c>
      <c r="AI77" s="71" t="s">
        <v>4</v>
      </c>
      <c r="AJ77" s="61" t="s">
        <v>305</v>
      </c>
      <c r="AK77" s="54" t="s">
        <v>76</v>
      </c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22.5" hidden="true" customHeight="false" outlineLevel="0" collapsed="false">
      <c r="A78" s="58"/>
      <c r="B78" s="59" t="s">
        <v>42</v>
      </c>
      <c r="C78" s="60"/>
      <c r="D78" s="61"/>
      <c r="E78" s="73" t="s">
        <v>306</v>
      </c>
      <c r="F78" s="73" t="s">
        <v>307</v>
      </c>
      <c r="G78" s="62" t="s">
        <v>83</v>
      </c>
      <c r="H78" s="68" t="n">
        <v>2630</v>
      </c>
      <c r="I78" s="64"/>
      <c r="J78" s="78"/>
      <c r="K78" s="64"/>
      <c r="L78" s="73"/>
      <c r="M78" s="73" t="s">
        <v>306</v>
      </c>
      <c r="N78" s="64"/>
      <c r="O78" s="64" t="s">
        <v>115</v>
      </c>
      <c r="P78" s="65"/>
      <c r="Q78" s="64" t="n">
        <v>21</v>
      </c>
      <c r="R78" s="64" t="n">
        <v>81</v>
      </c>
      <c r="S78" s="64" t="n">
        <v>0</v>
      </c>
      <c r="T78" s="64" t="n">
        <v>0</v>
      </c>
      <c r="U78" s="64" t="n">
        <v>161</v>
      </c>
      <c r="V78" s="64" t="n">
        <v>0</v>
      </c>
      <c r="W78" s="64" t="n">
        <v>0</v>
      </c>
      <c r="X78" s="47" t="n">
        <f aca="false">+W78-U78</f>
        <v>-161</v>
      </c>
      <c r="Y78" s="66" t="n">
        <f aca="false">+W78-V78</f>
        <v>0</v>
      </c>
      <c r="Z78" s="67" t="s">
        <v>308</v>
      </c>
      <c r="AA78" s="54"/>
      <c r="AC78" s="123"/>
      <c r="AD78" s="68" t="n">
        <v>586115</v>
      </c>
      <c r="AE78" s="63" t="s">
        <v>59</v>
      </c>
      <c r="AF78" s="76" t="n">
        <v>0.06</v>
      </c>
      <c r="AG78" s="80"/>
      <c r="AH78" s="71" t="s">
        <v>92</v>
      </c>
      <c r="AI78" s="71" t="s">
        <v>4</v>
      </c>
      <c r="AJ78" s="64" t="s">
        <v>309</v>
      </c>
      <c r="AK78" s="54" t="s">
        <v>86</v>
      </c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true" customHeight="false" outlineLevel="0" collapsed="false">
      <c r="A79" s="58"/>
      <c r="B79" s="59" t="s">
        <v>42</v>
      </c>
      <c r="C79" s="60"/>
      <c r="D79" s="61"/>
      <c r="E79" s="60" t="s">
        <v>302</v>
      </c>
      <c r="F79" s="60" t="s">
        <v>310</v>
      </c>
      <c r="G79" s="62" t="s">
        <v>45</v>
      </c>
      <c r="H79" s="62" t="n">
        <v>9721</v>
      </c>
      <c r="I79" s="61" t="n">
        <v>764</v>
      </c>
      <c r="J79" s="61" t="s">
        <v>46</v>
      </c>
      <c r="K79" s="61"/>
      <c r="L79" s="63" t="s">
        <v>47</v>
      </c>
      <c r="M79" s="60" t="s">
        <v>304</v>
      </c>
      <c r="N79" s="0"/>
      <c r="O79" s="64" t="s">
        <v>108</v>
      </c>
      <c r="P79" s="65"/>
      <c r="Q79" s="64" t="n">
        <v>357</v>
      </c>
      <c r="R79" s="64" t="n">
        <v>1065</v>
      </c>
      <c r="S79" s="64" t="n">
        <v>1795</v>
      </c>
      <c r="T79" s="64" t="n">
        <v>1904</v>
      </c>
      <c r="U79" s="64" t="n">
        <v>652</v>
      </c>
      <c r="V79" s="64" t="n">
        <v>502</v>
      </c>
      <c r="W79" s="64" t="n">
        <v>502</v>
      </c>
      <c r="X79" s="47" t="n">
        <f aca="false">+W79-U79</f>
        <v>-150</v>
      </c>
      <c r="Y79" s="66" t="n">
        <f aca="false">+W79-V79</f>
        <v>0</v>
      </c>
      <c r="Z79" s="67" t="s">
        <v>139</v>
      </c>
      <c r="AA79" s="54"/>
      <c r="AC79" s="68" t="n">
        <v>314545</v>
      </c>
      <c r="AD79" s="68" t="n">
        <v>166817</v>
      </c>
      <c r="AE79" s="61" t="s">
        <v>59</v>
      </c>
      <c r="AF79" s="76" t="n">
        <v>0.093</v>
      </c>
      <c r="AG79" s="77" t="n">
        <v>9812</v>
      </c>
      <c r="AH79" s="71" t="s">
        <v>187</v>
      </c>
      <c r="AI79" s="71" t="s">
        <v>4</v>
      </c>
      <c r="AJ79" s="61" t="s">
        <v>311</v>
      </c>
      <c r="AK79" s="54" t="s">
        <v>76</v>
      </c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true" customHeight="false" outlineLevel="0" collapsed="false">
      <c r="A80" s="58"/>
      <c r="B80" s="59" t="s">
        <v>42</v>
      </c>
      <c r="C80" s="60"/>
      <c r="D80" s="61"/>
      <c r="E80" s="55" t="s">
        <v>312</v>
      </c>
      <c r="F80" s="73" t="s">
        <v>313</v>
      </c>
      <c r="G80" s="6" t="s">
        <v>45</v>
      </c>
      <c r="H80" s="68" t="n">
        <v>9777</v>
      </c>
      <c r="I80" s="1"/>
      <c r="J80" s="56"/>
      <c r="K80" s="1"/>
      <c r="L80" s="55"/>
      <c r="M80" s="55" t="s">
        <v>314</v>
      </c>
      <c r="N80" s="1" t="s">
        <v>56</v>
      </c>
      <c r="O80" s="64" t="s">
        <v>72</v>
      </c>
      <c r="Q80" s="1" t="n">
        <v>357</v>
      </c>
      <c r="R80" s="64" t="n">
        <v>297</v>
      </c>
      <c r="S80" s="64" t="n">
        <v>549</v>
      </c>
      <c r="T80" s="64" t="n">
        <v>564</v>
      </c>
      <c r="U80" s="64" t="n">
        <v>226</v>
      </c>
      <c r="V80" s="64" t="n">
        <v>79</v>
      </c>
      <c r="W80" s="64" t="n">
        <v>79</v>
      </c>
      <c r="X80" s="47" t="n">
        <f aca="false">+W80-U80</f>
        <v>-147</v>
      </c>
      <c r="Y80" s="14" t="n">
        <f aca="false">+W80-V80</f>
        <v>0</v>
      </c>
      <c r="Z80" s="67" t="s">
        <v>139</v>
      </c>
      <c r="AA80" s="49"/>
      <c r="AB80" s="45"/>
      <c r="AC80" s="5"/>
      <c r="AD80" s="68" t="n">
        <v>137940</v>
      </c>
      <c r="AE80" s="44" t="s">
        <v>59</v>
      </c>
      <c r="AF80" s="9" t="n">
        <v>0.13</v>
      </c>
      <c r="AG80" s="102" t="n">
        <v>9906</v>
      </c>
      <c r="AH80" s="5" t="s">
        <v>74</v>
      </c>
      <c r="AI80" s="53" t="s">
        <v>4</v>
      </c>
      <c r="AJ80" s="1" t="s">
        <v>315</v>
      </c>
      <c r="AK80" s="54" t="s">
        <v>68</v>
      </c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22.5" hidden="true" customHeight="false" outlineLevel="0" collapsed="false">
      <c r="A81" s="58"/>
      <c r="B81" s="59" t="s">
        <v>42</v>
      </c>
      <c r="C81" s="60"/>
      <c r="D81" s="61"/>
      <c r="E81" s="60" t="s">
        <v>316</v>
      </c>
      <c r="F81" s="60" t="s">
        <v>317</v>
      </c>
      <c r="G81" s="62" t="s">
        <v>45</v>
      </c>
      <c r="H81" s="62" t="n">
        <v>6018</v>
      </c>
      <c r="I81" s="61" t="n">
        <v>430</v>
      </c>
      <c r="J81" s="61" t="s">
        <v>46</v>
      </c>
      <c r="K81" s="61"/>
      <c r="L81" s="63" t="s">
        <v>47</v>
      </c>
      <c r="M81" s="60" t="s">
        <v>318</v>
      </c>
      <c r="N81" s="0"/>
      <c r="O81" s="64" t="s">
        <v>213</v>
      </c>
      <c r="P81" s="65"/>
      <c r="Q81" s="79" t="n">
        <v>6663</v>
      </c>
      <c r="R81" s="1" t="n">
        <v>3195</v>
      </c>
      <c r="S81" s="79" t="n">
        <v>4558</v>
      </c>
      <c r="T81" s="79" t="n">
        <v>4001</v>
      </c>
      <c r="U81" s="1" t="n">
        <v>3128</v>
      </c>
      <c r="V81" s="79" t="n">
        <v>2992</v>
      </c>
      <c r="W81" s="1" t="n">
        <v>2992</v>
      </c>
      <c r="X81" s="47" t="n">
        <f aca="false">+W81-U81</f>
        <v>-136</v>
      </c>
      <c r="Y81" s="66" t="n">
        <f aca="false">+W81-V81</f>
        <v>0</v>
      </c>
      <c r="Z81" s="67" t="s">
        <v>319</v>
      </c>
      <c r="AA81" s="54"/>
      <c r="AC81" s="68" t="n">
        <v>359691</v>
      </c>
      <c r="AD81" s="68" t="n">
        <v>133304</v>
      </c>
      <c r="AE81" s="75" t="s">
        <v>51</v>
      </c>
      <c r="AF81" s="76" t="n">
        <v>0.06</v>
      </c>
      <c r="AG81" s="77"/>
      <c r="AH81" s="71" t="s">
        <v>66</v>
      </c>
      <c r="AI81" s="71" t="s">
        <v>4</v>
      </c>
      <c r="AJ81" s="61" t="s">
        <v>79</v>
      </c>
      <c r="AK81" s="54" t="s">
        <v>53</v>
      </c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22.5" hidden="true" customHeight="false" outlineLevel="0" collapsed="false">
      <c r="A82" s="43"/>
      <c r="B82" s="11" t="s">
        <v>42</v>
      </c>
      <c r="E82" s="3" t="s">
        <v>320</v>
      </c>
      <c r="F82" s="3" t="s">
        <v>321</v>
      </c>
      <c r="G82" s="6" t="s">
        <v>45</v>
      </c>
      <c r="H82" s="6" t="n">
        <v>9695</v>
      </c>
      <c r="I82" s="4" t="n">
        <v>427</v>
      </c>
      <c r="J82" s="4" t="s">
        <v>46</v>
      </c>
      <c r="K82" s="4" t="n">
        <v>1</v>
      </c>
      <c r="L82" s="1" t="s">
        <v>47</v>
      </c>
      <c r="M82" s="3" t="s">
        <v>304</v>
      </c>
      <c r="N82" s="45"/>
      <c r="O82" s="1" t="s">
        <v>90</v>
      </c>
      <c r="Q82" s="1" t="n">
        <v>289</v>
      </c>
      <c r="R82" s="1" t="n">
        <v>265</v>
      </c>
      <c r="S82" s="1" t="n">
        <v>218</v>
      </c>
      <c r="T82" s="1" t="n">
        <v>203</v>
      </c>
      <c r="U82" s="1" t="n">
        <v>217</v>
      </c>
      <c r="V82" s="1" t="n">
        <v>82</v>
      </c>
      <c r="W82" s="1" t="n">
        <v>82</v>
      </c>
      <c r="X82" s="47" t="n">
        <f aca="false">+W82-U82</f>
        <v>-135</v>
      </c>
      <c r="Y82" s="14" t="n">
        <f aca="false">+W82-V82</f>
        <v>0</v>
      </c>
      <c r="Z82" s="67" t="s">
        <v>139</v>
      </c>
      <c r="AA82" s="49"/>
      <c r="AB82" s="45"/>
      <c r="AC82" s="5" t="n">
        <v>122174</v>
      </c>
      <c r="AD82" s="5" t="n">
        <v>502844</v>
      </c>
      <c r="AE82" s="50" t="s">
        <v>59</v>
      </c>
      <c r="AF82" s="51" t="n">
        <v>0.229</v>
      </c>
      <c r="AG82" s="52"/>
      <c r="AH82" s="53" t="s">
        <v>66</v>
      </c>
      <c r="AI82" s="53" t="s">
        <v>4</v>
      </c>
      <c r="AJ82" s="4" t="s">
        <v>322</v>
      </c>
      <c r="AK82" s="54" t="s">
        <v>76</v>
      </c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true" customHeight="false" outlineLevel="0" collapsed="false">
      <c r="A83" s="43"/>
      <c r="B83" s="11"/>
      <c r="E83" s="55" t="s">
        <v>323</v>
      </c>
      <c r="F83" s="55" t="s">
        <v>224</v>
      </c>
      <c r="G83" s="6"/>
      <c r="H83" s="5" t="n">
        <v>9746</v>
      </c>
      <c r="I83" s="1"/>
      <c r="J83" s="56"/>
      <c r="K83" s="1"/>
      <c r="L83" s="55"/>
      <c r="M83" s="55"/>
      <c r="N83" s="1"/>
      <c r="O83" s="1" t="s">
        <v>72</v>
      </c>
      <c r="Q83" s="1"/>
      <c r="R83" s="1" t="n">
        <v>743</v>
      </c>
      <c r="S83" s="1"/>
      <c r="T83" s="1"/>
      <c r="U83" s="1" t="n">
        <v>945</v>
      </c>
      <c r="V83" s="1" t="n">
        <v>814</v>
      </c>
      <c r="W83" s="1" t="n">
        <v>814</v>
      </c>
      <c r="X83" s="47" t="n">
        <f aca="false">+W83-U83</f>
        <v>-131</v>
      </c>
      <c r="Y83" s="14"/>
      <c r="Z83" s="67" t="s">
        <v>139</v>
      </c>
      <c r="AA83" s="49"/>
      <c r="AB83" s="45"/>
      <c r="AC83" s="5"/>
      <c r="AD83" s="5" t="n">
        <v>500676</v>
      </c>
      <c r="AE83" s="44"/>
      <c r="AF83" s="51"/>
      <c r="AG83" s="57"/>
      <c r="AH83" s="53"/>
      <c r="AI83" s="53"/>
      <c r="AJ83" s="1"/>
      <c r="AK83" s="54" t="s">
        <v>76</v>
      </c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true" customHeight="false" outlineLevel="0" collapsed="false">
      <c r="A84" s="43"/>
      <c r="B84" s="11" t="s">
        <v>42</v>
      </c>
      <c r="E84" s="55" t="s">
        <v>324</v>
      </c>
      <c r="F84" s="55" t="s">
        <v>325</v>
      </c>
      <c r="G84" s="6" t="s">
        <v>45</v>
      </c>
      <c r="H84" s="5" t="n">
        <v>4967</v>
      </c>
      <c r="I84" s="1" t="n">
        <v>550</v>
      </c>
      <c r="J84" s="46" t="s">
        <v>46</v>
      </c>
      <c r="K84" s="1"/>
      <c r="L84" s="1" t="s">
        <v>47</v>
      </c>
      <c r="M84" s="3" t="s">
        <v>326</v>
      </c>
      <c r="N84" s="1"/>
      <c r="O84" s="1" t="s">
        <v>72</v>
      </c>
      <c r="Q84" s="1" t="n">
        <v>1</v>
      </c>
      <c r="R84" s="1" t="n">
        <v>217</v>
      </c>
      <c r="S84" s="1" t="n">
        <v>261</v>
      </c>
      <c r="T84" s="1" t="n">
        <v>179</v>
      </c>
      <c r="U84" s="1" t="n">
        <v>263</v>
      </c>
      <c r="V84" s="1" t="n">
        <v>140</v>
      </c>
      <c r="W84" s="1" t="n">
        <v>140</v>
      </c>
      <c r="X84" s="47" t="n">
        <f aca="false">+W84-U84</f>
        <v>-123</v>
      </c>
      <c r="Y84" s="14" t="n">
        <f aca="false">+W84-V84</f>
        <v>0</v>
      </c>
      <c r="Z84" s="67" t="s">
        <v>139</v>
      </c>
      <c r="AA84" s="49"/>
      <c r="AB84" s="45"/>
      <c r="AC84" s="5" t="n">
        <v>361737</v>
      </c>
      <c r="AD84" s="5" t="n">
        <v>138102</v>
      </c>
      <c r="AE84" s="50" t="s">
        <v>51</v>
      </c>
      <c r="AF84" s="51" t="n">
        <v>0.055</v>
      </c>
      <c r="AG84" s="52"/>
      <c r="AH84" s="53" t="s">
        <v>92</v>
      </c>
      <c r="AI84" s="53" t="s">
        <v>4</v>
      </c>
      <c r="AJ84" s="4" t="s">
        <v>79</v>
      </c>
      <c r="AK84" s="54" t="s">
        <v>182</v>
      </c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true" customHeight="false" outlineLevel="0" collapsed="false">
      <c r="A85" s="58"/>
      <c r="B85" s="59" t="s">
        <v>42</v>
      </c>
      <c r="C85" s="60"/>
      <c r="D85" s="61"/>
      <c r="E85" s="60" t="s">
        <v>327</v>
      </c>
      <c r="F85" s="73" t="s">
        <v>328</v>
      </c>
      <c r="G85" s="62" t="s">
        <v>45</v>
      </c>
      <c r="H85" s="68" t="n">
        <v>9765</v>
      </c>
      <c r="I85" s="64"/>
      <c r="J85" s="78"/>
      <c r="K85" s="64"/>
      <c r="L85" s="73"/>
      <c r="M85" s="73" t="s">
        <v>329</v>
      </c>
      <c r="N85" s="64"/>
      <c r="O85" s="64" t="s">
        <v>72</v>
      </c>
      <c r="P85" s="65"/>
      <c r="Q85" s="64" t="n">
        <v>557</v>
      </c>
      <c r="R85" s="64" t="n">
        <v>277</v>
      </c>
      <c r="S85" s="64" t="n">
        <v>450</v>
      </c>
      <c r="T85" s="64" t="n">
        <v>384</v>
      </c>
      <c r="U85" s="64" t="n">
        <v>475</v>
      </c>
      <c r="V85" s="64" t="n">
        <v>352</v>
      </c>
      <c r="W85" s="64" t="n">
        <v>352</v>
      </c>
      <c r="X85" s="47" t="n">
        <f aca="false">+W85-U85</f>
        <v>-123</v>
      </c>
      <c r="Y85" s="66" t="n">
        <f aca="false">+W85-V85</f>
        <v>0</v>
      </c>
      <c r="Z85" s="67" t="s">
        <v>139</v>
      </c>
      <c r="AA85" s="54"/>
      <c r="AC85" s="68"/>
      <c r="AD85" s="68" t="n">
        <v>138684</v>
      </c>
      <c r="AE85" s="63" t="s">
        <v>59</v>
      </c>
      <c r="AF85" s="76" t="n">
        <v>0.15</v>
      </c>
      <c r="AG85" s="77" t="n">
        <v>9905</v>
      </c>
      <c r="AH85" s="71" t="s">
        <v>74</v>
      </c>
      <c r="AI85" s="71" t="s">
        <v>4</v>
      </c>
      <c r="AJ85" s="64" t="s">
        <v>330</v>
      </c>
      <c r="AK85" s="54" t="s">
        <v>53</v>
      </c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true" customHeight="false" outlineLevel="0" collapsed="false">
      <c r="A86" s="58"/>
      <c r="B86" s="59"/>
      <c r="C86" s="60"/>
      <c r="D86" s="61"/>
      <c r="E86" s="60" t="s">
        <v>168</v>
      </c>
      <c r="F86" s="60" t="s">
        <v>331</v>
      </c>
      <c r="G86" s="6"/>
      <c r="H86" s="62" t="n">
        <v>6546</v>
      </c>
      <c r="I86" s="4"/>
      <c r="J86" s="4"/>
      <c r="L86" s="1"/>
      <c r="N86" s="45"/>
      <c r="O86" s="1" t="s">
        <v>213</v>
      </c>
      <c r="Q86" s="1"/>
      <c r="R86" s="64" t="n">
        <v>274</v>
      </c>
      <c r="S86" s="64" t="n">
        <v>397</v>
      </c>
      <c r="T86" s="64" t="n">
        <v>286</v>
      </c>
      <c r="U86" s="64" t="n">
        <v>271</v>
      </c>
      <c r="V86" s="64" t="n">
        <v>150</v>
      </c>
      <c r="W86" s="64" t="n">
        <v>150</v>
      </c>
      <c r="X86" s="47" t="n">
        <f aca="false">+W86-U86</f>
        <v>-121</v>
      </c>
      <c r="Y86" s="14" t="n">
        <f aca="false">+W86-V86</f>
        <v>0</v>
      </c>
      <c r="Z86" s="67" t="s">
        <v>139</v>
      </c>
      <c r="AA86" s="49"/>
      <c r="AB86" s="45"/>
      <c r="AC86" s="45"/>
      <c r="AD86" s="68" t="n">
        <v>345158</v>
      </c>
      <c r="AE86" s="50"/>
      <c r="AF86" s="51"/>
      <c r="AG86" s="52"/>
      <c r="AH86" s="53"/>
      <c r="AI86" s="53"/>
      <c r="AJ86" s="61"/>
      <c r="AK86" s="54" t="s">
        <v>76</v>
      </c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true" customHeight="false" outlineLevel="0" collapsed="false">
      <c r="A87" s="43"/>
      <c r="B87" s="11" t="s">
        <v>42</v>
      </c>
      <c r="E87" s="3" t="s">
        <v>332</v>
      </c>
      <c r="F87" s="3" t="s">
        <v>333</v>
      </c>
      <c r="G87" s="6" t="s">
        <v>45</v>
      </c>
      <c r="H87" s="6" t="n">
        <v>5051</v>
      </c>
      <c r="I87" s="4" t="n">
        <v>556</v>
      </c>
      <c r="J87" s="4" t="s">
        <v>46</v>
      </c>
      <c r="L87" s="1" t="s">
        <v>47</v>
      </c>
      <c r="M87" s="3" t="s">
        <v>334</v>
      </c>
      <c r="N87" s="45"/>
      <c r="O87" s="1" t="s">
        <v>57</v>
      </c>
      <c r="Q87" s="1" t="n">
        <v>214</v>
      </c>
      <c r="R87" s="1" t="n">
        <v>151</v>
      </c>
      <c r="S87" s="1" t="n">
        <v>216</v>
      </c>
      <c r="T87" s="1" t="n">
        <v>239</v>
      </c>
      <c r="U87" s="1" t="n">
        <v>276</v>
      </c>
      <c r="V87" s="1" t="n">
        <v>160</v>
      </c>
      <c r="W87" s="1" t="n">
        <v>160</v>
      </c>
      <c r="X87" s="47" t="n">
        <f aca="false">+W87-U87</f>
        <v>-116</v>
      </c>
      <c r="Y87" s="14" t="n">
        <f aca="false">+W87-V87</f>
        <v>0</v>
      </c>
      <c r="Z87" s="67" t="s">
        <v>139</v>
      </c>
      <c r="AA87" s="49"/>
      <c r="AB87" s="45"/>
      <c r="AC87" s="5" t="n">
        <v>369995</v>
      </c>
      <c r="AD87" s="5" t="n">
        <v>130541</v>
      </c>
      <c r="AE87" s="50" t="s">
        <v>51</v>
      </c>
      <c r="AF87" s="51" t="n">
        <v>0.136</v>
      </c>
      <c r="AG87" s="52" t="n">
        <v>9904</v>
      </c>
      <c r="AH87" s="53" t="s">
        <v>74</v>
      </c>
      <c r="AI87" s="53" t="s">
        <v>4</v>
      </c>
      <c r="AJ87" s="4" t="s">
        <v>335</v>
      </c>
      <c r="AK87" s="54" t="s">
        <v>336</v>
      </c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true" customHeight="false" outlineLevel="0" collapsed="false">
      <c r="A88" s="82"/>
      <c r="B88" s="83" t="n">
        <v>36325</v>
      </c>
      <c r="C88" s="84"/>
      <c r="D88" s="85"/>
      <c r="E88" s="86" t="s">
        <v>337</v>
      </c>
      <c r="F88" s="86" t="s">
        <v>338</v>
      </c>
      <c r="G88" s="87" t="s">
        <v>45</v>
      </c>
      <c r="H88" s="88" t="n">
        <v>6575</v>
      </c>
      <c r="I88" s="89"/>
      <c r="J88" s="90"/>
      <c r="K88" s="89"/>
      <c r="L88" s="91"/>
      <c r="M88" s="91" t="s">
        <v>89</v>
      </c>
      <c r="N88" s="89" t="s">
        <v>56</v>
      </c>
      <c r="O88" s="1" t="s">
        <v>115</v>
      </c>
      <c r="P88" s="92"/>
      <c r="Q88" s="46" t="n">
        <v>624</v>
      </c>
      <c r="R88" s="46" t="n">
        <v>1204</v>
      </c>
      <c r="S88" s="46" t="n">
        <v>1363</v>
      </c>
      <c r="T88" s="46" t="n">
        <v>1614</v>
      </c>
      <c r="U88" s="46" t="n">
        <v>1065</v>
      </c>
      <c r="V88" s="46" t="n">
        <v>949</v>
      </c>
      <c r="W88" s="46" t="n">
        <v>949</v>
      </c>
      <c r="X88" s="47" t="n">
        <f aca="false">+W88-U88</f>
        <v>-116</v>
      </c>
      <c r="Y88" s="93" t="n">
        <f aca="false">+W88-V88</f>
        <v>0</v>
      </c>
      <c r="Z88" s="67" t="s">
        <v>139</v>
      </c>
      <c r="AA88" s="110"/>
      <c r="AB88" s="101"/>
      <c r="AC88" s="88"/>
      <c r="AD88" s="88" t="n">
        <v>544516</v>
      </c>
      <c r="AE88" s="119" t="s">
        <v>59</v>
      </c>
      <c r="AF88" s="105" t="n">
        <v>0.055</v>
      </c>
      <c r="AG88" s="106"/>
      <c r="AH88" s="100" t="s">
        <v>92</v>
      </c>
      <c r="AI88" s="100" t="s">
        <v>4</v>
      </c>
      <c r="AJ88" s="46"/>
      <c r="AK88" s="54" t="s">
        <v>86</v>
      </c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true" customHeight="false" outlineLevel="0" collapsed="false">
      <c r="A89" s="43"/>
      <c r="B89" s="11" t="n">
        <v>36325</v>
      </c>
      <c r="E89" s="55" t="s">
        <v>339</v>
      </c>
      <c r="F89" s="55" t="s">
        <v>340</v>
      </c>
      <c r="G89" s="6" t="s">
        <v>45</v>
      </c>
      <c r="H89" s="5" t="n">
        <v>6840</v>
      </c>
      <c r="I89" s="1"/>
      <c r="J89" s="56"/>
      <c r="K89" s="1"/>
      <c r="L89" s="55"/>
      <c r="M89" s="55"/>
      <c r="N89" s="1" t="s">
        <v>56</v>
      </c>
      <c r="O89" s="64" t="s">
        <v>72</v>
      </c>
      <c r="Q89" s="1" t="n">
        <v>1304</v>
      </c>
      <c r="R89" s="1" t="n">
        <v>943</v>
      </c>
      <c r="S89" s="1" t="n">
        <v>1015</v>
      </c>
      <c r="T89" s="1" t="n">
        <v>970</v>
      </c>
      <c r="U89" s="1" t="n">
        <v>933</v>
      </c>
      <c r="V89" s="1" t="n">
        <v>817</v>
      </c>
      <c r="W89" s="1" t="n">
        <v>817</v>
      </c>
      <c r="X89" s="47" t="n">
        <f aca="false">+W89-U89</f>
        <v>-116</v>
      </c>
      <c r="Y89" s="14" t="n">
        <f aca="false">+W89-V89</f>
        <v>0</v>
      </c>
      <c r="Z89" s="67" t="s">
        <v>139</v>
      </c>
      <c r="AA89" s="49"/>
      <c r="AB89" s="45"/>
      <c r="AC89" s="5"/>
      <c r="AD89" s="5" t="n">
        <v>133125</v>
      </c>
      <c r="AE89" s="44" t="s">
        <v>59</v>
      </c>
      <c r="AF89" s="51"/>
      <c r="AG89" s="57"/>
      <c r="AH89" s="53"/>
      <c r="AI89" s="53" t="s">
        <v>4</v>
      </c>
      <c r="AJ89" s="1"/>
      <c r="AK89" s="54" t="s">
        <v>182</v>
      </c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true" customHeight="false" outlineLevel="0" collapsed="false">
      <c r="A90" s="58"/>
      <c r="B90" s="59" t="n">
        <v>36423</v>
      </c>
      <c r="C90" s="60"/>
      <c r="D90" s="61"/>
      <c r="E90" s="73" t="s">
        <v>341</v>
      </c>
      <c r="F90" s="73" t="s">
        <v>342</v>
      </c>
      <c r="G90" s="62" t="s">
        <v>45</v>
      </c>
      <c r="H90" s="68" t="n">
        <v>9792</v>
      </c>
      <c r="I90" s="64"/>
      <c r="J90" s="78"/>
      <c r="K90" s="64"/>
      <c r="L90" s="73"/>
      <c r="M90" s="73" t="s">
        <v>247</v>
      </c>
      <c r="N90" s="64" t="s">
        <v>56</v>
      </c>
      <c r="O90" s="64" t="s">
        <v>105</v>
      </c>
      <c r="P90" s="65"/>
      <c r="Q90" s="64" t="n">
        <v>409</v>
      </c>
      <c r="R90" s="64" t="n">
        <v>1269</v>
      </c>
      <c r="S90" s="64" t="n">
        <v>1262</v>
      </c>
      <c r="T90" s="64" t="n">
        <v>1246</v>
      </c>
      <c r="U90" s="64" t="n">
        <v>1201</v>
      </c>
      <c r="V90" s="64" t="n">
        <v>1086</v>
      </c>
      <c r="W90" s="64" t="n">
        <v>1086</v>
      </c>
      <c r="X90" s="47" t="n">
        <f aca="false">+W90-U90</f>
        <v>-115</v>
      </c>
      <c r="Y90" s="66" t="n">
        <f aca="false">+W90-V90</f>
        <v>0</v>
      </c>
      <c r="Z90" s="67" t="s">
        <v>139</v>
      </c>
      <c r="AA90" s="54"/>
      <c r="AC90" s="68"/>
      <c r="AD90" s="68" t="n">
        <v>138577</v>
      </c>
      <c r="AE90" s="63" t="s">
        <v>59</v>
      </c>
      <c r="AF90" s="76"/>
      <c r="AG90" s="80"/>
      <c r="AH90" s="71"/>
      <c r="AI90" s="71" t="s">
        <v>4</v>
      </c>
      <c r="AJ90" s="64" t="s">
        <v>272</v>
      </c>
      <c r="AK90" s="54" t="s">
        <v>249</v>
      </c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true" customHeight="false" outlineLevel="0" collapsed="false">
      <c r="A91" s="43"/>
      <c r="B91" s="11" t="n">
        <v>36325</v>
      </c>
      <c r="E91" s="55" t="s">
        <v>343</v>
      </c>
      <c r="F91" s="55" t="s">
        <v>344</v>
      </c>
      <c r="G91" s="6" t="s">
        <v>45</v>
      </c>
      <c r="H91" s="5" t="n">
        <v>9854</v>
      </c>
      <c r="I91" s="1"/>
      <c r="J91" s="56"/>
      <c r="K91" s="1"/>
      <c r="L91" s="55"/>
      <c r="M91" s="55"/>
      <c r="N91" s="1" t="s">
        <v>56</v>
      </c>
      <c r="O91" s="64" t="s">
        <v>115</v>
      </c>
      <c r="Q91" s="1"/>
      <c r="R91" s="1" t="n">
        <v>9</v>
      </c>
      <c r="S91" s="1" t="n">
        <v>0</v>
      </c>
      <c r="T91" s="1" t="n">
        <v>160</v>
      </c>
      <c r="U91" s="1" t="n">
        <v>210</v>
      </c>
      <c r="V91" s="1" t="n">
        <v>96</v>
      </c>
      <c r="W91" s="1" t="n">
        <v>96</v>
      </c>
      <c r="X91" s="47" t="n">
        <f aca="false">+W91-U91</f>
        <v>-114</v>
      </c>
      <c r="Y91" s="14" t="n">
        <f aca="false">+W91-V91</f>
        <v>0</v>
      </c>
      <c r="Z91" s="67" t="s">
        <v>139</v>
      </c>
      <c r="AA91" s="49"/>
      <c r="AB91" s="45"/>
      <c r="AC91" s="5"/>
      <c r="AD91" s="5" t="n">
        <v>586339</v>
      </c>
      <c r="AE91" s="44" t="s">
        <v>59</v>
      </c>
      <c r="AF91" s="51"/>
      <c r="AG91" s="57"/>
      <c r="AH91" s="53"/>
      <c r="AI91" s="53" t="s">
        <v>4</v>
      </c>
      <c r="AJ91" s="1"/>
      <c r="AK91" s="107" t="s">
        <v>68</v>
      </c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true" customHeight="false" outlineLevel="0" collapsed="false">
      <c r="A92" s="43"/>
      <c r="B92" s="11" t="n">
        <v>36325</v>
      </c>
      <c r="E92" s="55" t="s">
        <v>345</v>
      </c>
      <c r="F92" s="55" t="s">
        <v>346</v>
      </c>
      <c r="G92" s="6" t="s">
        <v>45</v>
      </c>
      <c r="H92" s="5" t="n">
        <v>9828</v>
      </c>
      <c r="I92" s="1"/>
      <c r="J92" s="56"/>
      <c r="K92" s="1"/>
      <c r="L92" s="55"/>
      <c r="M92" s="55"/>
      <c r="N92" s="1" t="s">
        <v>56</v>
      </c>
      <c r="O92" s="64" t="s">
        <v>347</v>
      </c>
      <c r="Q92" s="1" t="n">
        <v>1200</v>
      </c>
      <c r="R92" s="1" t="n">
        <v>1786</v>
      </c>
      <c r="S92" s="1" t="n">
        <v>2879</v>
      </c>
      <c r="T92" s="1" t="n">
        <v>2672</v>
      </c>
      <c r="U92" s="1" t="n">
        <v>2116</v>
      </c>
      <c r="V92" s="1" t="n">
        <v>2005</v>
      </c>
      <c r="W92" s="1" t="n">
        <v>2005</v>
      </c>
      <c r="X92" s="47" t="n">
        <f aca="false">+W92-U92</f>
        <v>-111</v>
      </c>
      <c r="Y92" s="14" t="n">
        <f aca="false">+W92-V92</f>
        <v>0</v>
      </c>
      <c r="Z92" s="67" t="s">
        <v>139</v>
      </c>
      <c r="AA92" s="49"/>
      <c r="AB92" s="45"/>
      <c r="AC92" s="5"/>
      <c r="AD92" s="5" t="n">
        <v>252799</v>
      </c>
      <c r="AE92" s="44" t="s">
        <v>59</v>
      </c>
      <c r="AF92" s="51"/>
      <c r="AG92" s="57"/>
      <c r="AH92" s="53"/>
      <c r="AI92" s="53" t="s">
        <v>4</v>
      </c>
      <c r="AJ92" s="1"/>
      <c r="AK92" s="54" t="s">
        <v>76</v>
      </c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  <c r="IE92" s="45"/>
      <c r="IF92" s="45"/>
      <c r="IG92" s="45"/>
      <c r="IH92" s="45"/>
      <c r="II92" s="45"/>
      <c r="IJ92" s="45"/>
      <c r="IK92" s="45"/>
      <c r="IL92" s="45"/>
      <c r="IM92" s="45"/>
      <c r="IN92" s="45"/>
      <c r="IO92" s="45"/>
      <c r="IP92" s="45"/>
      <c r="IQ92" s="45"/>
      <c r="IR92" s="45"/>
      <c r="IS92" s="45"/>
      <c r="IT92" s="45"/>
      <c r="IU92" s="45"/>
      <c r="IV92" s="45"/>
      <c r="IW92" s="45"/>
    </row>
    <row r="93" customFormat="false" ht="22.5" hidden="true" customHeight="false" outlineLevel="0" collapsed="false">
      <c r="A93" s="43"/>
      <c r="B93" s="11" t="s">
        <v>42</v>
      </c>
      <c r="C93" s="55"/>
      <c r="D93" s="1"/>
      <c r="E93" s="3" t="s">
        <v>252</v>
      </c>
      <c r="F93" s="3" t="s">
        <v>348</v>
      </c>
      <c r="G93" s="6" t="s">
        <v>45</v>
      </c>
      <c r="H93" s="6" t="n">
        <v>6896</v>
      </c>
      <c r="I93" s="4" t="n">
        <v>550</v>
      </c>
      <c r="J93" s="4" t="s">
        <v>46</v>
      </c>
      <c r="L93" s="1" t="s">
        <v>47</v>
      </c>
      <c r="M93" s="3" t="s">
        <v>254</v>
      </c>
      <c r="N93" s="45"/>
      <c r="O93" s="1" t="s">
        <v>72</v>
      </c>
      <c r="Q93" s="1" t="n">
        <v>628</v>
      </c>
      <c r="R93" s="1" t="n">
        <v>579</v>
      </c>
      <c r="S93" s="1" t="n">
        <v>560</v>
      </c>
      <c r="T93" s="1" t="n">
        <v>562</v>
      </c>
      <c r="U93" s="1" t="n">
        <v>201</v>
      </c>
      <c r="V93" s="1" t="n">
        <v>92</v>
      </c>
      <c r="W93" s="1" t="n">
        <v>92</v>
      </c>
      <c r="X93" s="47" t="n">
        <f aca="false">+W93-U93</f>
        <v>-109</v>
      </c>
      <c r="Y93" s="14" t="n">
        <f aca="false">+W93-V93</f>
        <v>0</v>
      </c>
      <c r="Z93" s="67" t="s">
        <v>139</v>
      </c>
      <c r="AA93" s="49"/>
      <c r="AB93" s="45"/>
      <c r="AC93" s="5" t="n">
        <v>316114</v>
      </c>
      <c r="AD93" s="5" t="n">
        <v>427121</v>
      </c>
      <c r="AE93" s="50" t="s">
        <v>51</v>
      </c>
      <c r="AF93" s="51" t="n">
        <v>0.05</v>
      </c>
      <c r="AG93" s="52"/>
      <c r="AH93" s="53" t="s">
        <v>66</v>
      </c>
      <c r="AI93" s="53" t="s">
        <v>4</v>
      </c>
      <c r="AJ93" s="4" t="s">
        <v>255</v>
      </c>
      <c r="AK93" s="54" t="s">
        <v>68</v>
      </c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true" customHeight="false" outlineLevel="0" collapsed="false">
      <c r="A94" s="43"/>
      <c r="B94" s="11"/>
      <c r="E94" s="55" t="s">
        <v>349</v>
      </c>
      <c r="F94" s="55" t="s">
        <v>104</v>
      </c>
      <c r="G94" s="6"/>
      <c r="H94" s="5" t="n">
        <v>9862</v>
      </c>
      <c r="I94" s="1"/>
      <c r="J94" s="56"/>
      <c r="K94" s="1"/>
      <c r="L94" s="55"/>
      <c r="M94" s="55"/>
      <c r="N94" s="1"/>
      <c r="O94" s="1" t="s">
        <v>105</v>
      </c>
      <c r="Q94" s="1"/>
      <c r="R94" s="1"/>
      <c r="S94" s="1"/>
      <c r="T94" s="1"/>
      <c r="U94" s="1"/>
      <c r="V94" s="1"/>
      <c r="W94" s="1"/>
      <c r="X94" s="47" t="n">
        <f aca="false">+W94-U94</f>
        <v>0</v>
      </c>
      <c r="Y94" s="14"/>
      <c r="Z94" s="67" t="s">
        <v>350</v>
      </c>
      <c r="AA94" s="49"/>
      <c r="AB94" s="45"/>
      <c r="AC94" s="5"/>
      <c r="AD94" s="5" t="s">
        <v>351</v>
      </c>
      <c r="AE94" s="44"/>
      <c r="AF94" s="51"/>
      <c r="AG94" s="57"/>
      <c r="AH94" s="53"/>
      <c r="AI94" s="53"/>
      <c r="AJ94" s="1"/>
      <c r="AK94" s="54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true" customHeight="false" outlineLevel="0" collapsed="false">
      <c r="A95" s="43"/>
      <c r="B95" s="11"/>
      <c r="E95" s="3" t="s">
        <v>352</v>
      </c>
      <c r="F95" s="3" t="s">
        <v>353</v>
      </c>
      <c r="G95" s="6"/>
      <c r="H95" s="6" t="n">
        <v>5310</v>
      </c>
      <c r="I95" s="4"/>
      <c r="J95" s="4"/>
      <c r="L95" s="1"/>
      <c r="N95" s="45"/>
      <c r="O95" s="1" t="s">
        <v>105</v>
      </c>
      <c r="Q95" s="1" t="n">
        <v>1187</v>
      </c>
      <c r="R95" s="1" t="n">
        <v>867</v>
      </c>
      <c r="S95" s="1" t="n">
        <v>1152</v>
      </c>
      <c r="T95" s="1" t="n">
        <v>1070</v>
      </c>
      <c r="U95" s="1" t="n">
        <v>1066</v>
      </c>
      <c r="V95" s="1" t="n">
        <v>963</v>
      </c>
      <c r="W95" s="1" t="n">
        <v>963</v>
      </c>
      <c r="X95" s="47" t="n">
        <f aca="false">+W95-U95</f>
        <v>-103</v>
      </c>
      <c r="Y95" s="14" t="n">
        <f aca="false">+W95-V95</f>
        <v>0</v>
      </c>
      <c r="Z95" s="67" t="s">
        <v>139</v>
      </c>
      <c r="AA95" s="49"/>
      <c r="AB95" s="45"/>
      <c r="AC95" s="5"/>
      <c r="AD95" s="5" t="n">
        <v>138023</v>
      </c>
      <c r="AE95" s="50"/>
      <c r="AF95" s="51"/>
      <c r="AG95" s="52"/>
      <c r="AH95" s="53"/>
      <c r="AI95" s="53"/>
      <c r="AJ95" s="4"/>
      <c r="AK95" s="54" t="s">
        <v>68</v>
      </c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true" customHeight="false" outlineLevel="0" collapsed="false">
      <c r="A96" s="58"/>
      <c r="B96" s="59" t="s">
        <v>42</v>
      </c>
      <c r="C96" s="60"/>
      <c r="D96" s="61"/>
      <c r="E96" s="60" t="s">
        <v>354</v>
      </c>
      <c r="F96" s="60" t="s">
        <v>355</v>
      </c>
      <c r="G96" s="6" t="s">
        <v>45</v>
      </c>
      <c r="H96" s="62" t="n">
        <v>6120</v>
      </c>
      <c r="I96" s="4" t="n">
        <v>650</v>
      </c>
      <c r="J96" s="4" t="s">
        <v>46</v>
      </c>
      <c r="L96" s="1" t="s">
        <v>47</v>
      </c>
      <c r="M96" s="3" t="s">
        <v>356</v>
      </c>
      <c r="N96" s="45"/>
      <c r="O96" s="64" t="s">
        <v>192</v>
      </c>
      <c r="Q96" s="64" t="n">
        <v>307</v>
      </c>
      <c r="R96" s="64" t="n">
        <v>134</v>
      </c>
      <c r="S96" s="64" t="n">
        <v>311</v>
      </c>
      <c r="T96" s="64" t="n">
        <v>243</v>
      </c>
      <c r="U96" s="64" t="n">
        <v>112</v>
      </c>
      <c r="V96" s="64" t="n">
        <v>12</v>
      </c>
      <c r="W96" s="64" t="n">
        <v>12</v>
      </c>
      <c r="X96" s="47" t="n">
        <f aca="false">+W96-U96</f>
        <v>-100</v>
      </c>
      <c r="Y96" s="14" t="n">
        <f aca="false">+W96-V96</f>
        <v>0</v>
      </c>
      <c r="Z96" s="67" t="s">
        <v>139</v>
      </c>
      <c r="AA96" s="49"/>
      <c r="AB96" s="45"/>
      <c r="AC96" s="5" t="n">
        <v>332006</v>
      </c>
      <c r="AD96" s="68" t="n">
        <v>138538</v>
      </c>
      <c r="AE96" s="50" t="s">
        <v>51</v>
      </c>
      <c r="AF96" s="9" t="n">
        <v>0.045</v>
      </c>
      <c r="AG96" s="52"/>
      <c r="AH96" s="53" t="s">
        <v>92</v>
      </c>
      <c r="AI96" s="53" t="s">
        <v>4</v>
      </c>
      <c r="AJ96" s="61" t="s">
        <v>357</v>
      </c>
      <c r="AK96" s="54" t="s">
        <v>182</v>
      </c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true" customHeight="false" outlineLevel="0" collapsed="false">
      <c r="A97" s="43"/>
      <c r="B97" s="11" t="s">
        <v>42</v>
      </c>
      <c r="C97" s="55"/>
      <c r="D97" s="1"/>
      <c r="E97" s="86" t="s">
        <v>358</v>
      </c>
      <c r="F97" s="86" t="s">
        <v>359</v>
      </c>
      <c r="G97" s="6" t="s">
        <v>45</v>
      </c>
      <c r="H97" s="88" t="n">
        <v>9769</v>
      </c>
      <c r="I97" s="1"/>
      <c r="J97" s="56"/>
      <c r="K97" s="1"/>
      <c r="L97" s="55"/>
      <c r="M97" s="55" t="s">
        <v>360</v>
      </c>
      <c r="N97" s="1" t="s">
        <v>56</v>
      </c>
      <c r="O97" s="46" t="s">
        <v>361</v>
      </c>
      <c r="Q97" s="46" t="n">
        <v>4000</v>
      </c>
      <c r="R97" s="46" t="n">
        <v>1151</v>
      </c>
      <c r="S97" s="46" t="n">
        <v>1366</v>
      </c>
      <c r="T97" s="46" t="n">
        <v>1278</v>
      </c>
      <c r="U97" s="46" t="n">
        <v>1060</v>
      </c>
      <c r="V97" s="46" t="n">
        <v>960</v>
      </c>
      <c r="W97" s="46" t="n">
        <v>960</v>
      </c>
      <c r="X97" s="47" t="n">
        <f aca="false">+W97-U97</f>
        <v>-100</v>
      </c>
      <c r="Y97" s="14" t="n">
        <f aca="false">+W97-V97</f>
        <v>0</v>
      </c>
      <c r="Z97" s="67" t="s">
        <v>139</v>
      </c>
      <c r="AA97" s="110"/>
      <c r="AB97" s="101"/>
      <c r="AC97" s="88"/>
      <c r="AD97" s="88" t="n">
        <v>163874</v>
      </c>
      <c r="AE97" s="119" t="s">
        <v>59</v>
      </c>
      <c r="AF97" s="51" t="n">
        <v>0.083</v>
      </c>
      <c r="AG97" s="52" t="n">
        <v>9906</v>
      </c>
      <c r="AH97" s="53" t="s">
        <v>74</v>
      </c>
      <c r="AI97" s="53" t="s">
        <v>4</v>
      </c>
      <c r="AJ97" s="46" t="s">
        <v>362</v>
      </c>
      <c r="AK97" s="107" t="s">
        <v>53</v>
      </c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22.5" hidden="true" customHeight="false" outlineLevel="0" collapsed="false">
      <c r="A98" s="43"/>
      <c r="B98" s="11" t="s">
        <v>42</v>
      </c>
      <c r="C98" s="55"/>
      <c r="D98" s="1"/>
      <c r="E98" s="55" t="s">
        <v>363</v>
      </c>
      <c r="F98" s="55" t="s">
        <v>364</v>
      </c>
      <c r="G98" s="6" t="s">
        <v>45</v>
      </c>
      <c r="H98" s="5" t="n">
        <v>6799</v>
      </c>
      <c r="I98" s="1"/>
      <c r="J98" s="56"/>
      <c r="K98" s="1"/>
      <c r="L98" s="55"/>
      <c r="M98" s="55" t="s">
        <v>365</v>
      </c>
      <c r="N98" s="1"/>
      <c r="O98" s="1" t="s">
        <v>72</v>
      </c>
      <c r="Q98" s="1" t="n">
        <v>526</v>
      </c>
      <c r="R98" s="1" t="n">
        <v>658</v>
      </c>
      <c r="S98" s="1" t="n">
        <v>650</v>
      </c>
      <c r="T98" s="1" t="n">
        <v>553</v>
      </c>
      <c r="U98" s="1" t="n">
        <v>425</v>
      </c>
      <c r="V98" s="1" t="n">
        <v>327</v>
      </c>
      <c r="W98" s="1" t="n">
        <v>327</v>
      </c>
      <c r="X98" s="47" t="n">
        <f aca="false">+W98-U98</f>
        <v>-98</v>
      </c>
      <c r="Y98" s="14" t="n">
        <f aca="false">+W98-V98</f>
        <v>0</v>
      </c>
      <c r="Z98" s="67" t="s">
        <v>139</v>
      </c>
      <c r="AA98" s="49"/>
      <c r="AB98" s="45"/>
      <c r="AC98" s="5" t="n">
        <v>357762</v>
      </c>
      <c r="AD98" s="5" t="n">
        <v>545391</v>
      </c>
      <c r="AE98" s="44" t="s">
        <v>59</v>
      </c>
      <c r="AF98" s="51" t="n">
        <v>0.13</v>
      </c>
      <c r="AG98" s="57"/>
      <c r="AH98" s="53" t="s">
        <v>66</v>
      </c>
      <c r="AI98" s="53" t="s">
        <v>4</v>
      </c>
      <c r="AJ98" s="1" t="s">
        <v>366</v>
      </c>
      <c r="AK98" s="54" t="s">
        <v>68</v>
      </c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true" customHeight="false" outlineLevel="0" collapsed="false">
      <c r="A99" s="43"/>
      <c r="B99" s="11" t="s">
        <v>42</v>
      </c>
      <c r="E99" s="3" t="s">
        <v>367</v>
      </c>
      <c r="F99" s="3" t="s">
        <v>368</v>
      </c>
      <c r="G99" s="6" t="s">
        <v>45</v>
      </c>
      <c r="H99" s="6" t="n">
        <v>566</v>
      </c>
      <c r="I99" s="4" t="n">
        <v>555</v>
      </c>
      <c r="J99" s="4" t="s">
        <v>46</v>
      </c>
      <c r="L99" s="1" t="s">
        <v>47</v>
      </c>
      <c r="M99" s="3" t="s">
        <v>369</v>
      </c>
      <c r="N99" s="45"/>
      <c r="O99" s="1" t="s">
        <v>57</v>
      </c>
      <c r="Q99" s="46" t="n">
        <v>97</v>
      </c>
      <c r="R99" s="46" t="n">
        <v>250</v>
      </c>
      <c r="S99" s="46" t="n">
        <v>222</v>
      </c>
      <c r="T99" s="46" t="n">
        <v>237</v>
      </c>
      <c r="U99" s="46" t="n">
        <v>184</v>
      </c>
      <c r="V99" s="46" t="n">
        <v>88</v>
      </c>
      <c r="W99" s="46" t="n">
        <v>88</v>
      </c>
      <c r="X99" s="47" t="n">
        <f aca="false">+W99-U99</f>
        <v>-96</v>
      </c>
      <c r="Y99" s="14" t="n">
        <f aca="false">+W99-V99</f>
        <v>0</v>
      </c>
      <c r="Z99" s="67" t="s">
        <v>139</v>
      </c>
      <c r="AA99" s="49"/>
      <c r="AB99" s="45"/>
      <c r="AC99" s="45"/>
      <c r="AD99" s="5" t="n">
        <v>138542</v>
      </c>
      <c r="AE99" s="50" t="s">
        <v>51</v>
      </c>
      <c r="AF99" s="51"/>
      <c r="AG99" s="52"/>
      <c r="AH99" s="53"/>
      <c r="AI99" s="53" t="s">
        <v>4</v>
      </c>
      <c r="AJ99" s="4" t="s">
        <v>370</v>
      </c>
      <c r="AK99" s="54" t="s">
        <v>76</v>
      </c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true" customHeight="false" outlineLevel="0" collapsed="false">
      <c r="A100" s="43"/>
      <c r="B100" s="11" t="s">
        <v>42</v>
      </c>
      <c r="E100" s="3" t="s">
        <v>371</v>
      </c>
      <c r="F100" s="3" t="s">
        <v>372</v>
      </c>
      <c r="G100" s="6" t="s">
        <v>45</v>
      </c>
      <c r="H100" s="6" t="n">
        <v>9634</v>
      </c>
      <c r="I100" s="4" t="n">
        <v>600</v>
      </c>
      <c r="J100" s="4" t="s">
        <v>46</v>
      </c>
      <c r="L100" s="44" t="s">
        <v>47</v>
      </c>
      <c r="M100" s="3" t="s">
        <v>373</v>
      </c>
      <c r="N100" s="45"/>
      <c r="O100" s="1" t="s">
        <v>186</v>
      </c>
      <c r="Q100" s="1" t="n">
        <v>1404</v>
      </c>
      <c r="R100" s="1" t="n">
        <v>695</v>
      </c>
      <c r="S100" s="1" t="n">
        <v>1274</v>
      </c>
      <c r="T100" s="1" t="n">
        <v>1154</v>
      </c>
      <c r="U100" s="1" t="n">
        <v>1010</v>
      </c>
      <c r="V100" s="1" t="n">
        <v>931</v>
      </c>
      <c r="W100" s="1" t="n">
        <v>931</v>
      </c>
      <c r="X100" s="47" t="n">
        <f aca="false">+W100-U100</f>
        <v>-79</v>
      </c>
      <c r="Y100" s="14" t="n">
        <f aca="false">+W100-V100</f>
        <v>0</v>
      </c>
      <c r="Z100" s="67" t="s">
        <v>139</v>
      </c>
      <c r="AA100" s="49"/>
      <c r="AB100" s="45"/>
      <c r="AC100" s="5" t="n">
        <v>341318</v>
      </c>
      <c r="AD100" s="5" t="n">
        <v>586516</v>
      </c>
      <c r="AE100" s="50" t="s">
        <v>51</v>
      </c>
      <c r="AF100" s="51" t="n">
        <v>0.15</v>
      </c>
      <c r="AG100" s="52" t="n">
        <v>9904</v>
      </c>
      <c r="AH100" s="53" t="s">
        <v>74</v>
      </c>
      <c r="AI100" s="53" t="s">
        <v>4</v>
      </c>
      <c r="AJ100" s="4" t="s">
        <v>374</v>
      </c>
      <c r="AK100" s="54" t="s">
        <v>68</v>
      </c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true" customHeight="false" outlineLevel="0" collapsed="false">
      <c r="A101" s="43"/>
      <c r="B101" s="11" t="s">
        <v>42</v>
      </c>
      <c r="E101" s="3" t="s">
        <v>375</v>
      </c>
      <c r="F101" s="3" t="s">
        <v>376</v>
      </c>
      <c r="G101" s="6" t="s">
        <v>45</v>
      </c>
      <c r="H101" s="6" t="n">
        <v>9639</v>
      </c>
      <c r="I101" s="4" t="n">
        <v>485</v>
      </c>
      <c r="J101" s="4" t="s">
        <v>46</v>
      </c>
      <c r="L101" s="1" t="s">
        <v>47</v>
      </c>
      <c r="M101" s="3" t="s">
        <v>377</v>
      </c>
      <c r="N101" s="45"/>
      <c r="O101" s="1" t="s">
        <v>72</v>
      </c>
      <c r="Q101" s="1" t="n">
        <v>59</v>
      </c>
      <c r="R101" s="1" t="n">
        <v>118</v>
      </c>
      <c r="S101" s="1" t="n">
        <v>110</v>
      </c>
      <c r="T101" s="1" t="n">
        <v>85</v>
      </c>
      <c r="U101" s="1" t="n">
        <v>138</v>
      </c>
      <c r="V101" s="1" t="n">
        <v>61</v>
      </c>
      <c r="W101" s="1" t="n">
        <v>61</v>
      </c>
      <c r="X101" s="47" t="n">
        <f aca="false">+W101-U101</f>
        <v>-77</v>
      </c>
      <c r="Y101" s="14" t="n">
        <f aca="false">+W101-V101</f>
        <v>0</v>
      </c>
      <c r="Z101" s="67" t="s">
        <v>139</v>
      </c>
      <c r="AA101" s="49"/>
      <c r="AB101" s="45"/>
      <c r="AC101" s="5" t="n">
        <v>309654</v>
      </c>
      <c r="AD101" s="5" t="n">
        <v>138448</v>
      </c>
      <c r="AE101" s="50" t="s">
        <v>51</v>
      </c>
      <c r="AF101" s="51" t="n">
        <v>0.055</v>
      </c>
      <c r="AG101" s="52"/>
      <c r="AH101" s="53" t="s">
        <v>92</v>
      </c>
      <c r="AI101" s="53" t="s">
        <v>4</v>
      </c>
      <c r="AJ101" s="4" t="s">
        <v>378</v>
      </c>
      <c r="AK101" s="54" t="s">
        <v>336</v>
      </c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true" customHeight="false" outlineLevel="0" collapsed="false">
      <c r="A102" s="43"/>
      <c r="B102" s="11" t="s">
        <v>42</v>
      </c>
      <c r="C102" s="55"/>
      <c r="D102" s="1"/>
      <c r="E102" s="3" t="s">
        <v>278</v>
      </c>
      <c r="F102" s="3" t="s">
        <v>379</v>
      </c>
      <c r="G102" s="6" t="s">
        <v>45</v>
      </c>
      <c r="H102" s="6" t="n">
        <v>2662</v>
      </c>
      <c r="I102" s="4" t="n">
        <v>757</v>
      </c>
      <c r="J102" s="4" t="s">
        <v>46</v>
      </c>
      <c r="L102" s="1" t="s">
        <v>47</v>
      </c>
      <c r="M102" s="3" t="s">
        <v>380</v>
      </c>
      <c r="N102" s="45"/>
      <c r="O102" s="1" t="s">
        <v>115</v>
      </c>
      <c r="Q102" s="1" t="n">
        <f aca="false">23+545</f>
        <v>568</v>
      </c>
      <c r="R102" s="1" t="n">
        <f aca="false">617+26</f>
        <v>643</v>
      </c>
      <c r="S102" s="1" t="n">
        <v>386</v>
      </c>
      <c r="T102" s="1" t="n">
        <v>617</v>
      </c>
      <c r="U102" s="1" t="n">
        <f aca="false">558+23</f>
        <v>581</v>
      </c>
      <c r="V102" s="1" t="n">
        <v>508</v>
      </c>
      <c r="W102" s="1" t="n">
        <v>508</v>
      </c>
      <c r="X102" s="47" t="n">
        <f aca="false">+W102-U102</f>
        <v>-73</v>
      </c>
      <c r="Y102" s="14" t="n">
        <f aca="false">+W102-V102</f>
        <v>0</v>
      </c>
      <c r="Z102" s="67" t="s">
        <v>139</v>
      </c>
      <c r="AA102" s="49"/>
      <c r="AB102" s="45"/>
      <c r="AC102" s="5" t="n">
        <v>125828</v>
      </c>
      <c r="AD102" s="5" t="n">
        <v>137632</v>
      </c>
      <c r="AE102" s="50" t="s">
        <v>59</v>
      </c>
      <c r="AF102" s="51" t="n">
        <v>0.06</v>
      </c>
      <c r="AG102" s="52"/>
      <c r="AH102" s="53" t="s">
        <v>92</v>
      </c>
      <c r="AI102" s="53" t="s">
        <v>4</v>
      </c>
      <c r="AJ102" s="4" t="s">
        <v>381</v>
      </c>
      <c r="AK102" s="54" t="s">
        <v>182</v>
      </c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true" customHeight="false" outlineLevel="0" collapsed="false">
      <c r="A103" s="58"/>
      <c r="B103" s="59" t="s">
        <v>42</v>
      </c>
      <c r="C103" s="60"/>
      <c r="D103" s="61"/>
      <c r="E103" s="60" t="s">
        <v>183</v>
      </c>
      <c r="F103" s="60" t="s">
        <v>382</v>
      </c>
      <c r="G103" s="62" t="s">
        <v>45</v>
      </c>
      <c r="H103" s="62" t="n">
        <v>9614</v>
      </c>
      <c r="I103" s="61" t="n">
        <v>600</v>
      </c>
      <c r="J103" s="61" t="s">
        <v>46</v>
      </c>
      <c r="K103" s="61"/>
      <c r="L103" s="64" t="s">
        <v>47</v>
      </c>
      <c r="M103" s="60" t="s">
        <v>185</v>
      </c>
      <c r="N103" s="0"/>
      <c r="O103" s="1" t="s">
        <v>186</v>
      </c>
      <c r="P103" s="65"/>
      <c r="Q103" s="64" t="n">
        <v>2843</v>
      </c>
      <c r="R103" s="64" t="n">
        <v>1655</v>
      </c>
      <c r="S103" s="64" t="n">
        <v>2034</v>
      </c>
      <c r="T103" s="64" t="n">
        <v>1921</v>
      </c>
      <c r="U103" s="64" t="n">
        <v>1268</v>
      </c>
      <c r="V103" s="64" t="n">
        <v>1196</v>
      </c>
      <c r="W103" s="64" t="n">
        <v>1196</v>
      </c>
      <c r="X103" s="47" t="n">
        <f aca="false">+W103-U103</f>
        <v>-72</v>
      </c>
      <c r="Y103" s="66" t="n">
        <f aca="false">+W103-V103</f>
        <v>0</v>
      </c>
      <c r="Z103" s="67" t="s">
        <v>139</v>
      </c>
      <c r="AA103" s="54"/>
      <c r="AC103" s="68" t="n">
        <v>347954</v>
      </c>
      <c r="AD103" s="68" t="n">
        <v>153013</v>
      </c>
      <c r="AE103" s="75" t="s">
        <v>51</v>
      </c>
      <c r="AF103" s="76" t="n">
        <v>0.066</v>
      </c>
      <c r="AG103" s="77" t="n">
        <v>9812</v>
      </c>
      <c r="AH103" s="71" t="s">
        <v>187</v>
      </c>
      <c r="AI103" s="71" t="s">
        <v>4</v>
      </c>
      <c r="AJ103" s="61" t="s">
        <v>188</v>
      </c>
      <c r="AK103" s="54" t="s">
        <v>68</v>
      </c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33.75" hidden="true" customHeight="false" outlineLevel="0" collapsed="false">
      <c r="A104" s="43"/>
      <c r="B104" s="11" t="n">
        <v>36480</v>
      </c>
      <c r="E104" s="3" t="s">
        <v>383</v>
      </c>
      <c r="F104" s="3" t="s">
        <v>384</v>
      </c>
      <c r="G104" s="6" t="s">
        <v>45</v>
      </c>
      <c r="H104" s="6" t="n">
        <v>9813</v>
      </c>
      <c r="I104" s="4" t="n">
        <v>550</v>
      </c>
      <c r="J104" s="4" t="s">
        <v>46</v>
      </c>
      <c r="L104" s="44" t="s">
        <v>47</v>
      </c>
      <c r="M104" s="3" t="s">
        <v>383</v>
      </c>
      <c r="N104" s="45"/>
      <c r="O104" s="64" t="s">
        <v>108</v>
      </c>
      <c r="Q104" s="4" t="n">
        <v>626</v>
      </c>
      <c r="R104" s="4" t="n">
        <v>275</v>
      </c>
      <c r="S104" s="4" t="n">
        <v>104</v>
      </c>
      <c r="T104" s="4" t="n">
        <v>77</v>
      </c>
      <c r="U104" s="4" t="n">
        <v>346</v>
      </c>
      <c r="V104" s="4" t="n">
        <v>276</v>
      </c>
      <c r="W104" s="4" t="n">
        <v>276</v>
      </c>
      <c r="X104" s="47" t="n">
        <f aca="false">+W104-U104</f>
        <v>-70</v>
      </c>
      <c r="Y104" s="14" t="n">
        <f aca="false">+W104-V104</f>
        <v>0</v>
      </c>
      <c r="Z104" s="67" t="s">
        <v>139</v>
      </c>
      <c r="AA104" s="49"/>
      <c r="AB104" s="45"/>
      <c r="AC104" s="5" t="n">
        <v>304428</v>
      </c>
      <c r="AD104" s="5" t="n">
        <v>132030</v>
      </c>
      <c r="AE104" s="50" t="s">
        <v>59</v>
      </c>
      <c r="AF104" s="51" t="n">
        <v>0.07</v>
      </c>
      <c r="AG104" s="52" t="n">
        <v>9812</v>
      </c>
      <c r="AH104" s="53" t="s">
        <v>385</v>
      </c>
      <c r="AI104" s="53" t="s">
        <v>4</v>
      </c>
      <c r="AJ104" s="4"/>
      <c r="AK104" s="54" t="s">
        <v>76</v>
      </c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true" customHeight="false" outlineLevel="0" collapsed="false">
      <c r="A105" s="58"/>
      <c r="B105" s="59" t="s">
        <v>42</v>
      </c>
      <c r="C105" s="60"/>
      <c r="D105" s="61"/>
      <c r="E105" s="3" t="s">
        <v>386</v>
      </c>
      <c r="F105" s="60" t="s">
        <v>387</v>
      </c>
      <c r="G105" s="6" t="s">
        <v>45</v>
      </c>
      <c r="H105" s="62" t="n">
        <v>6553</v>
      </c>
      <c r="I105" s="4" t="n">
        <v>550</v>
      </c>
      <c r="J105" s="4" t="s">
        <v>46</v>
      </c>
      <c r="L105" s="1" t="s">
        <v>47</v>
      </c>
      <c r="M105" s="3" t="s">
        <v>388</v>
      </c>
      <c r="N105" s="45"/>
      <c r="O105" s="64" t="s">
        <v>286</v>
      </c>
      <c r="Q105" s="61"/>
      <c r="R105" s="61"/>
      <c r="S105" s="61"/>
      <c r="T105" s="61"/>
      <c r="U105" s="61"/>
      <c r="V105" s="61"/>
      <c r="W105" s="61"/>
      <c r="X105" s="47" t="n">
        <f aca="false">+W105-U105</f>
        <v>0</v>
      </c>
      <c r="Y105" s="14" t="n">
        <f aca="false">+W105-V105</f>
        <v>0</v>
      </c>
      <c r="Z105" s="67" t="s">
        <v>389</v>
      </c>
      <c r="AA105" s="49"/>
      <c r="AB105" s="45"/>
      <c r="AC105" s="45"/>
      <c r="AD105" s="68" t="n">
        <v>28070</v>
      </c>
      <c r="AE105" s="50" t="s">
        <v>51</v>
      </c>
      <c r="AF105" s="51" t="n">
        <v>0.33</v>
      </c>
      <c r="AG105" s="52" t="n">
        <v>9904</v>
      </c>
      <c r="AH105" s="53" t="s">
        <v>74</v>
      </c>
      <c r="AI105" s="53" t="s">
        <v>4</v>
      </c>
      <c r="AJ105" s="4" t="s">
        <v>390</v>
      </c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true" customHeight="false" outlineLevel="0" collapsed="false">
      <c r="A106" s="43"/>
      <c r="B106" s="11" t="n">
        <v>36325</v>
      </c>
      <c r="E106" s="55" t="s">
        <v>391</v>
      </c>
      <c r="F106" s="55" t="s">
        <v>392</v>
      </c>
      <c r="G106" s="6" t="s">
        <v>45</v>
      </c>
      <c r="H106" s="5" t="n">
        <v>6759</v>
      </c>
      <c r="I106" s="1"/>
      <c r="J106" s="56"/>
      <c r="K106" s="1"/>
      <c r="L106" s="55"/>
      <c r="M106" s="55" t="s">
        <v>393</v>
      </c>
      <c r="N106" s="1" t="s">
        <v>56</v>
      </c>
      <c r="O106" s="1" t="s">
        <v>286</v>
      </c>
      <c r="Q106" s="1"/>
      <c r="R106" s="1"/>
      <c r="S106" s="1"/>
      <c r="T106" s="1"/>
      <c r="U106" s="1"/>
      <c r="V106" s="1"/>
      <c r="W106" s="1"/>
      <c r="X106" s="47" t="n">
        <f aca="false">+W106-U106</f>
        <v>0</v>
      </c>
      <c r="Y106" s="14" t="n">
        <f aca="false">+W106-V106</f>
        <v>0</v>
      </c>
      <c r="Z106" s="15" t="s">
        <v>394</v>
      </c>
      <c r="AA106" s="49"/>
      <c r="AB106" s="45"/>
      <c r="AC106" s="5"/>
      <c r="AD106" s="5" t="s">
        <v>395</v>
      </c>
      <c r="AE106" s="44" t="s">
        <v>59</v>
      </c>
      <c r="AF106" s="51" t="n">
        <v>0.055</v>
      </c>
      <c r="AG106" s="57"/>
      <c r="AH106" s="53" t="s">
        <v>92</v>
      </c>
      <c r="AI106" s="53" t="s">
        <v>4</v>
      </c>
      <c r="AJ106" s="1" t="s">
        <v>396</v>
      </c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true" customHeight="false" outlineLevel="0" collapsed="false">
      <c r="A107" s="58"/>
      <c r="B107" s="59" t="s">
        <v>42</v>
      </c>
      <c r="C107" s="60"/>
      <c r="D107" s="61"/>
      <c r="E107" s="60" t="s">
        <v>397</v>
      </c>
      <c r="F107" s="60" t="s">
        <v>398</v>
      </c>
      <c r="G107" s="6" t="s">
        <v>45</v>
      </c>
      <c r="H107" s="62" t="n">
        <v>6759</v>
      </c>
      <c r="I107" s="4" t="n">
        <v>766</v>
      </c>
      <c r="J107" s="4" t="s">
        <v>46</v>
      </c>
      <c r="L107" s="1" t="s">
        <v>47</v>
      </c>
      <c r="M107" s="3" t="s">
        <v>399</v>
      </c>
      <c r="N107" s="45"/>
      <c r="O107" s="64" t="s">
        <v>286</v>
      </c>
      <c r="Q107" s="64"/>
      <c r="R107" s="64"/>
      <c r="S107" s="64"/>
      <c r="T107" s="64"/>
      <c r="U107" s="64"/>
      <c r="V107" s="64"/>
      <c r="W107" s="64"/>
      <c r="X107" s="47" t="n">
        <f aca="false">+W107-U107</f>
        <v>0</v>
      </c>
      <c r="Y107" s="14" t="n">
        <f aca="false">+W107-V107</f>
        <v>0</v>
      </c>
      <c r="Z107" s="67" t="s">
        <v>400</v>
      </c>
      <c r="AA107" s="49"/>
      <c r="AB107" s="45"/>
      <c r="AC107" s="5" t="n">
        <v>313454</v>
      </c>
      <c r="AD107" s="68" t="n">
        <v>28193</v>
      </c>
      <c r="AE107" s="50" t="s">
        <v>59</v>
      </c>
      <c r="AF107" s="51" t="n">
        <v>0.02</v>
      </c>
      <c r="AG107" s="52" t="n">
        <v>9904</v>
      </c>
      <c r="AH107" s="53" t="s">
        <v>401</v>
      </c>
      <c r="AI107" s="53" t="s">
        <v>4</v>
      </c>
      <c r="AJ107" s="61" t="s">
        <v>402</v>
      </c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true" customHeight="false" outlineLevel="0" collapsed="false">
      <c r="A108" s="43"/>
      <c r="B108" s="11" t="s">
        <v>42</v>
      </c>
      <c r="E108" s="55" t="s">
        <v>403</v>
      </c>
      <c r="F108" s="55" t="s">
        <v>404</v>
      </c>
      <c r="G108" s="6" t="s">
        <v>45</v>
      </c>
      <c r="H108" s="5" t="n">
        <v>9741</v>
      </c>
      <c r="I108" s="1"/>
      <c r="J108" s="56"/>
      <c r="K108" s="1"/>
      <c r="L108" s="55"/>
      <c r="M108" s="55" t="s">
        <v>403</v>
      </c>
      <c r="N108" s="1"/>
      <c r="O108" s="1" t="s">
        <v>72</v>
      </c>
      <c r="Q108" s="46" t="n">
        <v>1778</v>
      </c>
      <c r="R108" s="46" t="n">
        <v>475</v>
      </c>
      <c r="S108" s="46" t="n">
        <v>809</v>
      </c>
      <c r="T108" s="46" t="n">
        <v>677</v>
      </c>
      <c r="U108" s="46" t="n">
        <v>472</v>
      </c>
      <c r="V108" s="46" t="n">
        <v>403</v>
      </c>
      <c r="W108" s="46" t="n">
        <v>403</v>
      </c>
      <c r="X108" s="47" t="n">
        <f aca="false">+W108-U108</f>
        <v>-69</v>
      </c>
      <c r="Y108" s="14" t="n">
        <f aca="false">+W108-V108</f>
        <v>0</v>
      </c>
      <c r="Z108" s="67" t="s">
        <v>139</v>
      </c>
      <c r="AA108" s="49"/>
      <c r="AB108" s="45"/>
      <c r="AC108" s="5" t="n">
        <v>338928</v>
      </c>
      <c r="AD108" s="5" t="n">
        <v>133444</v>
      </c>
      <c r="AE108" s="44" t="s">
        <v>59</v>
      </c>
      <c r="AF108" s="51" t="n">
        <v>0.075</v>
      </c>
      <c r="AG108" s="52" t="n">
        <v>9812</v>
      </c>
      <c r="AH108" s="53" t="s">
        <v>187</v>
      </c>
      <c r="AI108" s="53" t="s">
        <v>4</v>
      </c>
      <c r="AJ108" s="1" t="s">
        <v>405</v>
      </c>
      <c r="AK108" s="54" t="s">
        <v>76</v>
      </c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true" customHeight="false" outlineLevel="0" collapsed="false">
      <c r="A109" s="43"/>
      <c r="B109" s="11" t="n">
        <v>36480</v>
      </c>
      <c r="E109" s="55" t="s">
        <v>406</v>
      </c>
      <c r="F109" s="55" t="s">
        <v>407</v>
      </c>
      <c r="G109" s="6" t="s">
        <v>45</v>
      </c>
      <c r="H109" s="5" t="n">
        <v>9808</v>
      </c>
      <c r="I109" s="1"/>
      <c r="J109" s="56"/>
      <c r="K109" s="1"/>
      <c r="L109" s="55"/>
      <c r="M109" s="55" t="s">
        <v>89</v>
      </c>
      <c r="N109" s="1" t="s">
        <v>56</v>
      </c>
      <c r="O109" s="1" t="s">
        <v>72</v>
      </c>
      <c r="Q109" s="1" t="n">
        <v>4778</v>
      </c>
      <c r="R109" s="1" t="n">
        <v>779</v>
      </c>
      <c r="S109" s="1" t="n">
        <v>1780</v>
      </c>
      <c r="T109" s="1" t="n">
        <v>1446</v>
      </c>
      <c r="U109" s="1" t="n">
        <v>705</v>
      </c>
      <c r="V109" s="1" t="n">
        <v>636</v>
      </c>
      <c r="W109" s="1" t="n">
        <v>636</v>
      </c>
      <c r="X109" s="47" t="n">
        <f aca="false">+W109-U109</f>
        <v>-69</v>
      </c>
      <c r="Y109" s="14" t="n">
        <f aca="false">+W109-V109</f>
        <v>0</v>
      </c>
      <c r="Z109" s="67" t="s">
        <v>139</v>
      </c>
      <c r="AA109" s="49"/>
      <c r="AB109" s="45"/>
      <c r="AC109" s="5"/>
      <c r="AD109" s="5" t="n">
        <v>141672</v>
      </c>
      <c r="AE109" s="44" t="s">
        <v>59</v>
      </c>
      <c r="AF109" s="51" t="n">
        <v>0.055</v>
      </c>
      <c r="AG109" s="57"/>
      <c r="AH109" s="53" t="s">
        <v>92</v>
      </c>
      <c r="AI109" s="53" t="s">
        <v>4</v>
      </c>
      <c r="AJ109" s="1"/>
      <c r="AK109" s="54" t="s">
        <v>76</v>
      </c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true" customHeight="false" outlineLevel="0" collapsed="false">
      <c r="A110" s="58"/>
      <c r="B110" s="59" t="n">
        <v>36389</v>
      </c>
      <c r="C110" s="60"/>
      <c r="D110" s="61"/>
      <c r="E110" s="55" t="s">
        <v>93</v>
      </c>
      <c r="F110" s="73" t="s">
        <v>408</v>
      </c>
      <c r="G110" s="62" t="s">
        <v>45</v>
      </c>
      <c r="H110" s="68" t="n">
        <v>9795</v>
      </c>
      <c r="I110" s="64"/>
      <c r="J110" s="78"/>
      <c r="K110" s="64"/>
      <c r="L110" s="73"/>
      <c r="M110" s="73" t="s">
        <v>96</v>
      </c>
      <c r="N110" s="64" t="s">
        <v>56</v>
      </c>
      <c r="O110" s="64" t="s">
        <v>57</v>
      </c>
      <c r="P110" s="65"/>
      <c r="Q110" s="64" t="n">
        <v>10490</v>
      </c>
      <c r="R110" s="1" t="n">
        <v>5631</v>
      </c>
      <c r="S110" s="64" t="n">
        <v>7332</v>
      </c>
      <c r="T110" s="64" t="n">
        <v>6996</v>
      </c>
      <c r="U110" s="1" t="n">
        <v>5427</v>
      </c>
      <c r="V110" s="64" t="n">
        <v>5360</v>
      </c>
      <c r="W110" s="1" t="n">
        <v>5360</v>
      </c>
      <c r="X110" s="47" t="n">
        <f aca="false">+W110-U110</f>
        <v>-67</v>
      </c>
      <c r="Y110" s="66" t="n">
        <f aca="false">+W110-V110</f>
        <v>0</v>
      </c>
      <c r="Z110" s="15" t="s">
        <v>205</v>
      </c>
      <c r="AA110" s="54"/>
      <c r="AC110" s="68"/>
      <c r="AD110" s="68" t="n">
        <v>126375</v>
      </c>
      <c r="AE110" s="63" t="s">
        <v>59</v>
      </c>
      <c r="AF110" s="76"/>
      <c r="AG110" s="80"/>
      <c r="AH110" s="71"/>
      <c r="AI110" s="71"/>
      <c r="AJ110" s="64" t="s">
        <v>409</v>
      </c>
      <c r="AK110" s="54" t="s">
        <v>68</v>
      </c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33.75" hidden="true" customHeight="false" outlineLevel="0" collapsed="false">
      <c r="A111" s="43"/>
      <c r="B111" s="11" t="s">
        <v>42</v>
      </c>
      <c r="E111" s="3" t="s">
        <v>383</v>
      </c>
      <c r="F111" s="3" t="s">
        <v>410</v>
      </c>
      <c r="G111" s="6" t="s">
        <v>45</v>
      </c>
      <c r="H111" s="6" t="n">
        <v>9708</v>
      </c>
      <c r="I111" s="4" t="n">
        <v>550</v>
      </c>
      <c r="J111" s="4" t="s">
        <v>46</v>
      </c>
      <c r="L111" s="44" t="s">
        <v>47</v>
      </c>
      <c r="M111" s="3" t="s">
        <v>383</v>
      </c>
      <c r="N111" s="45"/>
      <c r="O111" s="4" t="s">
        <v>286</v>
      </c>
      <c r="Q111" s="4" t="n">
        <v>12377</v>
      </c>
      <c r="R111" s="1" t="n">
        <v>8365</v>
      </c>
      <c r="S111" s="4" t="n">
        <v>12033</v>
      </c>
      <c r="T111" s="4" t="n">
        <v>11360</v>
      </c>
      <c r="U111" s="1" t="n">
        <v>9475</v>
      </c>
      <c r="V111" s="4" t="n">
        <v>9282</v>
      </c>
      <c r="W111" s="1" t="n">
        <v>9410</v>
      </c>
      <c r="X111" s="47" t="n">
        <f aca="false">+W111-U111</f>
        <v>-65</v>
      </c>
      <c r="Y111" s="14" t="n">
        <f aca="false">+W111-V111</f>
        <v>128</v>
      </c>
      <c r="Z111" s="48" t="s">
        <v>411</v>
      </c>
      <c r="AA111" s="49"/>
      <c r="AB111" s="45"/>
      <c r="AC111" s="5" t="n">
        <v>304428</v>
      </c>
      <c r="AD111" s="5" t="n">
        <v>125825</v>
      </c>
      <c r="AE111" s="50" t="s">
        <v>59</v>
      </c>
      <c r="AF111" s="51" t="n">
        <v>0.07</v>
      </c>
      <c r="AG111" s="52" t="n">
        <v>9812</v>
      </c>
      <c r="AH111" s="53" t="s">
        <v>385</v>
      </c>
      <c r="AI111" s="53" t="s">
        <v>4</v>
      </c>
      <c r="AJ111" s="4" t="s">
        <v>412</v>
      </c>
      <c r="AK111" s="54" t="s">
        <v>76</v>
      </c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true" customHeight="false" outlineLevel="0" collapsed="false">
      <c r="A112" s="58"/>
      <c r="B112" s="59" t="s">
        <v>42</v>
      </c>
      <c r="C112" s="60"/>
      <c r="D112" s="61"/>
      <c r="E112" s="60" t="s">
        <v>223</v>
      </c>
      <c r="F112" s="60" t="s">
        <v>413</v>
      </c>
      <c r="G112" s="62" t="s">
        <v>45</v>
      </c>
      <c r="H112" s="62" t="n">
        <v>9845</v>
      </c>
      <c r="I112" s="61" t="n">
        <v>660</v>
      </c>
      <c r="J112" s="61" t="s">
        <v>46</v>
      </c>
      <c r="K112" s="61"/>
      <c r="L112" s="63" t="s">
        <v>47</v>
      </c>
      <c r="M112" s="60" t="s">
        <v>229</v>
      </c>
      <c r="N112" s="0"/>
      <c r="O112" s="64" t="s">
        <v>64</v>
      </c>
      <c r="P112" s="65"/>
      <c r="Q112" s="64" t="n">
        <v>56</v>
      </c>
      <c r="R112" s="64" t="n">
        <v>885</v>
      </c>
      <c r="S112" s="64" t="n">
        <v>1650</v>
      </c>
      <c r="T112" s="64" t="n">
        <v>1666</v>
      </c>
      <c r="U112" s="64" t="n">
        <v>807</v>
      </c>
      <c r="V112" s="64" t="n">
        <v>742</v>
      </c>
      <c r="W112" s="64" t="n">
        <v>742</v>
      </c>
      <c r="X112" s="47" t="n">
        <f aca="false">+W112-U112</f>
        <v>-65</v>
      </c>
      <c r="Y112" s="66" t="n">
        <f aca="false">+W112-V112</f>
        <v>0</v>
      </c>
      <c r="Z112" s="67" t="s">
        <v>139</v>
      </c>
      <c r="AA112" s="54"/>
      <c r="AC112" s="68" t="n">
        <v>358701</v>
      </c>
      <c r="AD112" s="68" t="n">
        <v>379019</v>
      </c>
      <c r="AE112" s="75" t="s">
        <v>51</v>
      </c>
      <c r="AF112" s="9" t="n">
        <v>0.33</v>
      </c>
      <c r="AG112" s="102" t="n">
        <v>9909</v>
      </c>
      <c r="AH112" s="64" t="s">
        <v>171</v>
      </c>
      <c r="AI112" s="71" t="s">
        <v>4</v>
      </c>
      <c r="AJ112" s="61" t="s">
        <v>79</v>
      </c>
      <c r="AK112" s="54" t="s">
        <v>86</v>
      </c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true" customHeight="false" outlineLevel="0" collapsed="false">
      <c r="A113" s="43"/>
      <c r="B113" s="11" t="s">
        <v>42</v>
      </c>
      <c r="E113" s="3" t="s">
        <v>414</v>
      </c>
      <c r="F113" s="3" t="s">
        <v>415</v>
      </c>
      <c r="G113" s="6" t="s">
        <v>45</v>
      </c>
      <c r="H113" s="6" t="n">
        <v>9664</v>
      </c>
      <c r="I113" s="4" t="n">
        <v>479</v>
      </c>
      <c r="J113" s="4" t="s">
        <v>46</v>
      </c>
      <c r="L113" s="1" t="s">
        <v>47</v>
      </c>
      <c r="M113" s="3" t="s">
        <v>416</v>
      </c>
      <c r="N113" s="45"/>
      <c r="O113" s="1" t="s">
        <v>72</v>
      </c>
      <c r="Q113" s="1" t="n">
        <v>763</v>
      </c>
      <c r="R113" s="1" t="n">
        <v>666</v>
      </c>
      <c r="S113" s="1" t="n">
        <v>1095</v>
      </c>
      <c r="T113" s="1" t="n">
        <v>961</v>
      </c>
      <c r="U113" s="1" t="n">
        <v>530</v>
      </c>
      <c r="V113" s="1" t="n">
        <v>467</v>
      </c>
      <c r="W113" s="1" t="n">
        <v>467</v>
      </c>
      <c r="X113" s="47" t="n">
        <f aca="false">+W113-U113</f>
        <v>-63</v>
      </c>
      <c r="Y113" s="14" t="n">
        <f aca="false">+W113-V113</f>
        <v>0</v>
      </c>
      <c r="Z113" s="67" t="s">
        <v>139</v>
      </c>
      <c r="AA113" s="49"/>
      <c r="AB113" s="45"/>
      <c r="AC113" s="5" t="n">
        <v>309642</v>
      </c>
      <c r="AD113" s="5" t="n">
        <v>138112</v>
      </c>
      <c r="AE113" s="50" t="s">
        <v>51</v>
      </c>
      <c r="AF113" s="9" t="n">
        <v>0.075</v>
      </c>
      <c r="AG113" s="109" t="n">
        <v>9908</v>
      </c>
      <c r="AH113" s="1" t="s">
        <v>171</v>
      </c>
      <c r="AI113" s="53" t="s">
        <v>4</v>
      </c>
      <c r="AJ113" s="4" t="s">
        <v>417</v>
      </c>
      <c r="AK113" s="107" t="s">
        <v>86</v>
      </c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true" customHeight="false" outlineLevel="0" collapsed="false">
      <c r="A114" s="43"/>
      <c r="B114" s="11"/>
      <c r="E114" s="55" t="s">
        <v>418</v>
      </c>
      <c r="F114" s="111" t="s">
        <v>243</v>
      </c>
      <c r="G114" s="6"/>
      <c r="H114" s="5" t="n">
        <v>6284</v>
      </c>
      <c r="I114" s="1"/>
      <c r="J114" s="56"/>
      <c r="K114" s="1"/>
      <c r="L114" s="55"/>
      <c r="M114" s="55"/>
      <c r="N114" s="1"/>
      <c r="O114" s="1" t="s">
        <v>72</v>
      </c>
      <c r="Q114" s="1" t="n">
        <v>506</v>
      </c>
      <c r="R114" s="1" t="n">
        <v>374</v>
      </c>
      <c r="S114" s="1" t="n">
        <v>441</v>
      </c>
      <c r="T114" s="1" t="n">
        <v>523</v>
      </c>
      <c r="U114" s="1" t="n">
        <v>423</v>
      </c>
      <c r="V114" s="1" t="n">
        <v>361</v>
      </c>
      <c r="W114" s="1" t="n">
        <v>361</v>
      </c>
      <c r="X114" s="47" t="n">
        <f aca="false">+W114-U114</f>
        <v>-62</v>
      </c>
      <c r="Y114" s="14"/>
      <c r="Z114" s="67" t="s">
        <v>139</v>
      </c>
      <c r="AA114" s="49"/>
      <c r="AB114" s="45"/>
      <c r="AC114" s="5"/>
      <c r="AD114" s="5" t="n">
        <v>159330</v>
      </c>
      <c r="AE114" s="44"/>
      <c r="AF114" s="51"/>
      <c r="AG114" s="57"/>
      <c r="AH114" s="53"/>
      <c r="AI114" s="53"/>
      <c r="AJ114" s="1"/>
      <c r="AK114" s="54" t="s">
        <v>76</v>
      </c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true" customHeight="false" outlineLevel="0" collapsed="false">
      <c r="A115" s="58"/>
      <c r="B115" s="59" t="s">
        <v>42</v>
      </c>
      <c r="C115" s="60"/>
      <c r="D115" s="61"/>
      <c r="E115" s="60" t="s">
        <v>419</v>
      </c>
      <c r="F115" s="60" t="s">
        <v>420</v>
      </c>
      <c r="G115" s="62" t="s">
        <v>45</v>
      </c>
      <c r="H115" s="62" t="n">
        <v>4858</v>
      </c>
      <c r="I115" s="61" t="n">
        <v>649</v>
      </c>
      <c r="J115" s="61" t="s">
        <v>46</v>
      </c>
      <c r="K115" s="61"/>
      <c r="L115" s="64" t="s">
        <v>47</v>
      </c>
      <c r="M115" s="60" t="s">
        <v>421</v>
      </c>
      <c r="N115" s="0"/>
      <c r="O115" s="64" t="s">
        <v>64</v>
      </c>
      <c r="P115" s="65"/>
      <c r="Q115" s="64" t="n">
        <v>183</v>
      </c>
      <c r="R115" s="64" t="n">
        <v>69</v>
      </c>
      <c r="S115" s="64" t="n">
        <v>22</v>
      </c>
      <c r="T115" s="64" t="n">
        <v>54</v>
      </c>
      <c r="U115" s="64" t="n">
        <v>141</v>
      </c>
      <c r="V115" s="64" t="n">
        <v>81</v>
      </c>
      <c r="W115" s="64" t="n">
        <v>81</v>
      </c>
      <c r="X115" s="47" t="n">
        <f aca="false">+W115-U115</f>
        <v>-60</v>
      </c>
      <c r="Y115" s="66" t="n">
        <f aca="false">+W115-V115</f>
        <v>0</v>
      </c>
      <c r="Z115" s="67" t="s">
        <v>139</v>
      </c>
      <c r="AA115" s="67"/>
      <c r="AC115" s="0"/>
      <c r="AD115" s="68" t="n">
        <v>138027</v>
      </c>
      <c r="AE115" s="75" t="s">
        <v>51</v>
      </c>
      <c r="AF115" s="76" t="n">
        <v>0.124</v>
      </c>
      <c r="AG115" s="77" t="n">
        <v>9904</v>
      </c>
      <c r="AH115" s="71" t="s">
        <v>74</v>
      </c>
      <c r="AI115" s="71" t="s">
        <v>4</v>
      </c>
      <c r="AJ115" s="61" t="s">
        <v>422</v>
      </c>
      <c r="AK115" s="54" t="s">
        <v>86</v>
      </c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22.5" hidden="true" customHeight="false" outlineLevel="0" collapsed="false">
      <c r="A116" s="58"/>
      <c r="B116" s="59" t="s">
        <v>42</v>
      </c>
      <c r="C116" s="60"/>
      <c r="D116" s="61"/>
      <c r="E116" s="60" t="s">
        <v>423</v>
      </c>
      <c r="F116" s="60" t="s">
        <v>424</v>
      </c>
      <c r="G116" s="62" t="s">
        <v>45</v>
      </c>
      <c r="H116" s="62" t="n">
        <v>508</v>
      </c>
      <c r="I116" s="61" t="n">
        <v>550</v>
      </c>
      <c r="J116" s="61" t="s">
        <v>46</v>
      </c>
      <c r="K116" s="61"/>
      <c r="L116" s="64" t="s">
        <v>47</v>
      </c>
      <c r="M116" s="60" t="s">
        <v>423</v>
      </c>
      <c r="N116" s="0"/>
      <c r="O116" s="64" t="s">
        <v>72</v>
      </c>
      <c r="P116" s="65"/>
      <c r="Q116" s="64" t="n">
        <v>45</v>
      </c>
      <c r="R116" s="64"/>
      <c r="S116" s="64" t="n">
        <v>45</v>
      </c>
      <c r="T116" s="64" t="n">
        <v>43</v>
      </c>
      <c r="U116" s="64"/>
      <c r="V116" s="64"/>
      <c r="W116" s="64"/>
      <c r="X116" s="47" t="n">
        <f aca="false">+W116-U116</f>
        <v>0</v>
      </c>
      <c r="Y116" s="66" t="n">
        <f aca="false">+W116-V116</f>
        <v>0</v>
      </c>
      <c r="Z116" s="67" t="s">
        <v>425</v>
      </c>
      <c r="AA116" s="54"/>
      <c r="AC116" s="68" t="n">
        <v>313269</v>
      </c>
      <c r="AD116" s="68" t="n">
        <v>138536</v>
      </c>
      <c r="AE116" s="75" t="s">
        <v>51</v>
      </c>
      <c r="AF116" s="76" t="n">
        <v>0.055</v>
      </c>
      <c r="AG116" s="77"/>
      <c r="AH116" s="71" t="s">
        <v>92</v>
      </c>
      <c r="AI116" s="71" t="s">
        <v>4</v>
      </c>
      <c r="AJ116" s="61" t="s">
        <v>426</v>
      </c>
      <c r="AK116" s="54" t="s">
        <v>86</v>
      </c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true" customHeight="false" outlineLevel="0" collapsed="false">
      <c r="A117" s="58"/>
      <c r="B117" s="59" t="s">
        <v>42</v>
      </c>
      <c r="C117" s="73"/>
      <c r="D117" s="64"/>
      <c r="E117" s="73" t="s">
        <v>427</v>
      </c>
      <c r="F117" s="73" t="s">
        <v>428</v>
      </c>
      <c r="G117" s="62" t="s">
        <v>45</v>
      </c>
      <c r="H117" s="68" t="n">
        <v>9728</v>
      </c>
      <c r="I117" s="64"/>
      <c r="J117" s="78"/>
      <c r="K117" s="64"/>
      <c r="L117" s="73"/>
      <c r="M117" s="73" t="s">
        <v>427</v>
      </c>
      <c r="N117" s="64"/>
      <c r="O117" s="64" t="s">
        <v>72</v>
      </c>
      <c r="P117" s="65"/>
      <c r="Q117" s="64" t="n">
        <v>94</v>
      </c>
      <c r="R117" s="64" t="n">
        <v>192</v>
      </c>
      <c r="S117" s="64" t="n">
        <v>214</v>
      </c>
      <c r="T117" s="64" t="n">
        <v>216</v>
      </c>
      <c r="U117" s="64" t="n">
        <v>173</v>
      </c>
      <c r="V117" s="64" t="n">
        <v>113</v>
      </c>
      <c r="W117" s="64" t="n">
        <v>113</v>
      </c>
      <c r="X117" s="47" t="n">
        <f aca="false">+W117-U117</f>
        <v>-60</v>
      </c>
      <c r="Y117" s="66" t="n">
        <f aca="false">+W117-V117</f>
        <v>0</v>
      </c>
      <c r="Z117" s="67" t="s">
        <v>139</v>
      </c>
      <c r="AA117" s="54"/>
      <c r="AC117" s="68" t="n">
        <v>314531</v>
      </c>
      <c r="AD117" s="68" t="n">
        <v>456486</v>
      </c>
      <c r="AE117" s="63" t="s">
        <v>59</v>
      </c>
      <c r="AF117" s="76" t="n">
        <v>0.095</v>
      </c>
      <c r="AG117" s="77" t="n">
        <v>9812</v>
      </c>
      <c r="AH117" s="71" t="s">
        <v>187</v>
      </c>
      <c r="AI117" s="71" t="s">
        <v>4</v>
      </c>
      <c r="AJ117" s="64" t="s">
        <v>429</v>
      </c>
      <c r="AK117" s="54" t="s">
        <v>336</v>
      </c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true" customHeight="false" outlineLevel="0" collapsed="false">
      <c r="A118" s="43"/>
      <c r="B118" s="11" t="n">
        <v>36325</v>
      </c>
      <c r="E118" s="55" t="s">
        <v>430</v>
      </c>
      <c r="F118" s="55" t="s">
        <v>431</v>
      </c>
      <c r="G118" s="6" t="s">
        <v>45</v>
      </c>
      <c r="H118" s="5" t="n">
        <v>9814</v>
      </c>
      <c r="I118" s="1"/>
      <c r="J118" s="56"/>
      <c r="K118" s="1"/>
      <c r="L118" s="55"/>
      <c r="M118" s="55" t="s">
        <v>89</v>
      </c>
      <c r="N118" s="1" t="s">
        <v>56</v>
      </c>
      <c r="O118" s="1" t="s">
        <v>64</v>
      </c>
      <c r="Q118" s="1" t="n">
        <v>812</v>
      </c>
      <c r="R118" s="1" t="n">
        <v>1195</v>
      </c>
      <c r="S118" s="1" t="n">
        <v>690</v>
      </c>
      <c r="T118" s="1" t="n">
        <v>963</v>
      </c>
      <c r="U118" s="1" t="n">
        <v>929</v>
      </c>
      <c r="V118" s="1" t="n">
        <v>871</v>
      </c>
      <c r="W118" s="1" t="n">
        <v>871</v>
      </c>
      <c r="X118" s="47" t="n">
        <f aca="false">+W118-U118</f>
        <v>-58</v>
      </c>
      <c r="Y118" s="14" t="n">
        <f aca="false">+W118-V118</f>
        <v>0</v>
      </c>
      <c r="Z118" s="67" t="s">
        <v>139</v>
      </c>
      <c r="AA118" s="49"/>
      <c r="AB118" s="45"/>
      <c r="AC118" s="5"/>
      <c r="AD118" s="5" t="n">
        <v>156292</v>
      </c>
      <c r="AE118" s="44" t="s">
        <v>59</v>
      </c>
      <c r="AF118" s="51"/>
      <c r="AG118" s="57"/>
      <c r="AH118" s="74"/>
      <c r="AI118" s="53" t="s">
        <v>4</v>
      </c>
      <c r="AJ118" s="1"/>
      <c r="AK118" s="54" t="s">
        <v>53</v>
      </c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true" customHeight="false" outlineLevel="0" collapsed="false">
      <c r="A119" s="82"/>
      <c r="B119" s="83" t="n">
        <v>36325</v>
      </c>
      <c r="C119" s="84"/>
      <c r="D119" s="85"/>
      <c r="E119" s="86" t="s">
        <v>432</v>
      </c>
      <c r="F119" s="86" t="s">
        <v>433</v>
      </c>
      <c r="G119" s="87" t="s">
        <v>45</v>
      </c>
      <c r="H119" s="88" t="n">
        <v>9832</v>
      </c>
      <c r="I119" s="89"/>
      <c r="J119" s="90"/>
      <c r="K119" s="89"/>
      <c r="L119" s="91"/>
      <c r="M119" s="91"/>
      <c r="N119" s="89" t="s">
        <v>56</v>
      </c>
      <c r="O119" s="46" t="s">
        <v>105</v>
      </c>
      <c r="P119" s="92"/>
      <c r="Q119" s="46"/>
      <c r="R119" s="46" t="n">
        <v>148</v>
      </c>
      <c r="S119" s="46" t="n">
        <v>216</v>
      </c>
      <c r="T119" s="46" t="n">
        <v>144</v>
      </c>
      <c r="U119" s="46" t="n">
        <v>189</v>
      </c>
      <c r="V119" s="46" t="n">
        <v>131</v>
      </c>
      <c r="W119" s="46" t="n">
        <v>131</v>
      </c>
      <c r="X119" s="47" t="n">
        <f aca="false">+W119-U119</f>
        <v>-58</v>
      </c>
      <c r="Y119" s="93" t="n">
        <f aca="false">+W119-V119</f>
        <v>0</v>
      </c>
      <c r="Z119" s="67" t="s">
        <v>139</v>
      </c>
      <c r="AA119" s="94"/>
      <c r="AB119" s="95"/>
      <c r="AC119" s="96"/>
      <c r="AD119" s="88" t="n">
        <v>561975</v>
      </c>
      <c r="AE119" s="97" t="s">
        <v>59</v>
      </c>
      <c r="AF119" s="105"/>
      <c r="AG119" s="106"/>
      <c r="AH119" s="100"/>
      <c r="AI119" s="100" t="s">
        <v>4</v>
      </c>
      <c r="AJ119" s="46"/>
      <c r="AK119" s="107" t="s">
        <v>182</v>
      </c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22.5" hidden="true" customHeight="false" outlineLevel="0" collapsed="false">
      <c r="A120" s="43"/>
      <c r="B120" s="11" t="n">
        <v>36325</v>
      </c>
      <c r="E120" s="55" t="s">
        <v>434</v>
      </c>
      <c r="F120" s="55" t="s">
        <v>435</v>
      </c>
      <c r="G120" s="6" t="s">
        <v>45</v>
      </c>
      <c r="H120" s="5" t="n">
        <v>9856</v>
      </c>
      <c r="I120" s="1"/>
      <c r="J120" s="56"/>
      <c r="K120" s="1"/>
      <c r="L120" s="55"/>
      <c r="M120" s="55"/>
      <c r="N120" s="1" t="s">
        <v>56</v>
      </c>
      <c r="O120" s="1" t="s">
        <v>105</v>
      </c>
      <c r="Q120" s="1"/>
      <c r="R120" s="1" t="n">
        <v>10500</v>
      </c>
      <c r="S120" s="1" t="n">
        <v>0</v>
      </c>
      <c r="T120" s="1" t="n">
        <v>0</v>
      </c>
      <c r="U120" s="1" t="n">
        <v>11822</v>
      </c>
      <c r="V120" s="1" t="n">
        <v>11617</v>
      </c>
      <c r="W120" s="1" t="n">
        <v>11764</v>
      </c>
      <c r="X120" s="47" t="n">
        <f aca="false">+W120-U120</f>
        <v>-58</v>
      </c>
      <c r="Y120" s="14" t="n">
        <f aca="false">+W120-V120</f>
        <v>147</v>
      </c>
      <c r="Z120" s="48" t="s">
        <v>91</v>
      </c>
      <c r="AA120" s="49"/>
      <c r="AB120" s="45"/>
      <c r="AC120" s="5"/>
      <c r="AD120" s="5" t="n">
        <v>452566</v>
      </c>
      <c r="AE120" s="44" t="s">
        <v>59</v>
      </c>
      <c r="AF120" s="51"/>
      <c r="AG120" s="57"/>
      <c r="AH120" s="53"/>
      <c r="AI120" s="53" t="s">
        <v>4</v>
      </c>
      <c r="AJ120" s="1"/>
      <c r="AK120" s="54" t="s">
        <v>249</v>
      </c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true" customHeight="false" outlineLevel="0" collapsed="false">
      <c r="A121" s="43"/>
      <c r="B121" s="11" t="s">
        <v>42</v>
      </c>
      <c r="C121" s="55"/>
      <c r="D121" s="1"/>
      <c r="E121" s="3" t="s">
        <v>436</v>
      </c>
      <c r="F121" s="3" t="s">
        <v>437</v>
      </c>
      <c r="G121" s="6" t="s">
        <v>45</v>
      </c>
      <c r="H121" s="6" t="n">
        <v>4179</v>
      </c>
      <c r="I121" s="4" t="n">
        <v>485</v>
      </c>
      <c r="J121" s="4" t="s">
        <v>46</v>
      </c>
      <c r="L121" s="1" t="s">
        <v>47</v>
      </c>
      <c r="M121" s="3" t="s">
        <v>436</v>
      </c>
      <c r="N121" s="45"/>
      <c r="O121" s="1" t="s">
        <v>72</v>
      </c>
      <c r="Q121" s="1" t="n">
        <v>1020</v>
      </c>
      <c r="R121" s="1"/>
      <c r="S121" s="1"/>
      <c r="T121" s="1"/>
      <c r="U121" s="1"/>
      <c r="V121" s="1"/>
      <c r="W121" s="1"/>
      <c r="X121" s="47" t="n">
        <f aca="false">+W121-U121</f>
        <v>0</v>
      </c>
      <c r="Y121" s="14" t="n">
        <f aca="false">+W121-V121</f>
        <v>0</v>
      </c>
      <c r="Z121" s="15" t="s">
        <v>438</v>
      </c>
      <c r="AA121" s="49"/>
      <c r="AB121" s="45"/>
      <c r="AC121" s="5" t="n">
        <v>311981</v>
      </c>
      <c r="AD121" s="5" t="n">
        <v>135714</v>
      </c>
      <c r="AE121" s="50" t="s">
        <v>51</v>
      </c>
      <c r="AF121" s="9" t="n">
        <v>0.13</v>
      </c>
      <c r="AG121" s="109" t="n">
        <v>9908</v>
      </c>
      <c r="AH121" s="1" t="s">
        <v>171</v>
      </c>
      <c r="AI121" s="53" t="s">
        <v>4</v>
      </c>
      <c r="AJ121" s="4" t="s">
        <v>79</v>
      </c>
      <c r="AK121" s="54" t="s">
        <v>53</v>
      </c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true" customHeight="false" outlineLevel="0" collapsed="false">
      <c r="A122" s="43"/>
      <c r="B122" s="11" t="s">
        <v>42</v>
      </c>
      <c r="C122" s="55"/>
      <c r="D122" s="1"/>
      <c r="E122" s="3" t="s">
        <v>439</v>
      </c>
      <c r="F122" s="3" t="s">
        <v>440</v>
      </c>
      <c r="G122" s="6" t="s">
        <v>45</v>
      </c>
      <c r="H122" s="6" t="n">
        <v>4192</v>
      </c>
      <c r="I122" s="4" t="n">
        <v>550</v>
      </c>
      <c r="J122" s="4" t="s">
        <v>46</v>
      </c>
      <c r="L122" s="1" t="s">
        <v>47</v>
      </c>
      <c r="M122" s="3" t="s">
        <v>439</v>
      </c>
      <c r="N122" s="45"/>
      <c r="O122" s="1" t="s">
        <v>72</v>
      </c>
      <c r="Q122" s="1"/>
      <c r="R122" s="1"/>
      <c r="S122" s="1"/>
      <c r="T122" s="1"/>
      <c r="U122" s="1"/>
      <c r="V122" s="1"/>
      <c r="W122" s="1"/>
      <c r="X122" s="47" t="n">
        <f aca="false">+W122-U122</f>
        <v>0</v>
      </c>
      <c r="Y122" s="14" t="n">
        <f aca="false">+W122-V122</f>
        <v>0</v>
      </c>
      <c r="Z122" s="15" t="s">
        <v>441</v>
      </c>
      <c r="AA122" s="15"/>
      <c r="AB122" s="45"/>
      <c r="AC122" s="5" t="n">
        <v>358910</v>
      </c>
      <c r="AD122" s="5" t="n">
        <v>130508</v>
      </c>
      <c r="AE122" s="50" t="s">
        <v>51</v>
      </c>
      <c r="AF122" s="51" t="n">
        <v>0.055</v>
      </c>
      <c r="AG122" s="52"/>
      <c r="AH122" s="53" t="s">
        <v>92</v>
      </c>
      <c r="AI122" s="53" t="s">
        <v>4</v>
      </c>
      <c r="AJ122" s="4" t="s">
        <v>442</v>
      </c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true" customHeight="false" outlineLevel="0" collapsed="false">
      <c r="A123" s="43"/>
      <c r="B123" s="11" t="s">
        <v>42</v>
      </c>
      <c r="E123" s="55" t="s">
        <v>443</v>
      </c>
      <c r="F123" s="55" t="s">
        <v>444</v>
      </c>
      <c r="G123" s="6" t="s">
        <v>45</v>
      </c>
      <c r="H123" s="5" t="n">
        <v>9730</v>
      </c>
      <c r="I123" s="1"/>
      <c r="J123" s="56"/>
      <c r="K123" s="1"/>
      <c r="L123" s="55"/>
      <c r="M123" s="55" t="s">
        <v>443</v>
      </c>
      <c r="N123" s="1"/>
      <c r="O123" s="1" t="s">
        <v>108</v>
      </c>
      <c r="Q123" s="1" t="n">
        <v>160</v>
      </c>
      <c r="R123" s="1" t="n">
        <v>111</v>
      </c>
      <c r="S123" s="1" t="n">
        <v>105</v>
      </c>
      <c r="T123" s="1" t="n">
        <v>105</v>
      </c>
      <c r="U123" s="1" t="n">
        <v>59</v>
      </c>
      <c r="V123" s="1" t="n">
        <v>6</v>
      </c>
      <c r="W123" s="1" t="n">
        <v>6</v>
      </c>
      <c r="X123" s="47" t="n">
        <f aca="false">+W123-U123</f>
        <v>-53</v>
      </c>
      <c r="Y123" s="14" t="n">
        <f aca="false">+W123-V123</f>
        <v>0</v>
      </c>
      <c r="Z123" s="67" t="s">
        <v>139</v>
      </c>
      <c r="AA123" s="49"/>
      <c r="AB123" s="45"/>
      <c r="AC123" s="5" t="n">
        <v>336670</v>
      </c>
      <c r="AD123" s="5" t="n">
        <v>126288</v>
      </c>
      <c r="AE123" s="44" t="s">
        <v>59</v>
      </c>
      <c r="AF123" s="51" t="n">
        <v>0.143</v>
      </c>
      <c r="AG123" s="52" t="n">
        <v>9812</v>
      </c>
      <c r="AH123" s="53" t="s">
        <v>187</v>
      </c>
      <c r="AI123" s="53" t="s">
        <v>4</v>
      </c>
      <c r="AJ123" s="1" t="s">
        <v>445</v>
      </c>
      <c r="AK123" s="54" t="s">
        <v>68</v>
      </c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true" customHeight="false" outlineLevel="0" collapsed="false">
      <c r="A124" s="43"/>
      <c r="B124" s="11" t="n">
        <v>36325</v>
      </c>
      <c r="E124" s="55" t="s">
        <v>241</v>
      </c>
      <c r="F124" s="55" t="s">
        <v>446</v>
      </c>
      <c r="G124" s="6" t="s">
        <v>45</v>
      </c>
      <c r="H124" s="5" t="n">
        <v>9871</v>
      </c>
      <c r="I124" s="1"/>
      <c r="J124" s="56"/>
      <c r="K124" s="1"/>
      <c r="L124" s="55"/>
      <c r="M124" s="55"/>
      <c r="N124" s="1" t="s">
        <v>56</v>
      </c>
      <c r="O124" s="64" t="s">
        <v>271</v>
      </c>
      <c r="Q124" s="1"/>
      <c r="R124" s="1" t="n">
        <v>0</v>
      </c>
      <c r="S124" s="1"/>
      <c r="T124" s="1"/>
      <c r="U124" s="1" t="n">
        <v>200</v>
      </c>
      <c r="V124" s="1" t="n">
        <v>147</v>
      </c>
      <c r="W124" s="1" t="n">
        <v>147</v>
      </c>
      <c r="X124" s="47" t="n">
        <f aca="false">+W124-U124</f>
        <v>-53</v>
      </c>
      <c r="Y124" s="14" t="n">
        <f aca="false">+W124-V124</f>
        <v>0</v>
      </c>
      <c r="Z124" s="15" t="s">
        <v>447</v>
      </c>
      <c r="AA124" s="49"/>
      <c r="AB124" s="45"/>
      <c r="AC124" s="5"/>
      <c r="AD124" s="5" t="n">
        <v>611973</v>
      </c>
      <c r="AE124" s="44" t="s">
        <v>59</v>
      </c>
      <c r="AF124" s="51"/>
      <c r="AG124" s="57"/>
      <c r="AH124" s="53"/>
      <c r="AI124" s="53" t="s">
        <v>4</v>
      </c>
      <c r="AJ124" s="1"/>
      <c r="AK124" s="45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true" customHeight="false" outlineLevel="0" collapsed="false">
      <c r="A125" s="58"/>
      <c r="B125" s="59" t="s">
        <v>42</v>
      </c>
      <c r="C125" s="60"/>
      <c r="D125" s="61"/>
      <c r="E125" s="60" t="s">
        <v>448</v>
      </c>
      <c r="F125" s="60" t="s">
        <v>449</v>
      </c>
      <c r="G125" s="62" t="s">
        <v>45</v>
      </c>
      <c r="H125" s="62" t="n">
        <v>4399</v>
      </c>
      <c r="I125" s="61" t="n">
        <v>550</v>
      </c>
      <c r="J125" s="61" t="s">
        <v>46</v>
      </c>
      <c r="K125" s="61"/>
      <c r="L125" s="63" t="s">
        <v>47</v>
      </c>
      <c r="M125" s="60" t="s">
        <v>450</v>
      </c>
      <c r="N125" s="0"/>
      <c r="O125" s="64" t="s">
        <v>72</v>
      </c>
      <c r="P125" s="65"/>
      <c r="Q125" s="64"/>
      <c r="R125" s="64"/>
      <c r="S125" s="64"/>
      <c r="T125" s="64"/>
      <c r="U125" s="64"/>
      <c r="V125" s="64"/>
      <c r="W125" s="64"/>
      <c r="X125" s="47" t="n">
        <f aca="false">+W125-U125</f>
        <v>0</v>
      </c>
      <c r="Y125" s="66" t="n">
        <f aca="false">+W125-V125</f>
        <v>0</v>
      </c>
      <c r="Z125" s="70" t="s">
        <v>146</v>
      </c>
      <c r="AA125" s="54"/>
      <c r="AC125" s="0"/>
      <c r="AD125" s="68" t="n">
        <v>26521</v>
      </c>
      <c r="AE125" s="75" t="s">
        <v>51</v>
      </c>
      <c r="AF125" s="76" t="n">
        <v>0.055</v>
      </c>
      <c r="AG125" s="77"/>
      <c r="AH125" s="71" t="s">
        <v>92</v>
      </c>
      <c r="AI125" s="71" t="s">
        <v>4</v>
      </c>
      <c r="AJ125" s="61" t="s">
        <v>451</v>
      </c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true" customHeight="false" outlineLevel="0" collapsed="false">
      <c r="A126" s="58"/>
      <c r="B126" s="59" t="s">
        <v>42</v>
      </c>
      <c r="C126" s="60"/>
      <c r="D126" s="61"/>
      <c r="E126" s="60" t="s">
        <v>452</v>
      </c>
      <c r="F126" s="60" t="s">
        <v>453</v>
      </c>
      <c r="G126" s="62" t="s">
        <v>45</v>
      </c>
      <c r="H126" s="62" t="n">
        <v>9620</v>
      </c>
      <c r="I126" s="61" t="n">
        <v>479</v>
      </c>
      <c r="J126" s="61" t="s">
        <v>46</v>
      </c>
      <c r="K126" s="61"/>
      <c r="L126" s="64" t="s">
        <v>47</v>
      </c>
      <c r="M126" s="60" t="s">
        <v>454</v>
      </c>
      <c r="N126" s="0"/>
      <c r="O126" s="64" t="s">
        <v>108</v>
      </c>
      <c r="P126" s="65"/>
      <c r="Q126" s="64" t="n">
        <v>569</v>
      </c>
      <c r="R126" s="64" t="n">
        <v>353</v>
      </c>
      <c r="S126" s="64" t="n">
        <v>510</v>
      </c>
      <c r="T126" s="64" t="n">
        <v>547</v>
      </c>
      <c r="U126" s="64" t="n">
        <v>353</v>
      </c>
      <c r="V126" s="64" t="n">
        <v>302</v>
      </c>
      <c r="W126" s="64" t="n">
        <v>302</v>
      </c>
      <c r="X126" s="47" t="n">
        <f aca="false">+W126-U126</f>
        <v>-51</v>
      </c>
      <c r="Y126" s="66" t="n">
        <f aca="false">+W126-V126</f>
        <v>0</v>
      </c>
      <c r="Z126" s="67" t="s">
        <v>139</v>
      </c>
      <c r="AA126" s="67"/>
      <c r="AC126" s="68" t="n">
        <v>344205</v>
      </c>
      <c r="AD126" s="68" t="n">
        <v>132819</v>
      </c>
      <c r="AE126" s="75" t="s">
        <v>51</v>
      </c>
      <c r="AF126" s="76" t="n">
        <v>0.124</v>
      </c>
      <c r="AG126" s="77" t="n">
        <v>9904</v>
      </c>
      <c r="AH126" s="71" t="s">
        <v>74</v>
      </c>
      <c r="AI126" s="71" t="s">
        <v>4</v>
      </c>
      <c r="AJ126" s="61" t="s">
        <v>455</v>
      </c>
      <c r="AK126" s="54" t="s">
        <v>86</v>
      </c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true" customHeight="false" outlineLevel="0" collapsed="false">
      <c r="A127" s="124"/>
      <c r="B127" s="125" t="n">
        <v>36325</v>
      </c>
      <c r="C127" s="126"/>
      <c r="D127" s="127"/>
      <c r="E127" s="128" t="s">
        <v>456</v>
      </c>
      <c r="F127" s="128" t="s">
        <v>457</v>
      </c>
      <c r="G127" s="129" t="s">
        <v>45</v>
      </c>
      <c r="H127" s="130" t="n">
        <v>9824</v>
      </c>
      <c r="I127" s="131"/>
      <c r="J127" s="132"/>
      <c r="K127" s="131"/>
      <c r="L127" s="133"/>
      <c r="M127" s="133" t="s">
        <v>89</v>
      </c>
      <c r="N127" s="131" t="s">
        <v>56</v>
      </c>
      <c r="O127" s="79" t="s">
        <v>105</v>
      </c>
      <c r="P127" s="134"/>
      <c r="Q127" s="79" t="n">
        <v>332</v>
      </c>
      <c r="R127" s="79" t="n">
        <v>938</v>
      </c>
      <c r="S127" s="79" t="n">
        <v>416</v>
      </c>
      <c r="T127" s="79" t="n">
        <v>611</v>
      </c>
      <c r="U127" s="79" t="n">
        <v>948</v>
      </c>
      <c r="V127" s="79" t="n">
        <v>897</v>
      </c>
      <c r="W127" s="79" t="n">
        <v>897</v>
      </c>
      <c r="X127" s="47" t="n">
        <f aca="false">+W127-U127</f>
        <v>-51</v>
      </c>
      <c r="Y127" s="135" t="n">
        <f aca="false">+W127-V127</f>
        <v>0</v>
      </c>
      <c r="Z127" s="67" t="s">
        <v>139</v>
      </c>
      <c r="AA127" s="136"/>
      <c r="AB127" s="137"/>
      <c r="AC127" s="138"/>
      <c r="AD127" s="130" t="n">
        <v>215951</v>
      </c>
      <c r="AE127" s="139" t="s">
        <v>59</v>
      </c>
      <c r="AF127" s="140"/>
      <c r="AG127" s="141"/>
      <c r="AH127" s="142"/>
      <c r="AI127" s="143" t="s">
        <v>4</v>
      </c>
      <c r="AJ127" s="79"/>
      <c r="AK127" s="54" t="s">
        <v>86</v>
      </c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true" customHeight="false" outlineLevel="0" collapsed="false">
      <c r="A128" s="58"/>
      <c r="B128" s="59" t="n">
        <v>36452</v>
      </c>
      <c r="C128" s="60"/>
      <c r="D128" s="61"/>
      <c r="E128" s="60" t="s">
        <v>458</v>
      </c>
      <c r="F128" s="73" t="s">
        <v>459</v>
      </c>
      <c r="G128" s="62" t="s">
        <v>45</v>
      </c>
      <c r="H128" s="68" t="n">
        <v>5113</v>
      </c>
      <c r="I128" s="64" t="n">
        <v>447</v>
      </c>
      <c r="J128" s="78" t="s">
        <v>46</v>
      </c>
      <c r="K128" s="64"/>
      <c r="L128" s="64" t="s">
        <v>47</v>
      </c>
      <c r="M128" s="60" t="s">
        <v>460</v>
      </c>
      <c r="N128" s="64" t="s">
        <v>56</v>
      </c>
      <c r="O128" s="64" t="s">
        <v>105</v>
      </c>
      <c r="P128" s="65"/>
      <c r="Q128" s="64" t="n">
        <v>2629</v>
      </c>
      <c r="R128" s="1" t="n">
        <v>2738</v>
      </c>
      <c r="S128" s="64" t="n">
        <v>3249</v>
      </c>
      <c r="T128" s="64" t="n">
        <v>3225</v>
      </c>
      <c r="U128" s="1" t="n">
        <v>2531</v>
      </c>
      <c r="V128" s="64" t="n">
        <v>2482</v>
      </c>
      <c r="W128" s="64" t="n">
        <v>2482</v>
      </c>
      <c r="X128" s="47" t="n">
        <f aca="false">+W128-U128</f>
        <v>-49</v>
      </c>
      <c r="Y128" s="66" t="n">
        <f aca="false">+W128-V128</f>
        <v>0</v>
      </c>
      <c r="Z128" s="67" t="s">
        <v>319</v>
      </c>
      <c r="AA128" s="54"/>
      <c r="AC128" s="68"/>
      <c r="AD128" s="68" t="n">
        <v>138405</v>
      </c>
      <c r="AE128" s="63" t="s">
        <v>59</v>
      </c>
      <c r="AF128" s="76"/>
      <c r="AG128" s="80"/>
      <c r="AH128" s="71"/>
      <c r="AI128" s="71" t="s">
        <v>4</v>
      </c>
      <c r="AJ128" s="64"/>
      <c r="AK128" s="54" t="s">
        <v>249</v>
      </c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2.75" hidden="true" customHeight="false" outlineLevel="0" collapsed="false">
      <c r="A129" s="43"/>
      <c r="B129" s="11" t="s">
        <v>42</v>
      </c>
      <c r="E129" s="3" t="s">
        <v>461</v>
      </c>
      <c r="F129" s="3" t="s">
        <v>462</v>
      </c>
      <c r="G129" s="6" t="s">
        <v>45</v>
      </c>
      <c r="H129" s="6" t="n">
        <v>5541</v>
      </c>
      <c r="I129" s="4" t="n">
        <v>479</v>
      </c>
      <c r="J129" s="4" t="s">
        <v>46</v>
      </c>
      <c r="L129" s="44" t="s">
        <v>47</v>
      </c>
      <c r="M129" s="3" t="s">
        <v>463</v>
      </c>
      <c r="N129" s="45"/>
      <c r="O129" s="1" t="s">
        <v>108</v>
      </c>
      <c r="Q129" s="1" t="n">
        <v>89</v>
      </c>
      <c r="R129" s="1" t="n">
        <v>60</v>
      </c>
      <c r="S129" s="1" t="n">
        <v>74</v>
      </c>
      <c r="T129" s="1" t="n">
        <v>94</v>
      </c>
      <c r="U129" s="1" t="n">
        <v>76</v>
      </c>
      <c r="V129" s="1" t="n">
        <v>27</v>
      </c>
      <c r="W129" s="1" t="n">
        <v>27</v>
      </c>
      <c r="X129" s="47" t="n">
        <f aca="false">+W129-U129</f>
        <v>-49</v>
      </c>
      <c r="Y129" s="14" t="n">
        <f aca="false">+W129-V129</f>
        <v>0</v>
      </c>
      <c r="Z129" s="67" t="s">
        <v>139</v>
      </c>
      <c r="AA129" s="15"/>
      <c r="AB129" s="45"/>
      <c r="AC129" s="5" t="n">
        <v>348102</v>
      </c>
      <c r="AD129" s="5" t="n">
        <v>136188</v>
      </c>
      <c r="AE129" s="50" t="s">
        <v>51</v>
      </c>
      <c r="AF129" s="51" t="n">
        <v>0.173</v>
      </c>
      <c r="AG129" s="52" t="n">
        <v>9812</v>
      </c>
      <c r="AH129" s="53" t="s">
        <v>187</v>
      </c>
      <c r="AI129" s="53" t="s">
        <v>4</v>
      </c>
      <c r="AJ129" s="4" t="s">
        <v>464</v>
      </c>
      <c r="AK129" s="54" t="s">
        <v>182</v>
      </c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true" customHeight="false" outlineLevel="0" collapsed="false">
      <c r="A130" s="43"/>
      <c r="B130" s="11" t="s">
        <v>42</v>
      </c>
      <c r="E130" s="3" t="s">
        <v>465</v>
      </c>
      <c r="F130" s="3" t="s">
        <v>466</v>
      </c>
      <c r="G130" s="6" t="s">
        <v>83</v>
      </c>
      <c r="H130" s="6" t="n">
        <v>6707</v>
      </c>
      <c r="I130" s="4" t="n">
        <v>429</v>
      </c>
      <c r="J130" s="4" t="s">
        <v>46</v>
      </c>
      <c r="L130" s="1" t="s">
        <v>47</v>
      </c>
      <c r="M130" s="3" t="s">
        <v>467</v>
      </c>
      <c r="N130" s="45"/>
      <c r="O130" s="1" t="s">
        <v>90</v>
      </c>
      <c r="Q130" s="1" t="n">
        <v>431</v>
      </c>
      <c r="R130" s="1" t="n">
        <v>322</v>
      </c>
      <c r="S130" s="1" t="n">
        <v>425</v>
      </c>
      <c r="T130" s="1" t="n">
        <v>416</v>
      </c>
      <c r="U130" s="1" t="n">
        <v>436</v>
      </c>
      <c r="V130" s="1" t="n">
        <v>387</v>
      </c>
      <c r="W130" s="1" t="n">
        <v>387</v>
      </c>
      <c r="X130" s="47" t="n">
        <f aca="false">+W130-U130</f>
        <v>-49</v>
      </c>
      <c r="Y130" s="14" t="n">
        <f aca="false">+W130-V130</f>
        <v>0</v>
      </c>
      <c r="Z130" s="67" t="s">
        <v>139</v>
      </c>
      <c r="AA130" s="49"/>
      <c r="AB130" s="45"/>
      <c r="AC130" s="5" t="n">
        <v>136537</v>
      </c>
      <c r="AD130" s="5" t="n">
        <v>125821</v>
      </c>
      <c r="AE130" s="50" t="s">
        <v>59</v>
      </c>
      <c r="AF130" s="51" t="n">
        <v>0.065</v>
      </c>
      <c r="AG130" s="52"/>
      <c r="AH130" s="53" t="s">
        <v>92</v>
      </c>
      <c r="AI130" s="53" t="s">
        <v>4</v>
      </c>
      <c r="AJ130" s="4" t="s">
        <v>468</v>
      </c>
      <c r="AK130" s="54" t="s">
        <v>68</v>
      </c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true" customHeight="false" outlineLevel="0" collapsed="false">
      <c r="A131" s="43"/>
      <c r="B131" s="11" t="s">
        <v>42</v>
      </c>
      <c r="E131" s="3" t="s">
        <v>469</v>
      </c>
      <c r="F131" s="3" t="s">
        <v>470</v>
      </c>
      <c r="G131" s="6" t="s">
        <v>45</v>
      </c>
      <c r="H131" s="6" t="n">
        <v>5671</v>
      </c>
      <c r="I131" s="4" t="n">
        <v>600</v>
      </c>
      <c r="J131" s="4" t="s">
        <v>46</v>
      </c>
      <c r="L131" s="1" t="s">
        <v>47</v>
      </c>
      <c r="M131" s="3" t="s">
        <v>421</v>
      </c>
      <c r="N131" s="45"/>
      <c r="O131" s="1" t="s">
        <v>471</v>
      </c>
      <c r="Q131" s="1" t="n">
        <v>90</v>
      </c>
      <c r="R131" s="1" t="n">
        <v>122</v>
      </c>
      <c r="S131" s="1" t="n">
        <v>133</v>
      </c>
      <c r="T131" s="1" t="n">
        <v>144</v>
      </c>
      <c r="U131" s="1" t="n">
        <v>179</v>
      </c>
      <c r="V131" s="1" t="n">
        <v>132</v>
      </c>
      <c r="W131" s="1" t="n">
        <v>132</v>
      </c>
      <c r="X131" s="47" t="n">
        <f aca="false">+W131-U131</f>
        <v>-47</v>
      </c>
      <c r="Y131" s="14" t="n">
        <f aca="false">+W131-V131</f>
        <v>0</v>
      </c>
      <c r="Z131" s="67" t="s">
        <v>139</v>
      </c>
      <c r="AA131" s="49"/>
      <c r="AB131" s="45"/>
      <c r="AC131" s="5" t="n">
        <v>363730</v>
      </c>
      <c r="AD131" s="5" t="n">
        <v>132954</v>
      </c>
      <c r="AE131" s="50" t="s">
        <v>51</v>
      </c>
      <c r="AF131" s="9" t="n">
        <v>0.33</v>
      </c>
      <c r="AG131" s="109" t="n">
        <v>9908</v>
      </c>
      <c r="AH131" s="1" t="s">
        <v>171</v>
      </c>
      <c r="AI131" s="53" t="s">
        <v>4</v>
      </c>
      <c r="AJ131" s="4" t="s">
        <v>472</v>
      </c>
      <c r="AK131" s="54" t="s">
        <v>86</v>
      </c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  <c r="CF131" s="113"/>
      <c r="CG131" s="113"/>
      <c r="CH131" s="113"/>
      <c r="CI131" s="113"/>
      <c r="CJ131" s="113"/>
      <c r="CK131" s="113"/>
      <c r="CL131" s="113"/>
      <c r="CM131" s="113"/>
      <c r="CN131" s="113"/>
      <c r="CO131" s="113"/>
      <c r="CP131" s="113"/>
      <c r="CQ131" s="113"/>
      <c r="CR131" s="113"/>
      <c r="CS131" s="113"/>
      <c r="CT131" s="113"/>
      <c r="CU131" s="113"/>
      <c r="CV131" s="113"/>
      <c r="CW131" s="113"/>
      <c r="CX131" s="113"/>
      <c r="CY131" s="113"/>
      <c r="CZ131" s="113"/>
      <c r="DA131" s="113"/>
      <c r="DB131" s="113"/>
      <c r="DC131" s="113"/>
      <c r="DD131" s="113"/>
      <c r="DE131" s="113"/>
      <c r="DF131" s="113"/>
      <c r="DG131" s="113"/>
      <c r="DH131" s="113"/>
      <c r="DI131" s="113"/>
      <c r="DJ131" s="113"/>
      <c r="DK131" s="113"/>
      <c r="DL131" s="113"/>
      <c r="DM131" s="113"/>
      <c r="DN131" s="113"/>
      <c r="DO131" s="113"/>
      <c r="DP131" s="113"/>
      <c r="DQ131" s="113"/>
      <c r="DR131" s="113"/>
      <c r="DS131" s="113"/>
      <c r="DT131" s="113"/>
      <c r="DU131" s="113"/>
      <c r="DV131" s="113"/>
      <c r="DW131" s="113"/>
      <c r="DX131" s="113"/>
      <c r="DY131" s="113"/>
      <c r="DZ131" s="113"/>
      <c r="EA131" s="113"/>
      <c r="EB131" s="113"/>
      <c r="EC131" s="113"/>
      <c r="ED131" s="113"/>
      <c r="EE131" s="113"/>
      <c r="EF131" s="113"/>
      <c r="EG131" s="113"/>
      <c r="EH131" s="113"/>
      <c r="EI131" s="113"/>
      <c r="EJ131" s="113"/>
      <c r="EK131" s="113"/>
      <c r="EL131" s="113"/>
      <c r="EM131" s="113"/>
      <c r="EN131" s="113"/>
      <c r="EO131" s="113"/>
      <c r="EP131" s="113"/>
      <c r="EQ131" s="113"/>
      <c r="ER131" s="113"/>
      <c r="ES131" s="113"/>
      <c r="ET131" s="113"/>
      <c r="EU131" s="113"/>
      <c r="EV131" s="113"/>
      <c r="EW131" s="113"/>
      <c r="EX131" s="113"/>
      <c r="EY131" s="113"/>
      <c r="EZ131" s="113"/>
      <c r="FA131" s="113"/>
      <c r="FB131" s="113"/>
      <c r="FC131" s="113"/>
      <c r="FD131" s="113"/>
      <c r="FE131" s="113"/>
      <c r="FF131" s="113"/>
      <c r="FG131" s="113"/>
      <c r="FH131" s="113"/>
      <c r="FI131" s="113"/>
      <c r="FJ131" s="113"/>
      <c r="FK131" s="113"/>
      <c r="FL131" s="113"/>
      <c r="FM131" s="113"/>
      <c r="FN131" s="113"/>
      <c r="FO131" s="113"/>
      <c r="FP131" s="113"/>
      <c r="FQ131" s="113"/>
      <c r="FR131" s="113"/>
      <c r="FS131" s="113"/>
      <c r="FT131" s="113"/>
      <c r="FU131" s="113"/>
      <c r="FV131" s="113"/>
      <c r="FW131" s="113"/>
      <c r="FX131" s="113"/>
      <c r="FY131" s="113"/>
      <c r="FZ131" s="113"/>
      <c r="GA131" s="113"/>
      <c r="GB131" s="113"/>
      <c r="GC131" s="113"/>
      <c r="GD131" s="113"/>
      <c r="GE131" s="113"/>
      <c r="GF131" s="113"/>
      <c r="GG131" s="113"/>
      <c r="GH131" s="113"/>
      <c r="GI131" s="113"/>
      <c r="GJ131" s="113"/>
      <c r="GK131" s="113"/>
      <c r="GL131" s="113"/>
      <c r="GM131" s="113"/>
      <c r="GN131" s="113"/>
      <c r="GO131" s="113"/>
      <c r="GP131" s="113"/>
      <c r="GQ131" s="113"/>
      <c r="GR131" s="113"/>
      <c r="GS131" s="113"/>
      <c r="GT131" s="113"/>
      <c r="GU131" s="113"/>
      <c r="GV131" s="113"/>
      <c r="GW131" s="113"/>
      <c r="GX131" s="113"/>
      <c r="GY131" s="113"/>
      <c r="GZ131" s="113"/>
      <c r="HA131" s="113"/>
      <c r="HB131" s="113"/>
      <c r="HC131" s="113"/>
      <c r="HD131" s="113"/>
      <c r="HE131" s="113"/>
      <c r="HF131" s="113"/>
      <c r="HG131" s="113"/>
      <c r="HH131" s="113"/>
      <c r="HI131" s="113"/>
      <c r="HJ131" s="113"/>
      <c r="HK131" s="113"/>
      <c r="HL131" s="113"/>
      <c r="HM131" s="113"/>
      <c r="HN131" s="113"/>
      <c r="HO131" s="113"/>
      <c r="HP131" s="113"/>
      <c r="HQ131" s="113"/>
      <c r="HR131" s="113"/>
      <c r="HS131" s="113"/>
      <c r="HT131" s="113"/>
      <c r="HU131" s="113"/>
      <c r="HV131" s="113"/>
      <c r="HW131" s="113"/>
      <c r="HX131" s="113"/>
      <c r="HY131" s="113"/>
      <c r="HZ131" s="113"/>
      <c r="IA131" s="113"/>
      <c r="IB131" s="113"/>
      <c r="IC131" s="113"/>
      <c r="ID131" s="113"/>
      <c r="IE131" s="113"/>
      <c r="IF131" s="113"/>
      <c r="IG131" s="113"/>
      <c r="IH131" s="113"/>
      <c r="II131" s="113"/>
      <c r="IJ131" s="113"/>
      <c r="IK131" s="113"/>
      <c r="IL131" s="113"/>
      <c r="IM131" s="113"/>
      <c r="IN131" s="113"/>
      <c r="IO131" s="113"/>
      <c r="IP131" s="113"/>
      <c r="IQ131" s="113"/>
      <c r="IR131" s="113"/>
      <c r="IS131" s="113"/>
      <c r="IT131" s="113"/>
      <c r="IU131" s="113"/>
      <c r="IV131" s="113"/>
      <c r="IW131" s="113"/>
    </row>
    <row r="132" customFormat="false" ht="12.75" hidden="true" customHeight="false" outlineLevel="0" collapsed="false">
      <c r="A132" s="43"/>
      <c r="B132" s="11" t="s">
        <v>42</v>
      </c>
      <c r="E132" s="3" t="s">
        <v>473</v>
      </c>
      <c r="F132" s="3" t="s">
        <v>474</v>
      </c>
      <c r="G132" s="6" t="s">
        <v>45</v>
      </c>
      <c r="H132" s="6" t="n">
        <v>5579</v>
      </c>
      <c r="I132" s="4" t="n">
        <v>550</v>
      </c>
      <c r="J132" s="4" t="s">
        <v>46</v>
      </c>
      <c r="L132" s="1" t="s">
        <v>47</v>
      </c>
      <c r="M132" s="3" t="s">
        <v>475</v>
      </c>
      <c r="N132" s="45"/>
      <c r="O132" s="1" t="s">
        <v>72</v>
      </c>
      <c r="Q132" s="1" t="n">
        <v>189</v>
      </c>
      <c r="R132" s="1"/>
      <c r="S132" s="1"/>
      <c r="T132" s="1"/>
      <c r="U132" s="1"/>
      <c r="V132" s="1"/>
      <c r="W132" s="1"/>
      <c r="X132" s="47" t="n">
        <f aca="false">+W132-U132</f>
        <v>0</v>
      </c>
      <c r="Y132" s="14" t="n">
        <f aca="false">+W132-V132</f>
        <v>0</v>
      </c>
      <c r="Z132" s="67" t="s">
        <v>476</v>
      </c>
      <c r="AA132" s="15"/>
      <c r="AB132" s="45"/>
      <c r="AC132" s="5" t="n">
        <v>313293</v>
      </c>
      <c r="AD132" s="5" t="n">
        <v>138533</v>
      </c>
      <c r="AE132" s="50" t="s">
        <v>51</v>
      </c>
      <c r="AF132" s="51" t="n">
        <v>0.055</v>
      </c>
      <c r="AG132" s="3"/>
      <c r="AH132" s="53" t="s">
        <v>92</v>
      </c>
      <c r="AI132" s="53" t="s">
        <v>4</v>
      </c>
      <c r="AJ132" s="4" t="s">
        <v>477</v>
      </c>
      <c r="AK132" s="54" t="s">
        <v>53</v>
      </c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true" customHeight="false" outlineLevel="0" collapsed="false">
      <c r="A133" s="43"/>
      <c r="B133" s="11" t="s">
        <v>42</v>
      </c>
      <c r="E133" s="3" t="s">
        <v>478</v>
      </c>
      <c r="F133" s="3" t="s">
        <v>479</v>
      </c>
      <c r="G133" s="6" t="s">
        <v>45</v>
      </c>
      <c r="H133" s="6" t="n">
        <v>6848</v>
      </c>
      <c r="I133" s="4" t="n">
        <v>766</v>
      </c>
      <c r="J133" s="4" t="s">
        <v>46</v>
      </c>
      <c r="L133" s="1" t="s">
        <v>47</v>
      </c>
      <c r="M133" s="3" t="s">
        <v>480</v>
      </c>
      <c r="N133" s="45"/>
      <c r="O133" s="1" t="s">
        <v>84</v>
      </c>
      <c r="Q133" s="1" t="n">
        <v>384</v>
      </c>
      <c r="R133" s="1" t="n">
        <v>295</v>
      </c>
      <c r="S133" s="1" t="n">
        <v>209</v>
      </c>
      <c r="T133" s="1" t="n">
        <v>284</v>
      </c>
      <c r="U133" s="1" t="n">
        <v>255</v>
      </c>
      <c r="V133" s="1" t="n">
        <v>208</v>
      </c>
      <c r="W133" s="1" t="n">
        <v>208</v>
      </c>
      <c r="X133" s="47" t="n">
        <f aca="false">+W133-U133</f>
        <v>-47</v>
      </c>
      <c r="Y133" s="14" t="n">
        <f aca="false">+W133-V133</f>
        <v>0</v>
      </c>
      <c r="Z133" s="67" t="s">
        <v>139</v>
      </c>
      <c r="AA133" s="49"/>
      <c r="AB133" s="45"/>
      <c r="AC133" s="5" t="n">
        <v>313463</v>
      </c>
      <c r="AD133" s="5" t="n">
        <v>138992</v>
      </c>
      <c r="AE133" s="50" t="s">
        <v>51</v>
      </c>
      <c r="AF133" s="9" t="n">
        <v>0.33</v>
      </c>
      <c r="AG133" s="102" t="n">
        <v>9906</v>
      </c>
      <c r="AH133" s="5" t="s">
        <v>74</v>
      </c>
      <c r="AI133" s="53" t="s">
        <v>4</v>
      </c>
      <c r="AJ133" s="4" t="s">
        <v>481</v>
      </c>
      <c r="AK133" s="54" t="s">
        <v>53</v>
      </c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true" customHeight="false" outlineLevel="0" collapsed="false">
      <c r="A134" s="43"/>
      <c r="B134" s="11"/>
      <c r="E134" s="3" t="s">
        <v>137</v>
      </c>
      <c r="F134" s="3" t="s">
        <v>482</v>
      </c>
      <c r="G134" s="6"/>
      <c r="H134" s="6" t="n">
        <v>9863</v>
      </c>
      <c r="I134" s="4"/>
      <c r="J134" s="4"/>
      <c r="L134" s="1"/>
      <c r="N134" s="45"/>
      <c r="O134" s="1" t="s">
        <v>198</v>
      </c>
      <c r="Q134" s="1"/>
      <c r="R134" s="1" t="n">
        <v>2246</v>
      </c>
      <c r="S134" s="1"/>
      <c r="T134" s="1"/>
      <c r="U134" s="1" t="n">
        <v>2066</v>
      </c>
      <c r="V134" s="1" t="n">
        <v>2024</v>
      </c>
      <c r="W134" s="1" t="n">
        <v>2024</v>
      </c>
      <c r="X134" s="47" t="n">
        <f aca="false">+W134-U134</f>
        <v>-42</v>
      </c>
      <c r="Y134" s="14"/>
      <c r="Z134" s="67" t="s">
        <v>139</v>
      </c>
      <c r="AA134" s="49"/>
      <c r="AB134" s="45"/>
      <c r="AC134" s="5"/>
      <c r="AD134" s="5" t="n">
        <v>544498</v>
      </c>
      <c r="AE134" s="50"/>
      <c r="AG134" s="52"/>
      <c r="AH134" s="53"/>
      <c r="AI134" s="53"/>
      <c r="AJ134" s="4"/>
      <c r="AK134" s="107" t="s">
        <v>86</v>
      </c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true" customHeight="false" outlineLevel="0" collapsed="false">
      <c r="A135" s="58"/>
      <c r="B135" s="59" t="s">
        <v>42</v>
      </c>
      <c r="C135" s="60"/>
      <c r="D135" s="61"/>
      <c r="E135" s="60" t="s">
        <v>461</v>
      </c>
      <c r="F135" s="60" t="s">
        <v>483</v>
      </c>
      <c r="G135" s="62" t="s">
        <v>45</v>
      </c>
      <c r="H135" s="62" t="n">
        <v>5720</v>
      </c>
      <c r="I135" s="61" t="n">
        <v>487</v>
      </c>
      <c r="J135" s="61" t="s">
        <v>46</v>
      </c>
      <c r="K135" s="61"/>
      <c r="L135" s="63" t="s">
        <v>47</v>
      </c>
      <c r="M135" s="60" t="s">
        <v>463</v>
      </c>
      <c r="N135" s="0"/>
      <c r="O135" s="64" t="s">
        <v>72</v>
      </c>
      <c r="P135" s="65"/>
      <c r="Q135" s="64"/>
      <c r="R135" s="64"/>
      <c r="S135" s="64"/>
      <c r="T135" s="64"/>
      <c r="U135" s="64"/>
      <c r="V135" s="64"/>
      <c r="W135" s="64"/>
      <c r="X135" s="47" t="n">
        <f aca="false">+W135-U135</f>
        <v>0</v>
      </c>
      <c r="Y135" s="66" t="n">
        <f aca="false">+W135-V135</f>
        <v>0</v>
      </c>
      <c r="Z135" s="67" t="s">
        <v>484</v>
      </c>
      <c r="AA135" s="54"/>
      <c r="AC135" s="68" t="n">
        <v>348099</v>
      </c>
      <c r="AD135" s="68" t="n">
        <v>137995</v>
      </c>
      <c r="AE135" s="75" t="s">
        <v>51</v>
      </c>
      <c r="AF135" s="76" t="n">
        <v>0.115</v>
      </c>
      <c r="AG135" s="77" t="n">
        <v>9812</v>
      </c>
      <c r="AH135" s="71" t="s">
        <v>187</v>
      </c>
      <c r="AI135" s="71" t="s">
        <v>4</v>
      </c>
      <c r="AJ135" s="61" t="s">
        <v>464</v>
      </c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true" customHeight="false" outlineLevel="0" collapsed="false">
      <c r="A136" s="58"/>
      <c r="B136" s="59" t="s">
        <v>42</v>
      </c>
      <c r="C136" s="60"/>
      <c r="D136" s="61"/>
      <c r="E136" s="60" t="s">
        <v>278</v>
      </c>
      <c r="F136" s="60" t="s">
        <v>485</v>
      </c>
      <c r="G136" s="6" t="s">
        <v>45</v>
      </c>
      <c r="H136" s="62" t="n">
        <v>2667</v>
      </c>
      <c r="I136" s="4" t="n">
        <v>757</v>
      </c>
      <c r="J136" s="4" t="s">
        <v>46</v>
      </c>
      <c r="L136" s="1" t="s">
        <v>47</v>
      </c>
      <c r="M136" s="3" t="s">
        <v>380</v>
      </c>
      <c r="N136" s="45"/>
      <c r="O136" s="64" t="s">
        <v>115</v>
      </c>
      <c r="Q136" s="1" t="n">
        <v>402</v>
      </c>
      <c r="R136" s="64" t="n">
        <f aca="false">224+9</f>
        <v>233</v>
      </c>
      <c r="S136" s="64" t="n">
        <v>233</v>
      </c>
      <c r="T136" s="64" t="n">
        <v>231</v>
      </c>
      <c r="U136" s="64" t="n">
        <v>243</v>
      </c>
      <c r="V136" s="64" t="n">
        <v>202</v>
      </c>
      <c r="W136" s="64" t="n">
        <v>202</v>
      </c>
      <c r="X136" s="47" t="n">
        <f aca="false">+W136-U136</f>
        <v>-41</v>
      </c>
      <c r="Y136" s="14" t="n">
        <f aca="false">+W136-V136</f>
        <v>0</v>
      </c>
      <c r="Z136" s="67" t="s">
        <v>139</v>
      </c>
      <c r="AA136" s="49"/>
      <c r="AB136" s="45"/>
      <c r="AC136" s="5" t="n">
        <v>127074</v>
      </c>
      <c r="AD136" s="68" t="n">
        <v>137632</v>
      </c>
      <c r="AE136" s="50" t="s">
        <v>59</v>
      </c>
      <c r="AF136" s="51" t="n">
        <v>0.33</v>
      </c>
      <c r="AG136" s="52" t="n">
        <v>9905</v>
      </c>
      <c r="AH136" s="53" t="s">
        <v>74</v>
      </c>
      <c r="AI136" s="53" t="s">
        <v>4</v>
      </c>
      <c r="AJ136" s="61" t="s">
        <v>381</v>
      </c>
      <c r="AK136" s="54" t="s">
        <v>182</v>
      </c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true" customHeight="false" outlineLevel="0" collapsed="false">
      <c r="A137" s="43"/>
      <c r="B137" s="11" t="s">
        <v>42</v>
      </c>
      <c r="E137" s="3" t="s">
        <v>486</v>
      </c>
      <c r="F137" s="3" t="s">
        <v>487</v>
      </c>
      <c r="G137" s="6" t="s">
        <v>488</v>
      </c>
      <c r="H137" s="6" t="n">
        <v>5839</v>
      </c>
      <c r="I137" s="4" t="n">
        <v>487</v>
      </c>
      <c r="J137" s="4" t="s">
        <v>46</v>
      </c>
      <c r="L137" s="44" t="s">
        <v>47</v>
      </c>
      <c r="M137" s="3" t="s">
        <v>486</v>
      </c>
      <c r="N137" s="45"/>
      <c r="O137" s="1" t="s">
        <v>72</v>
      </c>
      <c r="Q137" s="1" t="n">
        <v>70</v>
      </c>
      <c r="R137" s="64"/>
      <c r="S137" s="64"/>
      <c r="T137" s="64"/>
      <c r="U137" s="64"/>
      <c r="V137" s="64"/>
      <c r="W137" s="64"/>
      <c r="X137" s="47" t="n">
        <f aca="false">+W137-U137</f>
        <v>0</v>
      </c>
      <c r="Y137" s="14" t="n">
        <f aca="false">+W137-V137</f>
        <v>0</v>
      </c>
      <c r="Z137" s="15" t="s">
        <v>489</v>
      </c>
      <c r="AA137" s="49"/>
      <c r="AB137" s="45"/>
      <c r="AC137" s="45"/>
      <c r="AD137" s="5" t="n">
        <v>278784</v>
      </c>
      <c r="AE137" s="50" t="s">
        <v>51</v>
      </c>
      <c r="AF137" s="51" t="n">
        <v>0.055</v>
      </c>
      <c r="AG137" s="52"/>
      <c r="AH137" s="53" t="s">
        <v>92</v>
      </c>
      <c r="AI137" s="53" t="s">
        <v>4</v>
      </c>
      <c r="AJ137" s="4" t="s">
        <v>79</v>
      </c>
      <c r="AK137" s="54" t="s">
        <v>53</v>
      </c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true" customHeight="false" outlineLevel="0" collapsed="false">
      <c r="A138" s="58"/>
      <c r="B138" s="59" t="s">
        <v>42</v>
      </c>
      <c r="C138" s="60"/>
      <c r="D138" s="61"/>
      <c r="E138" s="60" t="s">
        <v>210</v>
      </c>
      <c r="F138" s="60" t="s">
        <v>490</v>
      </c>
      <c r="G138" s="62" t="s">
        <v>45</v>
      </c>
      <c r="H138" s="62" t="n">
        <v>6406</v>
      </c>
      <c r="I138" s="61" t="n">
        <v>430</v>
      </c>
      <c r="J138" s="61" t="s">
        <v>46</v>
      </c>
      <c r="K138" s="61"/>
      <c r="L138" s="64" t="s">
        <v>47</v>
      </c>
      <c r="M138" s="60" t="s">
        <v>212</v>
      </c>
      <c r="N138" s="0"/>
      <c r="O138" s="64" t="s">
        <v>213</v>
      </c>
      <c r="P138" s="65"/>
      <c r="Q138" s="64" t="n">
        <v>1453</v>
      </c>
      <c r="R138" s="64" t="n">
        <v>1380</v>
      </c>
      <c r="S138" s="64" t="n">
        <v>1619</v>
      </c>
      <c r="T138" s="64" t="n">
        <v>1589</v>
      </c>
      <c r="U138" s="64" t="n">
        <v>1310</v>
      </c>
      <c r="V138" s="64" t="n">
        <v>1269</v>
      </c>
      <c r="W138" s="64" t="n">
        <v>1269</v>
      </c>
      <c r="X138" s="47" t="n">
        <f aca="false">+W138-U138</f>
        <v>-41</v>
      </c>
      <c r="Y138" s="66" t="n">
        <f aca="false">+W138-V138</f>
        <v>0</v>
      </c>
      <c r="Z138" s="67" t="s">
        <v>139</v>
      </c>
      <c r="AA138" s="54"/>
      <c r="AC138" s="68" t="n">
        <v>309960</v>
      </c>
      <c r="AD138" s="68" t="n">
        <v>132978</v>
      </c>
      <c r="AE138" s="75" t="s">
        <v>51</v>
      </c>
      <c r="AF138" s="76" t="n">
        <v>0.06</v>
      </c>
      <c r="AG138" s="77"/>
      <c r="AH138" s="71" t="s">
        <v>66</v>
      </c>
      <c r="AI138" s="71" t="s">
        <v>4</v>
      </c>
      <c r="AJ138" s="61" t="s">
        <v>214</v>
      </c>
      <c r="AK138" s="54" t="s">
        <v>53</v>
      </c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2.5" hidden="true" customHeight="false" outlineLevel="0" collapsed="false">
      <c r="A139" s="43"/>
      <c r="B139" s="11" t="s">
        <v>42</v>
      </c>
      <c r="E139" s="3" t="s">
        <v>491</v>
      </c>
      <c r="F139" s="3" t="s">
        <v>492</v>
      </c>
      <c r="G139" s="6" t="s">
        <v>45</v>
      </c>
      <c r="H139" s="6" t="n">
        <v>6754</v>
      </c>
      <c r="I139" s="4" t="n">
        <v>550</v>
      </c>
      <c r="J139" s="4" t="s">
        <v>46</v>
      </c>
      <c r="L139" s="1" t="s">
        <v>47</v>
      </c>
      <c r="M139" s="3" t="s">
        <v>493</v>
      </c>
      <c r="N139" s="45"/>
      <c r="O139" s="1" t="s">
        <v>72</v>
      </c>
      <c r="Q139" s="1" t="n">
        <v>748</v>
      </c>
      <c r="R139" s="1" t="n">
        <v>529</v>
      </c>
      <c r="S139" s="1" t="n">
        <v>665</v>
      </c>
      <c r="T139" s="1" t="n">
        <v>606</v>
      </c>
      <c r="U139" s="1" t="n">
        <v>534</v>
      </c>
      <c r="V139" s="1" t="n">
        <v>494</v>
      </c>
      <c r="W139" s="1" t="n">
        <v>494</v>
      </c>
      <c r="X139" s="47" t="n">
        <f aca="false">+W139-U139</f>
        <v>-40</v>
      </c>
      <c r="Y139" s="14" t="n">
        <f aca="false">+W139-V139</f>
        <v>0</v>
      </c>
      <c r="Z139" s="67" t="s">
        <v>139</v>
      </c>
      <c r="AA139" s="49"/>
      <c r="AB139" s="45"/>
      <c r="AC139" s="45"/>
      <c r="AD139" s="5" t="n">
        <v>456763</v>
      </c>
      <c r="AE139" s="50" t="s">
        <v>51</v>
      </c>
      <c r="AF139" s="51" t="n">
        <v>0.05</v>
      </c>
      <c r="AG139" s="52"/>
      <c r="AH139" s="53" t="s">
        <v>66</v>
      </c>
      <c r="AI139" s="53" t="s">
        <v>4</v>
      </c>
      <c r="AJ139" s="4" t="s">
        <v>79</v>
      </c>
      <c r="AK139" s="54" t="s">
        <v>86</v>
      </c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true" customHeight="false" outlineLevel="0" collapsed="false">
      <c r="A140" s="43"/>
      <c r="B140" s="11" t="s">
        <v>42</v>
      </c>
      <c r="E140" s="3" t="s">
        <v>494</v>
      </c>
      <c r="F140" s="3" t="s">
        <v>495</v>
      </c>
      <c r="G140" s="6" t="s">
        <v>45</v>
      </c>
      <c r="H140" s="6" t="n">
        <v>6833</v>
      </c>
      <c r="I140" s="4" t="n">
        <v>479</v>
      </c>
      <c r="J140" s="4" t="s">
        <v>46</v>
      </c>
      <c r="L140" s="44" t="s">
        <v>47</v>
      </c>
      <c r="M140" s="3" t="s">
        <v>496</v>
      </c>
      <c r="N140" s="45"/>
      <c r="O140" s="1" t="s">
        <v>108</v>
      </c>
      <c r="Q140" s="1" t="n">
        <v>58</v>
      </c>
      <c r="R140" s="1" t="n">
        <v>152</v>
      </c>
      <c r="S140" s="1" t="n">
        <v>65</v>
      </c>
      <c r="T140" s="1" t="n">
        <v>62</v>
      </c>
      <c r="U140" s="1" t="n">
        <v>102</v>
      </c>
      <c r="V140" s="1" t="n">
        <v>62</v>
      </c>
      <c r="W140" s="1" t="n">
        <v>62</v>
      </c>
      <c r="X140" s="47" t="n">
        <f aca="false">+W140-U140</f>
        <v>-40</v>
      </c>
      <c r="Y140" s="14" t="n">
        <f aca="false">+W140-V140</f>
        <v>0</v>
      </c>
      <c r="Z140" s="67" t="s">
        <v>139</v>
      </c>
      <c r="AA140" s="15"/>
      <c r="AB140" s="45"/>
      <c r="AC140" s="5" t="n">
        <v>369998</v>
      </c>
      <c r="AD140" s="5" t="n">
        <v>138119</v>
      </c>
      <c r="AE140" s="50" t="s">
        <v>51</v>
      </c>
      <c r="AF140" s="51" t="n">
        <v>0.065</v>
      </c>
      <c r="AG140" s="52"/>
      <c r="AH140" s="53" t="s">
        <v>92</v>
      </c>
      <c r="AI140" s="53" t="s">
        <v>4</v>
      </c>
      <c r="AJ140" s="4" t="s">
        <v>497</v>
      </c>
      <c r="AK140" s="54" t="s">
        <v>336</v>
      </c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22.5" hidden="true" customHeight="false" outlineLevel="0" collapsed="false">
      <c r="A141" s="43"/>
      <c r="B141" s="11" t="s">
        <v>42</v>
      </c>
      <c r="E141" s="3" t="s">
        <v>283</v>
      </c>
      <c r="F141" s="3" t="s">
        <v>498</v>
      </c>
      <c r="G141" s="6" t="s">
        <v>45</v>
      </c>
      <c r="H141" s="6" t="n">
        <v>4126</v>
      </c>
      <c r="I141" s="4" t="n">
        <v>550</v>
      </c>
      <c r="J141" s="4" t="s">
        <v>46</v>
      </c>
      <c r="L141" s="1" t="s">
        <v>47</v>
      </c>
      <c r="M141" s="3" t="s">
        <v>285</v>
      </c>
      <c r="N141" s="45"/>
      <c r="O141" s="1" t="s">
        <v>286</v>
      </c>
      <c r="Q141" s="4" t="n">
        <v>640</v>
      </c>
      <c r="R141" s="4" t="n">
        <v>406</v>
      </c>
      <c r="S141" s="4" t="n">
        <v>430</v>
      </c>
      <c r="T141" s="4" t="n">
        <v>335</v>
      </c>
      <c r="U141" s="4" t="n">
        <v>573</v>
      </c>
      <c r="V141" s="4" t="n">
        <v>534</v>
      </c>
      <c r="W141" s="4" t="n">
        <v>534</v>
      </c>
      <c r="X141" s="47" t="n">
        <f aca="false">+W141-U141</f>
        <v>-39</v>
      </c>
      <c r="Y141" s="14" t="n">
        <f aca="false">+W141-V141</f>
        <v>0</v>
      </c>
      <c r="Z141" s="67" t="s">
        <v>139</v>
      </c>
      <c r="AA141" s="49"/>
      <c r="AB141" s="45"/>
      <c r="AC141" s="5" t="n">
        <v>132460</v>
      </c>
      <c r="AD141" s="5" t="n">
        <v>125817</v>
      </c>
      <c r="AE141" s="50" t="s">
        <v>59</v>
      </c>
      <c r="AF141" s="51" t="n">
        <v>0.13</v>
      </c>
      <c r="AG141" s="52"/>
      <c r="AH141" s="53" t="s">
        <v>66</v>
      </c>
      <c r="AI141" s="53" t="s">
        <v>4</v>
      </c>
      <c r="AJ141" s="4" t="s">
        <v>287</v>
      </c>
      <c r="AK141" s="54" t="s">
        <v>86</v>
      </c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true" customHeight="false" outlineLevel="0" collapsed="false">
      <c r="A142" s="43"/>
      <c r="B142" s="11" t="s">
        <v>42</v>
      </c>
      <c r="E142" s="3" t="s">
        <v>499</v>
      </c>
      <c r="F142" s="3" t="s">
        <v>500</v>
      </c>
      <c r="G142" s="6" t="s">
        <v>45</v>
      </c>
      <c r="H142" s="6" t="n">
        <v>6206</v>
      </c>
      <c r="I142" s="4" t="n">
        <v>550</v>
      </c>
      <c r="J142" s="4" t="s">
        <v>46</v>
      </c>
      <c r="L142" s="1" t="s">
        <v>47</v>
      </c>
      <c r="M142" s="3" t="s">
        <v>499</v>
      </c>
      <c r="N142" s="45"/>
      <c r="O142" s="1" t="s">
        <v>72</v>
      </c>
      <c r="Q142" s="1" t="n">
        <v>1388</v>
      </c>
      <c r="R142" s="1" t="n">
        <v>415</v>
      </c>
      <c r="S142" s="1" t="n">
        <v>972</v>
      </c>
      <c r="T142" s="1" t="n">
        <v>986</v>
      </c>
      <c r="U142" s="1" t="n">
        <v>377</v>
      </c>
      <c r="V142" s="1" t="n">
        <v>338</v>
      </c>
      <c r="W142" s="1" t="n">
        <v>338</v>
      </c>
      <c r="X142" s="47" t="n">
        <f aca="false">+W142-U142</f>
        <v>-39</v>
      </c>
      <c r="Y142" s="14" t="n">
        <f aca="false">+W142-V142</f>
        <v>0</v>
      </c>
      <c r="Z142" s="67" t="s">
        <v>139</v>
      </c>
      <c r="AA142" s="49"/>
      <c r="AB142" s="45"/>
      <c r="AC142" s="5" t="n">
        <v>309644</v>
      </c>
      <c r="AD142" s="5" t="n">
        <v>138115</v>
      </c>
      <c r="AE142" s="50" t="s">
        <v>51</v>
      </c>
      <c r="AF142" s="9" t="n">
        <v>0.13</v>
      </c>
      <c r="AG142" s="102" t="n">
        <v>9909</v>
      </c>
      <c r="AH142" s="1" t="s">
        <v>171</v>
      </c>
      <c r="AI142" s="53" t="s">
        <v>4</v>
      </c>
      <c r="AJ142" s="4" t="s">
        <v>79</v>
      </c>
      <c r="AK142" s="54" t="s">
        <v>86</v>
      </c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true" customHeight="false" outlineLevel="0" collapsed="false">
      <c r="A143" s="43"/>
      <c r="B143" s="11" t="n">
        <v>36325</v>
      </c>
      <c r="E143" s="55" t="s">
        <v>501</v>
      </c>
      <c r="F143" s="55" t="s">
        <v>502</v>
      </c>
      <c r="G143" s="6" t="s">
        <v>45</v>
      </c>
      <c r="H143" s="5" t="n">
        <v>6855</v>
      </c>
      <c r="I143" s="1"/>
      <c r="J143" s="56"/>
      <c r="K143" s="1"/>
      <c r="L143" s="55"/>
      <c r="M143" s="55"/>
      <c r="N143" s="1" t="s">
        <v>56</v>
      </c>
      <c r="O143" s="64" t="s">
        <v>115</v>
      </c>
      <c r="Q143" s="1" t="n">
        <v>292</v>
      </c>
      <c r="R143" s="1" t="n">
        <v>520</v>
      </c>
      <c r="S143" s="1" t="n">
        <v>355</v>
      </c>
      <c r="T143" s="1" t="n">
        <v>486</v>
      </c>
      <c r="U143" s="1" t="n">
        <v>517</v>
      </c>
      <c r="V143" s="1" t="n">
        <v>478</v>
      </c>
      <c r="W143" s="1" t="n">
        <v>478</v>
      </c>
      <c r="X143" s="47" t="n">
        <f aca="false">+W143-U143</f>
        <v>-39</v>
      </c>
      <c r="Y143" s="14" t="n">
        <f aca="false">+W143-V143</f>
        <v>0</v>
      </c>
      <c r="Z143" s="67" t="s">
        <v>139</v>
      </c>
      <c r="AA143" s="49"/>
      <c r="AB143" s="45"/>
      <c r="AC143" s="5"/>
      <c r="AD143" s="5" t="n">
        <v>94120</v>
      </c>
      <c r="AE143" s="44" t="s">
        <v>59</v>
      </c>
      <c r="AF143" s="51"/>
      <c r="AG143" s="57"/>
      <c r="AH143" s="53"/>
      <c r="AI143" s="53" t="s">
        <v>4</v>
      </c>
      <c r="AJ143" s="1"/>
      <c r="AK143" s="54" t="s">
        <v>182</v>
      </c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true" customHeight="false" outlineLevel="0" collapsed="false">
      <c r="A144" s="58"/>
      <c r="B144" s="59" t="n">
        <v>36389</v>
      </c>
      <c r="C144" s="60"/>
      <c r="D144" s="61"/>
      <c r="E144" s="55" t="s">
        <v>93</v>
      </c>
      <c r="F144" s="73" t="s">
        <v>503</v>
      </c>
      <c r="G144" s="62" t="s">
        <v>45</v>
      </c>
      <c r="H144" s="68" t="n">
        <v>9788</v>
      </c>
      <c r="I144" s="64"/>
      <c r="J144" s="78"/>
      <c r="K144" s="64"/>
      <c r="L144" s="73"/>
      <c r="M144" s="73" t="s">
        <v>96</v>
      </c>
      <c r="N144" s="64" t="s">
        <v>56</v>
      </c>
      <c r="O144" s="64" t="s">
        <v>90</v>
      </c>
      <c r="P144" s="65"/>
      <c r="Q144" s="64" t="n">
        <v>323</v>
      </c>
      <c r="R144" s="64" t="n">
        <v>237</v>
      </c>
      <c r="S144" s="64" t="n">
        <v>235</v>
      </c>
      <c r="T144" s="64" t="n">
        <v>232</v>
      </c>
      <c r="U144" s="64" t="n">
        <v>201</v>
      </c>
      <c r="V144" s="64" t="n">
        <v>162</v>
      </c>
      <c r="W144" s="64" t="n">
        <v>162</v>
      </c>
      <c r="X144" s="47" t="n">
        <f aca="false">+W144-U144</f>
        <v>-39</v>
      </c>
      <c r="Y144" s="66" t="n">
        <f aca="false">+W144-V144</f>
        <v>0</v>
      </c>
      <c r="Z144" s="67" t="s">
        <v>139</v>
      </c>
      <c r="AA144" s="54"/>
      <c r="AC144" s="68"/>
      <c r="AD144" s="68" t="s">
        <v>504</v>
      </c>
      <c r="AE144" s="63" t="s">
        <v>59</v>
      </c>
      <c r="AF144" s="76"/>
      <c r="AG144" s="80"/>
      <c r="AH144" s="144"/>
      <c r="AI144" s="71" t="s">
        <v>4</v>
      </c>
      <c r="AJ144" s="64" t="s">
        <v>505</v>
      </c>
      <c r="AK144" s="54" t="s">
        <v>68</v>
      </c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true" customHeight="false" outlineLevel="0" collapsed="false">
      <c r="A145" s="58"/>
      <c r="B145" s="59" t="s">
        <v>42</v>
      </c>
      <c r="C145" s="60"/>
      <c r="D145" s="61"/>
      <c r="E145" s="73" t="s">
        <v>506</v>
      </c>
      <c r="F145" s="73" t="s">
        <v>507</v>
      </c>
      <c r="G145" s="6" t="s">
        <v>45</v>
      </c>
      <c r="H145" s="68" t="n">
        <v>6778</v>
      </c>
      <c r="I145" s="1"/>
      <c r="J145" s="56"/>
      <c r="K145" s="1"/>
      <c r="L145" s="55"/>
      <c r="M145" s="55" t="s">
        <v>508</v>
      </c>
      <c r="N145" s="1"/>
      <c r="O145" s="64" t="s">
        <v>115</v>
      </c>
      <c r="Q145" s="64" t="n">
        <v>198</v>
      </c>
      <c r="R145" s="64" t="n">
        <v>171</v>
      </c>
      <c r="S145" s="64" t="n">
        <v>132</v>
      </c>
      <c r="T145" s="64" t="n">
        <v>128</v>
      </c>
      <c r="U145" s="64" t="n">
        <v>152</v>
      </c>
      <c r="V145" s="64" t="n">
        <v>114</v>
      </c>
      <c r="W145" s="64" t="n">
        <v>114</v>
      </c>
      <c r="X145" s="47" t="n">
        <f aca="false">+W145-U145</f>
        <v>-38</v>
      </c>
      <c r="Y145" s="14" t="n">
        <f aca="false">+W145-V145</f>
        <v>0</v>
      </c>
      <c r="Z145" s="67" t="s">
        <v>139</v>
      </c>
      <c r="AA145" s="49"/>
      <c r="AB145" s="45"/>
      <c r="AC145" s="5" t="n">
        <v>361742</v>
      </c>
      <c r="AD145" s="68" t="n">
        <v>137206</v>
      </c>
      <c r="AE145" s="44" t="s">
        <v>51</v>
      </c>
      <c r="AF145" s="51" t="n">
        <v>0.06</v>
      </c>
      <c r="AG145" s="57"/>
      <c r="AH145" s="53" t="s">
        <v>92</v>
      </c>
      <c r="AI145" s="53" t="s">
        <v>4</v>
      </c>
      <c r="AJ145" s="64" t="s">
        <v>509</v>
      </c>
      <c r="AK145" s="54" t="s">
        <v>68</v>
      </c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true" customHeight="false" outlineLevel="0" collapsed="false">
      <c r="A146" s="43"/>
      <c r="B146" s="11" t="s">
        <v>42</v>
      </c>
      <c r="C146" s="55"/>
      <c r="D146" s="1"/>
      <c r="E146" s="55" t="s">
        <v>403</v>
      </c>
      <c r="F146" s="55" t="s">
        <v>510</v>
      </c>
      <c r="G146" s="6" t="s">
        <v>45</v>
      </c>
      <c r="H146" s="5" t="n">
        <v>6257</v>
      </c>
      <c r="I146" s="1"/>
      <c r="J146" s="56"/>
      <c r="K146" s="1"/>
      <c r="L146" s="55"/>
      <c r="M146" s="55" t="s">
        <v>403</v>
      </c>
      <c r="N146" s="1"/>
      <c r="O146" s="1" t="s">
        <v>72</v>
      </c>
      <c r="Q146" s="1"/>
      <c r="R146" s="1"/>
      <c r="S146" s="1"/>
      <c r="T146" s="1"/>
      <c r="U146" s="1"/>
      <c r="V146" s="1"/>
      <c r="W146" s="1"/>
      <c r="X146" s="47" t="n">
        <f aca="false">+W146-U146</f>
        <v>0</v>
      </c>
      <c r="Y146" s="14" t="n">
        <f aca="false">+W146-V146</f>
        <v>0</v>
      </c>
      <c r="Z146" s="8" t="s">
        <v>400</v>
      </c>
      <c r="AA146" s="49"/>
      <c r="AB146" s="45"/>
      <c r="AC146" s="14"/>
      <c r="AD146" s="5"/>
      <c r="AE146" s="44" t="s">
        <v>51</v>
      </c>
      <c r="AF146" s="51" t="n">
        <v>0.055</v>
      </c>
      <c r="AG146" s="57"/>
      <c r="AH146" s="53" t="s">
        <v>92</v>
      </c>
      <c r="AI146" s="53" t="s">
        <v>4</v>
      </c>
      <c r="AJ146" s="1" t="s">
        <v>405</v>
      </c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true" customHeight="false" outlineLevel="0" collapsed="false">
      <c r="A147" s="43"/>
      <c r="B147" s="11"/>
      <c r="E147" s="55" t="s">
        <v>511</v>
      </c>
      <c r="F147" s="55" t="s">
        <v>224</v>
      </c>
      <c r="G147" s="6"/>
      <c r="H147" s="5" t="n">
        <v>9746</v>
      </c>
      <c r="I147" s="1"/>
      <c r="J147" s="56"/>
      <c r="K147" s="1"/>
      <c r="L147" s="55"/>
      <c r="M147" s="55"/>
      <c r="N147" s="1"/>
      <c r="O147" s="1" t="s">
        <v>72</v>
      </c>
      <c r="Q147" s="1"/>
      <c r="R147" s="1" t="n">
        <v>219</v>
      </c>
      <c r="S147" s="1"/>
      <c r="T147" s="1"/>
      <c r="U147" s="1" t="n">
        <v>278</v>
      </c>
      <c r="V147" s="1" t="n">
        <v>240</v>
      </c>
      <c r="W147" s="1" t="n">
        <v>240</v>
      </c>
      <c r="X147" s="47" t="n">
        <f aca="false">+W147-U147</f>
        <v>-38</v>
      </c>
      <c r="Y147" s="14"/>
      <c r="Z147" s="67" t="s">
        <v>139</v>
      </c>
      <c r="AA147" s="49"/>
      <c r="AB147" s="45"/>
      <c r="AC147" s="5"/>
      <c r="AD147" s="5" t="n">
        <v>506605</v>
      </c>
      <c r="AE147" s="44"/>
      <c r="AF147" s="51"/>
      <c r="AG147" s="57"/>
      <c r="AH147" s="53"/>
      <c r="AI147" s="53"/>
      <c r="AJ147" s="1"/>
      <c r="AK147" s="54" t="s">
        <v>76</v>
      </c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true" customHeight="false" outlineLevel="0" collapsed="false">
      <c r="A148" s="58"/>
      <c r="B148" s="59" t="s">
        <v>42</v>
      </c>
      <c r="C148" s="60"/>
      <c r="D148" s="61"/>
      <c r="E148" s="60" t="s">
        <v>316</v>
      </c>
      <c r="F148" s="60" t="s">
        <v>512</v>
      </c>
      <c r="G148" s="62" t="s">
        <v>45</v>
      </c>
      <c r="H148" s="62" t="n">
        <v>6029</v>
      </c>
      <c r="I148" s="61" t="n">
        <v>430</v>
      </c>
      <c r="J148" s="61" t="s">
        <v>46</v>
      </c>
      <c r="K148" s="61"/>
      <c r="L148" s="63" t="s">
        <v>47</v>
      </c>
      <c r="M148" s="60" t="s">
        <v>318</v>
      </c>
      <c r="N148" s="0"/>
      <c r="O148" s="64" t="s">
        <v>213</v>
      </c>
      <c r="P148" s="65"/>
      <c r="Q148" s="79" t="n">
        <v>3840</v>
      </c>
      <c r="R148" s="1" t="n">
        <v>3006</v>
      </c>
      <c r="S148" s="79" t="n">
        <v>3317</v>
      </c>
      <c r="T148" s="79" t="n">
        <v>3210</v>
      </c>
      <c r="U148" s="1" t="n">
        <v>2886</v>
      </c>
      <c r="V148" s="79" t="n">
        <v>2849</v>
      </c>
      <c r="W148" s="1" t="n">
        <v>2849</v>
      </c>
      <c r="X148" s="47" t="n">
        <f aca="false">+W148-U148</f>
        <v>-37</v>
      </c>
      <c r="Y148" s="66" t="n">
        <f aca="false">+W148-V148</f>
        <v>0</v>
      </c>
      <c r="Z148" s="15" t="s">
        <v>513</v>
      </c>
      <c r="AA148" s="54"/>
      <c r="AC148" s="68" t="n">
        <v>359688</v>
      </c>
      <c r="AD148" s="68" t="n">
        <v>133304</v>
      </c>
      <c r="AE148" s="75" t="s">
        <v>51</v>
      </c>
      <c r="AF148" s="76" t="n">
        <v>0.06</v>
      </c>
      <c r="AG148" s="77"/>
      <c r="AH148" s="71"/>
      <c r="AI148" s="71" t="s">
        <v>4</v>
      </c>
      <c r="AJ148" s="61" t="s">
        <v>79</v>
      </c>
      <c r="AK148" s="54" t="s">
        <v>53</v>
      </c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true" customHeight="false" outlineLevel="0" collapsed="false">
      <c r="A149" s="58"/>
      <c r="B149" s="59" t="s">
        <v>42</v>
      </c>
      <c r="C149" s="60"/>
      <c r="D149" s="61"/>
      <c r="E149" s="60" t="s">
        <v>443</v>
      </c>
      <c r="F149" s="60" t="s">
        <v>514</v>
      </c>
      <c r="G149" s="62" t="s">
        <v>45</v>
      </c>
      <c r="H149" s="62" t="n">
        <v>6140</v>
      </c>
      <c r="I149" s="61" t="n">
        <v>479</v>
      </c>
      <c r="J149" s="61" t="s">
        <v>46</v>
      </c>
      <c r="K149" s="61"/>
      <c r="L149" s="64" t="s">
        <v>47</v>
      </c>
      <c r="M149" s="60" t="s">
        <v>515</v>
      </c>
      <c r="N149" s="0"/>
      <c r="O149" s="64" t="s">
        <v>108</v>
      </c>
      <c r="P149" s="65"/>
      <c r="Q149" s="64" t="n">
        <v>367</v>
      </c>
      <c r="R149" s="64" t="n">
        <v>336</v>
      </c>
      <c r="S149" s="64" t="n">
        <v>189</v>
      </c>
      <c r="T149" s="64" t="n">
        <v>218</v>
      </c>
      <c r="U149" s="64" t="n">
        <v>318</v>
      </c>
      <c r="V149" s="64" t="n">
        <v>282</v>
      </c>
      <c r="W149" s="64" t="n">
        <v>282</v>
      </c>
      <c r="X149" s="47" t="n">
        <f aca="false">+W149-U149</f>
        <v>-36</v>
      </c>
      <c r="Y149" s="66" t="n">
        <f aca="false">+W149-V149</f>
        <v>0</v>
      </c>
      <c r="Z149" s="67" t="s">
        <v>139</v>
      </c>
      <c r="AA149" s="54"/>
      <c r="AC149" s="68" t="n">
        <v>313397</v>
      </c>
      <c r="AD149" s="68" t="n">
        <v>139513</v>
      </c>
      <c r="AE149" s="75" t="s">
        <v>51</v>
      </c>
      <c r="AF149" s="76"/>
      <c r="AG149" s="77"/>
      <c r="AH149" s="71"/>
      <c r="AI149" s="71" t="s">
        <v>4</v>
      </c>
      <c r="AJ149" s="61" t="s">
        <v>445</v>
      </c>
      <c r="AK149" s="54" t="s">
        <v>68</v>
      </c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true" customHeight="false" outlineLevel="0" collapsed="false">
      <c r="A150" s="43"/>
      <c r="B150" s="11" t="n">
        <v>36447</v>
      </c>
      <c r="E150" s="3" t="s">
        <v>151</v>
      </c>
      <c r="F150" s="111" t="s">
        <v>243</v>
      </c>
      <c r="G150" s="6" t="s">
        <v>83</v>
      </c>
      <c r="H150" s="5" t="n">
        <v>6284</v>
      </c>
      <c r="I150" s="1"/>
      <c r="J150" s="56"/>
      <c r="K150" s="1"/>
      <c r="L150" s="55"/>
      <c r="M150" s="55"/>
      <c r="N150" s="1"/>
      <c r="O150" s="1" t="s">
        <v>72</v>
      </c>
      <c r="Q150" s="46" t="n">
        <v>0</v>
      </c>
      <c r="R150" s="46"/>
      <c r="S150" s="46"/>
      <c r="T150" s="46"/>
      <c r="U150" s="46"/>
      <c r="V150" s="46"/>
      <c r="W150" s="46"/>
      <c r="X150" s="47" t="n">
        <f aca="false">+W150-U150</f>
        <v>0</v>
      </c>
      <c r="Y150" s="14" t="n">
        <f aca="false">+W150-V150</f>
        <v>0</v>
      </c>
      <c r="Z150" s="15" t="s">
        <v>516</v>
      </c>
      <c r="AA150" s="49"/>
      <c r="AB150" s="45"/>
      <c r="AC150" s="5"/>
      <c r="AD150" s="5" t="s">
        <v>395</v>
      </c>
      <c r="AE150" s="44" t="s">
        <v>59</v>
      </c>
      <c r="AF150" s="51"/>
      <c r="AG150" s="52"/>
      <c r="AH150" s="53"/>
      <c r="AI150" s="53"/>
      <c r="AJ150" s="1"/>
      <c r="AK150" s="54" t="s">
        <v>76</v>
      </c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true" customHeight="false" outlineLevel="0" collapsed="false">
      <c r="A151" s="58"/>
      <c r="B151" s="59" t="s">
        <v>42</v>
      </c>
      <c r="C151" s="73"/>
      <c r="D151" s="64"/>
      <c r="E151" s="3" t="s">
        <v>517</v>
      </c>
      <c r="F151" s="3" t="s">
        <v>518</v>
      </c>
      <c r="G151" s="6" t="s">
        <v>45</v>
      </c>
      <c r="H151" s="6" t="n">
        <v>6879</v>
      </c>
      <c r="I151" s="4" t="n">
        <v>600</v>
      </c>
      <c r="J151" s="4" t="s">
        <v>46</v>
      </c>
      <c r="L151" s="1" t="s">
        <v>47</v>
      </c>
      <c r="M151" s="3" t="s">
        <v>519</v>
      </c>
      <c r="N151" s="45"/>
      <c r="O151" s="1" t="s">
        <v>520</v>
      </c>
      <c r="Q151" s="46" t="n">
        <v>180</v>
      </c>
      <c r="R151" s="46" t="n">
        <v>36</v>
      </c>
      <c r="S151" s="46" t="n">
        <v>544</v>
      </c>
      <c r="T151" s="46" t="n">
        <v>359</v>
      </c>
      <c r="U151" s="46" t="n">
        <v>36</v>
      </c>
      <c r="V151" s="46" t="n">
        <v>0</v>
      </c>
      <c r="W151" s="46" t="n">
        <v>0</v>
      </c>
      <c r="X151" s="47" t="n">
        <f aca="false">+W151-U151</f>
        <v>-36</v>
      </c>
      <c r="Y151" s="14" t="n">
        <f aca="false">+W151-V151</f>
        <v>0</v>
      </c>
      <c r="Z151" s="67" t="s">
        <v>139</v>
      </c>
      <c r="AA151" s="49"/>
      <c r="AB151" s="45"/>
      <c r="AC151" s="5" t="n">
        <v>309988</v>
      </c>
      <c r="AD151" s="5" t="n">
        <v>589461</v>
      </c>
      <c r="AE151" s="50" t="s">
        <v>51</v>
      </c>
      <c r="AF151" s="9" t="n">
        <v>0.075</v>
      </c>
      <c r="AG151" s="109" t="n">
        <v>9907</v>
      </c>
      <c r="AH151" s="1" t="s">
        <v>521</v>
      </c>
      <c r="AI151" s="53" t="s">
        <v>4</v>
      </c>
      <c r="AJ151" s="4" t="s">
        <v>79</v>
      </c>
      <c r="AK151" s="54" t="s">
        <v>336</v>
      </c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true" customHeight="false" outlineLevel="0" collapsed="false">
      <c r="A152" s="43"/>
      <c r="B152" s="11" t="s">
        <v>42</v>
      </c>
      <c r="E152" s="55" t="s">
        <v>93</v>
      </c>
      <c r="F152" s="3" t="s">
        <v>522</v>
      </c>
      <c r="G152" s="6" t="s">
        <v>45</v>
      </c>
      <c r="H152" s="6" t="n">
        <v>8751</v>
      </c>
      <c r="I152" s="4" t="n">
        <v>767</v>
      </c>
      <c r="J152" s="4" t="s">
        <v>46</v>
      </c>
      <c r="L152" s="1" t="s">
        <v>95</v>
      </c>
      <c r="M152" s="3" t="s">
        <v>96</v>
      </c>
      <c r="N152" s="45"/>
      <c r="O152" s="1" t="s">
        <v>523</v>
      </c>
      <c r="Q152" s="46" t="n">
        <v>1948</v>
      </c>
      <c r="R152" s="46" t="n">
        <v>1551</v>
      </c>
      <c r="S152" s="46" t="n">
        <v>1720</v>
      </c>
      <c r="T152" s="46" t="n">
        <v>1675</v>
      </c>
      <c r="U152" s="46" t="n">
        <v>1514</v>
      </c>
      <c r="V152" s="46" t="n">
        <v>1478</v>
      </c>
      <c r="W152" s="46" t="n">
        <v>1478</v>
      </c>
      <c r="X152" s="47" t="n">
        <f aca="false">+W152-U152</f>
        <v>-36</v>
      </c>
      <c r="Y152" s="14" t="n">
        <f aca="false">+W152-V152</f>
        <v>0</v>
      </c>
      <c r="Z152" s="67" t="s">
        <v>139</v>
      </c>
      <c r="AA152" s="49"/>
      <c r="AB152" s="45"/>
      <c r="AC152" s="5" t="n">
        <v>312054</v>
      </c>
      <c r="AD152" s="5" t="n">
        <v>126370</v>
      </c>
      <c r="AE152" s="50" t="s">
        <v>51</v>
      </c>
      <c r="AF152" s="51" t="n">
        <v>0.06</v>
      </c>
      <c r="AG152" s="52"/>
      <c r="AH152" s="53" t="s">
        <v>66</v>
      </c>
      <c r="AI152" s="53" t="s">
        <v>4</v>
      </c>
      <c r="AJ152" s="4" t="s">
        <v>524</v>
      </c>
      <c r="AK152" s="54" t="s">
        <v>68</v>
      </c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22.5" hidden="true" customHeight="false" outlineLevel="0" collapsed="false">
      <c r="A153" s="43"/>
      <c r="B153" s="11" t="s">
        <v>42</v>
      </c>
      <c r="E153" s="3" t="s">
        <v>242</v>
      </c>
      <c r="F153" s="3" t="s">
        <v>525</v>
      </c>
      <c r="G153" s="6" t="s">
        <v>45</v>
      </c>
      <c r="H153" s="6" t="n">
        <v>9680</v>
      </c>
      <c r="I153" s="4" t="n">
        <v>485</v>
      </c>
      <c r="J153" s="4" t="s">
        <v>46</v>
      </c>
      <c r="L153" s="1" t="s">
        <v>47</v>
      </c>
      <c r="M153" s="3" t="s">
        <v>242</v>
      </c>
      <c r="N153" s="45"/>
      <c r="O153" s="1" t="s">
        <v>72</v>
      </c>
      <c r="Q153" s="1" t="n">
        <v>842</v>
      </c>
      <c r="R153" s="1" t="n">
        <v>790</v>
      </c>
      <c r="S153" s="1" t="n">
        <v>890</v>
      </c>
      <c r="T153" s="1" t="n">
        <v>727</v>
      </c>
      <c r="U153" s="1" t="n">
        <v>701</v>
      </c>
      <c r="V153" s="1" t="n">
        <v>666</v>
      </c>
      <c r="W153" s="1" t="n">
        <v>666</v>
      </c>
      <c r="X153" s="47" t="n">
        <f aca="false">+W153-U153</f>
        <v>-35</v>
      </c>
      <c r="Y153" s="14" t="n">
        <f aca="false">+W153-V153</f>
        <v>0</v>
      </c>
      <c r="Z153" s="67" t="s">
        <v>139</v>
      </c>
      <c r="AA153" s="49"/>
      <c r="AB153" s="45"/>
      <c r="AC153" s="5" t="n">
        <v>349635</v>
      </c>
      <c r="AD153" s="5" t="n">
        <v>136371</v>
      </c>
      <c r="AE153" s="50" t="s">
        <v>51</v>
      </c>
      <c r="AF153" s="51" t="n">
        <v>0.05</v>
      </c>
      <c r="AG153" s="52"/>
      <c r="AH153" s="53" t="s">
        <v>66</v>
      </c>
      <c r="AI153" s="53" t="s">
        <v>4</v>
      </c>
      <c r="AJ153" s="4" t="s">
        <v>526</v>
      </c>
      <c r="AK153" s="54" t="s">
        <v>76</v>
      </c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true" customHeight="false" outlineLevel="0" collapsed="false">
      <c r="A154" s="43"/>
      <c r="B154" s="11" t="s">
        <v>42</v>
      </c>
      <c r="C154" s="55"/>
      <c r="D154" s="1"/>
      <c r="E154" s="3" t="s">
        <v>527</v>
      </c>
      <c r="F154" s="3" t="s">
        <v>528</v>
      </c>
      <c r="G154" s="6" t="s">
        <v>45</v>
      </c>
      <c r="H154" s="6" t="n">
        <v>6686</v>
      </c>
      <c r="I154" s="4" t="n">
        <v>765</v>
      </c>
      <c r="J154" s="4" t="s">
        <v>46</v>
      </c>
      <c r="L154" s="1" t="s">
        <v>47</v>
      </c>
      <c r="M154" s="3" t="s">
        <v>529</v>
      </c>
      <c r="N154" s="45"/>
      <c r="O154" s="1" t="s">
        <v>64</v>
      </c>
      <c r="Q154" s="1" t="n">
        <v>124</v>
      </c>
      <c r="R154" s="1" t="n">
        <v>164</v>
      </c>
      <c r="S154" s="1" t="n">
        <v>110</v>
      </c>
      <c r="T154" s="1" t="n">
        <v>119</v>
      </c>
      <c r="U154" s="1" t="n">
        <v>161</v>
      </c>
      <c r="V154" s="1" t="n">
        <v>127</v>
      </c>
      <c r="W154" s="1" t="n">
        <v>127</v>
      </c>
      <c r="X154" s="47" t="n">
        <f aca="false">+W154-U154</f>
        <v>-34</v>
      </c>
      <c r="Y154" s="14" t="n">
        <f aca="false">+W154-V154</f>
        <v>0</v>
      </c>
      <c r="Z154" s="67" t="s">
        <v>139</v>
      </c>
      <c r="AA154" s="49"/>
      <c r="AB154" s="45"/>
      <c r="AC154" s="5" t="n">
        <v>358926</v>
      </c>
      <c r="AD154" s="5" t="n">
        <v>133308</v>
      </c>
      <c r="AE154" s="50" t="s">
        <v>51</v>
      </c>
      <c r="AF154" s="51" t="n">
        <v>0.33</v>
      </c>
      <c r="AG154" s="52" t="n">
        <v>9906</v>
      </c>
      <c r="AH154" s="53" t="s">
        <v>74</v>
      </c>
      <c r="AI154" s="53" t="s">
        <v>4</v>
      </c>
      <c r="AJ154" s="4" t="s">
        <v>530</v>
      </c>
      <c r="AK154" s="54" t="s">
        <v>68</v>
      </c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true" customHeight="false" outlineLevel="0" collapsed="false">
      <c r="A155" s="43"/>
      <c r="B155" s="11"/>
      <c r="C155" s="55"/>
      <c r="D155" s="1"/>
      <c r="E155" s="3" t="s">
        <v>531</v>
      </c>
      <c r="F155" s="3" t="s">
        <v>532</v>
      </c>
      <c r="G155" s="6"/>
      <c r="H155" s="6" t="n">
        <v>9847</v>
      </c>
      <c r="I155" s="4"/>
      <c r="J155" s="4"/>
      <c r="L155" s="1"/>
      <c r="N155" s="45"/>
      <c r="O155" s="64" t="s">
        <v>115</v>
      </c>
      <c r="Q155" s="1"/>
      <c r="R155" s="1" t="n">
        <v>300</v>
      </c>
      <c r="S155" s="1" t="n">
        <v>319</v>
      </c>
      <c r="T155" s="1" t="n">
        <v>488</v>
      </c>
      <c r="U155" s="1" t="n">
        <v>144</v>
      </c>
      <c r="V155" s="1" t="n">
        <f aca="false">63+47</f>
        <v>110</v>
      </c>
      <c r="W155" s="1" t="n">
        <f aca="false">63+47</f>
        <v>110</v>
      </c>
      <c r="X155" s="47" t="n">
        <f aca="false">+W155-U155</f>
        <v>-34</v>
      </c>
      <c r="Y155" s="14" t="n">
        <f aca="false">+W155-V155</f>
        <v>0</v>
      </c>
      <c r="Z155" s="67" t="s">
        <v>139</v>
      </c>
      <c r="AA155" s="49"/>
      <c r="AB155" s="45"/>
      <c r="AC155" s="5"/>
      <c r="AD155" s="5" t="n">
        <v>377240</v>
      </c>
      <c r="AE155" s="50"/>
      <c r="AF155" s="51"/>
      <c r="AG155" s="52"/>
      <c r="AH155" s="53"/>
      <c r="AI155" s="53"/>
      <c r="AJ155" s="4"/>
      <c r="AK155" s="54" t="s">
        <v>86</v>
      </c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true" customHeight="false" outlineLevel="0" collapsed="false">
      <c r="A156" s="58"/>
      <c r="B156" s="59" t="s">
        <v>42</v>
      </c>
      <c r="C156" s="60"/>
      <c r="D156" s="61"/>
      <c r="E156" s="60" t="s">
        <v>242</v>
      </c>
      <c r="F156" s="60" t="s">
        <v>533</v>
      </c>
      <c r="G156" s="62" t="s">
        <v>45</v>
      </c>
      <c r="H156" s="62" t="n">
        <v>6842</v>
      </c>
      <c r="I156" s="61" t="n">
        <v>429</v>
      </c>
      <c r="J156" s="61" t="s">
        <v>46</v>
      </c>
      <c r="K156" s="61"/>
      <c r="L156" s="64" t="s">
        <v>47</v>
      </c>
      <c r="M156" s="60" t="s">
        <v>242</v>
      </c>
      <c r="N156" s="0"/>
      <c r="O156" s="64" t="s">
        <v>115</v>
      </c>
      <c r="P156" s="65"/>
      <c r="Q156" s="64" t="n">
        <v>166</v>
      </c>
      <c r="R156" s="64" t="n">
        <v>168</v>
      </c>
      <c r="S156" s="64" t="n">
        <v>226</v>
      </c>
      <c r="T156" s="64" t="n">
        <v>291</v>
      </c>
      <c r="U156" s="64" t="n">
        <v>177</v>
      </c>
      <c r="V156" s="64" t="n">
        <v>144</v>
      </c>
      <c r="W156" s="64" t="n">
        <v>144</v>
      </c>
      <c r="X156" s="47" t="n">
        <f aca="false">+W156-U156</f>
        <v>-33</v>
      </c>
      <c r="Y156" s="66" t="n">
        <f aca="false">+W156-V156</f>
        <v>0</v>
      </c>
      <c r="Z156" s="67" t="s">
        <v>139</v>
      </c>
      <c r="AA156" s="54"/>
      <c r="AC156" s="68" t="n">
        <v>363273</v>
      </c>
      <c r="AD156" s="68" t="n">
        <v>204859</v>
      </c>
      <c r="AE156" s="75" t="s">
        <v>51</v>
      </c>
      <c r="AF156" s="76" t="n">
        <v>0.06</v>
      </c>
      <c r="AG156" s="77"/>
      <c r="AH156" s="71" t="s">
        <v>92</v>
      </c>
      <c r="AI156" s="71" t="s">
        <v>4</v>
      </c>
      <c r="AJ156" s="61" t="s">
        <v>534</v>
      </c>
      <c r="AK156" s="54" t="s">
        <v>76</v>
      </c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true" customHeight="false" outlineLevel="0" collapsed="false">
      <c r="A157" s="43"/>
      <c r="B157" s="11" t="s">
        <v>42</v>
      </c>
      <c r="E157" s="3" t="s">
        <v>535</v>
      </c>
      <c r="F157" s="3" t="s">
        <v>536</v>
      </c>
      <c r="G157" s="6" t="s">
        <v>45</v>
      </c>
      <c r="H157" s="6" t="n">
        <v>5048</v>
      </c>
      <c r="I157" s="4" t="n">
        <v>766</v>
      </c>
      <c r="J157" s="4" t="s">
        <v>46</v>
      </c>
      <c r="L157" s="1" t="s">
        <v>47</v>
      </c>
      <c r="M157" s="3" t="s">
        <v>537</v>
      </c>
      <c r="N157" s="45"/>
      <c r="O157" s="1" t="s">
        <v>84</v>
      </c>
      <c r="Q157" s="1" t="n">
        <v>158</v>
      </c>
      <c r="R157" s="1" t="n">
        <v>124</v>
      </c>
      <c r="S157" s="1" t="n">
        <v>142</v>
      </c>
      <c r="T157" s="1" t="n">
        <v>138</v>
      </c>
      <c r="U157" s="1" t="n">
        <v>38</v>
      </c>
      <c r="V157" s="1" t="n">
        <v>6</v>
      </c>
      <c r="W157" s="1" t="n">
        <v>6</v>
      </c>
      <c r="X157" s="47" t="n">
        <f aca="false">+W157-U157</f>
        <v>-32</v>
      </c>
      <c r="Y157" s="14" t="n">
        <f aca="false">+W157-V157</f>
        <v>0</v>
      </c>
      <c r="Z157" s="67" t="s">
        <v>139</v>
      </c>
      <c r="AA157" s="49"/>
      <c r="AB157" s="45"/>
      <c r="AC157" s="45"/>
      <c r="AD157" s="5" t="n">
        <v>224899</v>
      </c>
      <c r="AE157" s="50" t="s">
        <v>51</v>
      </c>
      <c r="AF157" s="51" t="n">
        <v>0.02</v>
      </c>
      <c r="AG157" s="52"/>
      <c r="AH157" s="53" t="s">
        <v>92</v>
      </c>
      <c r="AI157" s="53" t="s">
        <v>4</v>
      </c>
      <c r="AJ157" s="4" t="s">
        <v>79</v>
      </c>
      <c r="AK157" s="54" t="s">
        <v>76</v>
      </c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true" customHeight="false" outlineLevel="0" collapsed="false">
      <c r="A158" s="58"/>
      <c r="B158" s="59" t="s">
        <v>42</v>
      </c>
      <c r="C158" s="60"/>
      <c r="D158" s="61"/>
      <c r="E158" s="60" t="s">
        <v>538</v>
      </c>
      <c r="F158" s="60" t="s">
        <v>539</v>
      </c>
      <c r="G158" s="6" t="s">
        <v>45</v>
      </c>
      <c r="H158" s="62" t="n">
        <v>5083</v>
      </c>
      <c r="I158" s="4" t="n">
        <v>550</v>
      </c>
      <c r="J158" s="4" t="s">
        <v>46</v>
      </c>
      <c r="L158" s="44" t="s">
        <v>47</v>
      </c>
      <c r="M158" s="3" t="s">
        <v>540</v>
      </c>
      <c r="N158" s="45"/>
      <c r="O158" s="64" t="s">
        <v>72</v>
      </c>
      <c r="Q158" s="64" t="n">
        <v>725</v>
      </c>
      <c r="R158" s="64" t="n">
        <v>156</v>
      </c>
      <c r="S158" s="64" t="n">
        <v>168</v>
      </c>
      <c r="T158" s="64" t="n">
        <v>170</v>
      </c>
      <c r="U158" s="64" t="n">
        <v>130</v>
      </c>
      <c r="V158" s="64" t="n">
        <v>98</v>
      </c>
      <c r="W158" s="64" t="n">
        <v>98</v>
      </c>
      <c r="X158" s="47" t="n">
        <f aca="false">+W158-U158</f>
        <v>-32</v>
      </c>
      <c r="Y158" s="14" t="n">
        <f aca="false">+W158-V158</f>
        <v>0</v>
      </c>
      <c r="Z158" s="67" t="s">
        <v>139</v>
      </c>
      <c r="AA158" s="49"/>
      <c r="AB158" s="45"/>
      <c r="AC158" s="5" t="n">
        <v>358912</v>
      </c>
      <c r="AD158" s="68" t="n">
        <v>138672</v>
      </c>
      <c r="AE158" s="50" t="s">
        <v>51</v>
      </c>
      <c r="AF158" s="51" t="n">
        <v>0.07</v>
      </c>
      <c r="AG158" s="52" t="n">
        <v>9904</v>
      </c>
      <c r="AH158" s="53" t="s">
        <v>74</v>
      </c>
      <c r="AI158" s="53" t="s">
        <v>4</v>
      </c>
      <c r="AJ158" s="61" t="s">
        <v>541</v>
      </c>
      <c r="AK158" s="54" t="s">
        <v>86</v>
      </c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true" customHeight="false" outlineLevel="0" collapsed="false">
      <c r="A159" s="58"/>
      <c r="B159" s="59" t="s">
        <v>42</v>
      </c>
      <c r="C159" s="73"/>
      <c r="D159" s="64"/>
      <c r="E159" s="60" t="s">
        <v>542</v>
      </c>
      <c r="F159" s="60" t="s">
        <v>543</v>
      </c>
      <c r="G159" s="6" t="s">
        <v>45</v>
      </c>
      <c r="H159" s="62" t="n">
        <v>6509</v>
      </c>
      <c r="I159" s="4" t="n">
        <v>550</v>
      </c>
      <c r="J159" s="4" t="s">
        <v>46</v>
      </c>
      <c r="L159" s="1" t="s">
        <v>47</v>
      </c>
      <c r="M159" s="3" t="s">
        <v>542</v>
      </c>
      <c r="N159" s="45"/>
      <c r="O159" s="64" t="s">
        <v>72</v>
      </c>
      <c r="Q159" s="64"/>
      <c r="R159" s="64"/>
      <c r="S159" s="64"/>
      <c r="T159" s="64"/>
      <c r="U159" s="64"/>
      <c r="V159" s="64"/>
      <c r="W159" s="64"/>
      <c r="X159" s="47" t="n">
        <f aca="false">+W159-U159</f>
        <v>0</v>
      </c>
      <c r="Y159" s="14" t="n">
        <f aca="false">+W159-V159</f>
        <v>0</v>
      </c>
      <c r="Z159" s="70" t="s">
        <v>146</v>
      </c>
      <c r="AA159" s="49"/>
      <c r="AB159" s="45"/>
      <c r="AC159" s="45"/>
      <c r="AD159" s="68" t="n">
        <v>26446</v>
      </c>
      <c r="AE159" s="50" t="s">
        <v>51</v>
      </c>
      <c r="AF159" s="51" t="n">
        <v>0.055</v>
      </c>
      <c r="AG159" s="52"/>
      <c r="AH159" s="53" t="s">
        <v>92</v>
      </c>
      <c r="AI159" s="53" t="s">
        <v>4</v>
      </c>
      <c r="AJ159" s="61" t="s">
        <v>544</v>
      </c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true" customHeight="false" outlineLevel="0" collapsed="false">
      <c r="A160" s="43"/>
      <c r="B160" s="11" t="s">
        <v>42</v>
      </c>
      <c r="E160" s="55" t="s">
        <v>314</v>
      </c>
      <c r="F160" s="55" t="s">
        <v>545</v>
      </c>
      <c r="G160" s="6" t="s">
        <v>45</v>
      </c>
      <c r="H160" s="5" t="n">
        <v>9729</v>
      </c>
      <c r="I160" s="1"/>
      <c r="J160" s="56"/>
      <c r="K160" s="1"/>
      <c r="L160" s="55"/>
      <c r="M160" s="55" t="s">
        <v>314</v>
      </c>
      <c r="N160" s="1"/>
      <c r="O160" s="1" t="s">
        <v>271</v>
      </c>
      <c r="Q160" s="1" t="n">
        <v>390</v>
      </c>
      <c r="R160" s="1" t="n">
        <v>67</v>
      </c>
      <c r="S160" s="1" t="n">
        <v>108</v>
      </c>
      <c r="T160" s="1" t="n">
        <v>110</v>
      </c>
      <c r="U160" s="1" t="n">
        <v>99</v>
      </c>
      <c r="V160" s="1" t="n">
        <v>67</v>
      </c>
      <c r="W160" s="1" t="n">
        <v>67</v>
      </c>
      <c r="X160" s="47" t="n">
        <f aca="false">+W160-U160</f>
        <v>-32</v>
      </c>
      <c r="Y160" s="14" t="n">
        <f aca="false">+W160-V160</f>
        <v>0</v>
      </c>
      <c r="Z160" s="67" t="s">
        <v>139</v>
      </c>
      <c r="AA160" s="49"/>
      <c r="AB160" s="45"/>
      <c r="AC160" s="102"/>
      <c r="AD160" s="5" t="n">
        <v>138486</v>
      </c>
      <c r="AE160" s="44" t="s">
        <v>59</v>
      </c>
      <c r="AF160" s="51" t="n">
        <v>0.109</v>
      </c>
      <c r="AG160" s="52" t="n">
        <v>9902</v>
      </c>
      <c r="AH160" s="53" t="s">
        <v>74</v>
      </c>
      <c r="AI160" s="53" t="s">
        <v>4</v>
      </c>
      <c r="AJ160" s="1" t="s">
        <v>546</v>
      </c>
      <c r="AK160" s="54" t="s">
        <v>68</v>
      </c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true" customHeight="false" outlineLevel="0" collapsed="false">
      <c r="A161" s="43"/>
      <c r="B161" s="11" t="n">
        <v>36325</v>
      </c>
      <c r="E161" s="55" t="s">
        <v>200</v>
      </c>
      <c r="F161" s="55" t="s">
        <v>547</v>
      </c>
      <c r="G161" s="6" t="s">
        <v>45</v>
      </c>
      <c r="H161" s="5" t="n">
        <v>9840</v>
      </c>
      <c r="I161" s="1"/>
      <c r="J161" s="56"/>
      <c r="K161" s="1"/>
      <c r="L161" s="55"/>
      <c r="M161" s="55"/>
      <c r="N161" s="1" t="s">
        <v>56</v>
      </c>
      <c r="O161" s="64" t="s">
        <v>57</v>
      </c>
      <c r="Q161" s="1"/>
      <c r="R161" s="1" t="n">
        <v>1</v>
      </c>
      <c r="S161" s="1" t="n">
        <v>0</v>
      </c>
      <c r="T161" s="1" t="n">
        <v>890</v>
      </c>
      <c r="U161" s="1" t="n">
        <v>890</v>
      </c>
      <c r="V161" s="1" t="n">
        <v>860</v>
      </c>
      <c r="W161" s="1" t="n">
        <v>860</v>
      </c>
      <c r="X161" s="47" t="n">
        <f aca="false">+W161-U161</f>
        <v>-30</v>
      </c>
      <c r="Y161" s="14" t="n">
        <f aca="false">+W161-V161</f>
        <v>0</v>
      </c>
      <c r="Z161" s="67" t="s">
        <v>139</v>
      </c>
      <c r="AA161" s="49"/>
      <c r="AB161" s="45"/>
      <c r="AC161" s="5"/>
      <c r="AD161" s="5" t="n">
        <v>417850</v>
      </c>
      <c r="AE161" s="44" t="s">
        <v>59</v>
      </c>
      <c r="AF161" s="51"/>
      <c r="AG161" s="57"/>
      <c r="AH161" s="53"/>
      <c r="AI161" s="53" t="s">
        <v>4</v>
      </c>
      <c r="AJ161" s="1"/>
      <c r="AK161" s="54" t="s">
        <v>53</v>
      </c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  <c r="IT161" s="72"/>
      <c r="IU161" s="72"/>
      <c r="IV161" s="72"/>
      <c r="IW161" s="72"/>
    </row>
    <row r="162" customFormat="false" ht="12.75" hidden="true" customHeight="false" outlineLevel="0" collapsed="false">
      <c r="A162" s="43"/>
      <c r="B162" s="11" t="n">
        <v>36325</v>
      </c>
      <c r="E162" s="55" t="s">
        <v>548</v>
      </c>
      <c r="F162" s="55" t="s">
        <v>549</v>
      </c>
      <c r="G162" s="6" t="s">
        <v>45</v>
      </c>
      <c r="H162" s="5" t="n">
        <v>9841</v>
      </c>
      <c r="I162" s="1"/>
      <c r="J162" s="56"/>
      <c r="K162" s="1"/>
      <c r="L162" s="55"/>
      <c r="M162" s="55"/>
      <c r="N162" s="1" t="s">
        <v>56</v>
      </c>
      <c r="O162" s="64" t="s">
        <v>198</v>
      </c>
      <c r="Q162" s="1"/>
      <c r="R162" s="1" t="n">
        <v>0</v>
      </c>
      <c r="S162" s="1"/>
      <c r="T162" s="1"/>
      <c r="U162" s="1" t="n">
        <v>1500</v>
      </c>
      <c r="V162" s="1" t="n">
        <v>1470</v>
      </c>
      <c r="W162" s="1" t="n">
        <v>1470</v>
      </c>
      <c r="X162" s="47" t="n">
        <f aca="false">+W162-U162</f>
        <v>-30</v>
      </c>
      <c r="Y162" s="14" t="n">
        <f aca="false">+W162-V162</f>
        <v>0</v>
      </c>
      <c r="Z162" s="15" t="s">
        <v>153</v>
      </c>
      <c r="AA162" s="49"/>
      <c r="AB162" s="45"/>
      <c r="AC162" s="5"/>
      <c r="AD162" s="5" t="n">
        <v>621422</v>
      </c>
      <c r="AE162" s="44" t="s">
        <v>59</v>
      </c>
      <c r="AF162" s="51"/>
      <c r="AG162" s="57"/>
      <c r="AH162" s="53"/>
      <c r="AI162" s="53" t="s">
        <v>4</v>
      </c>
      <c r="AJ162" s="1"/>
      <c r="AK162" s="54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true" customHeight="false" outlineLevel="0" collapsed="false">
      <c r="A163" s="43"/>
      <c r="B163" s="11" t="n">
        <v>36325</v>
      </c>
      <c r="E163" s="55" t="s">
        <v>240</v>
      </c>
      <c r="F163" s="55" t="s">
        <v>550</v>
      </c>
      <c r="G163" s="6" t="s">
        <v>45</v>
      </c>
      <c r="H163" s="5" t="n">
        <v>9834</v>
      </c>
      <c r="I163" s="1"/>
      <c r="J163" s="56"/>
      <c r="K163" s="1"/>
      <c r="L163" s="55"/>
      <c r="M163" s="55"/>
      <c r="N163" s="1" t="s">
        <v>56</v>
      </c>
      <c r="O163" s="1" t="s">
        <v>72</v>
      </c>
      <c r="Q163" s="1" t="n">
        <v>0</v>
      </c>
      <c r="R163" s="1" t="n">
        <v>49</v>
      </c>
      <c r="S163" s="1" t="n">
        <v>133</v>
      </c>
      <c r="T163" s="1" t="n">
        <v>63</v>
      </c>
      <c r="U163" s="1" t="n">
        <v>48</v>
      </c>
      <c r="V163" s="1" t="n">
        <v>19</v>
      </c>
      <c r="W163" s="1" t="n">
        <v>19</v>
      </c>
      <c r="X163" s="47" t="n">
        <f aca="false">+W163-U163</f>
        <v>-29</v>
      </c>
      <c r="Y163" s="14" t="n">
        <f aca="false">+W163-V163</f>
        <v>0</v>
      </c>
      <c r="Z163" s="67" t="s">
        <v>139</v>
      </c>
      <c r="AA163" s="49"/>
      <c r="AB163" s="45"/>
      <c r="AC163" s="5"/>
      <c r="AD163" s="5" t="n">
        <v>279782</v>
      </c>
      <c r="AE163" s="44" t="s">
        <v>59</v>
      </c>
      <c r="AF163" s="51"/>
      <c r="AG163" s="57"/>
      <c r="AH163" s="53"/>
      <c r="AI163" s="53" t="s">
        <v>4</v>
      </c>
      <c r="AJ163" s="1"/>
      <c r="AK163" s="54" t="s">
        <v>76</v>
      </c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true" customHeight="false" outlineLevel="0" collapsed="false">
      <c r="A164" s="43"/>
      <c r="B164" s="11" t="s">
        <v>42</v>
      </c>
      <c r="E164" s="55" t="s">
        <v>93</v>
      </c>
      <c r="F164" s="55" t="s">
        <v>551</v>
      </c>
      <c r="G164" s="6" t="s">
        <v>45</v>
      </c>
      <c r="H164" s="5" t="n">
        <v>5353</v>
      </c>
      <c r="I164" s="1"/>
      <c r="J164" s="56"/>
      <c r="K164" s="1"/>
      <c r="L164" s="55"/>
      <c r="M164" s="55" t="s">
        <v>96</v>
      </c>
      <c r="N164" s="1"/>
      <c r="O164" s="1" t="s">
        <v>90</v>
      </c>
      <c r="Q164" s="1" t="n">
        <v>6</v>
      </c>
      <c r="R164" s="1" t="n">
        <v>630</v>
      </c>
      <c r="S164" s="1" t="n">
        <v>7</v>
      </c>
      <c r="T164" s="1" t="n">
        <v>7</v>
      </c>
      <c r="U164" s="1" t="n">
        <v>629</v>
      </c>
      <c r="V164" s="1" t="n">
        <v>601</v>
      </c>
      <c r="W164" s="1" t="n">
        <v>601</v>
      </c>
      <c r="X164" s="47" t="n">
        <f aca="false">+W164-U164</f>
        <v>-28</v>
      </c>
      <c r="Y164" s="14" t="n">
        <f aca="false">+W164-V164</f>
        <v>0</v>
      </c>
      <c r="Z164" s="67" t="s">
        <v>139</v>
      </c>
      <c r="AA164" s="49"/>
      <c r="AB164" s="45"/>
      <c r="AC164" s="5" t="n">
        <v>316719</v>
      </c>
      <c r="AD164" s="5" t="n">
        <v>126271</v>
      </c>
      <c r="AE164" s="44" t="s">
        <v>51</v>
      </c>
      <c r="AF164" s="51" t="n">
        <v>0.065</v>
      </c>
      <c r="AG164" s="57"/>
      <c r="AH164" s="53" t="s">
        <v>92</v>
      </c>
      <c r="AI164" s="74"/>
      <c r="AJ164" s="1" t="s">
        <v>136</v>
      </c>
      <c r="AK164" s="54" t="s">
        <v>68</v>
      </c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true" customHeight="false" outlineLevel="0" collapsed="false">
      <c r="A165" s="58"/>
      <c r="B165" s="59" t="s">
        <v>42</v>
      </c>
      <c r="C165" s="60"/>
      <c r="D165" s="61"/>
      <c r="E165" s="73" t="s">
        <v>552</v>
      </c>
      <c r="F165" s="73" t="s">
        <v>553</v>
      </c>
      <c r="G165" s="62" t="s">
        <v>45</v>
      </c>
      <c r="H165" s="68" t="n">
        <v>6586</v>
      </c>
      <c r="I165" s="64" t="n">
        <v>487</v>
      </c>
      <c r="J165" s="79" t="s">
        <v>46</v>
      </c>
      <c r="K165" s="64"/>
      <c r="L165" s="64" t="s">
        <v>47</v>
      </c>
      <c r="M165" s="60" t="s">
        <v>554</v>
      </c>
      <c r="N165" s="64"/>
      <c r="O165" s="64" t="s">
        <v>72</v>
      </c>
      <c r="P165" s="65"/>
      <c r="Q165" s="64"/>
      <c r="R165" s="64"/>
      <c r="S165" s="64"/>
      <c r="T165" s="64"/>
      <c r="U165" s="64"/>
      <c r="V165" s="64"/>
      <c r="W165" s="64"/>
      <c r="X165" s="47" t="n">
        <f aca="false">+W165-U165</f>
        <v>0</v>
      </c>
      <c r="Y165" s="66" t="n">
        <f aca="false">+W165-V165</f>
        <v>0</v>
      </c>
      <c r="Z165" s="67" t="s">
        <v>146</v>
      </c>
      <c r="AA165" s="54"/>
      <c r="AC165" s="68" t="n">
        <v>358917</v>
      </c>
      <c r="AD165" s="68" t="n">
        <v>26513</v>
      </c>
      <c r="AE165" s="75" t="s">
        <v>51</v>
      </c>
      <c r="AF165" s="76" t="n">
        <v>0.055</v>
      </c>
      <c r="AG165" s="77"/>
      <c r="AH165" s="71" t="s">
        <v>92</v>
      </c>
      <c r="AI165" s="71" t="s">
        <v>4</v>
      </c>
      <c r="AJ165" s="61" t="s">
        <v>79</v>
      </c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true" customHeight="false" outlineLevel="0" collapsed="false">
      <c r="A166" s="43"/>
      <c r="B166" s="11" t="s">
        <v>42</v>
      </c>
      <c r="E166" s="3" t="s">
        <v>332</v>
      </c>
      <c r="F166" s="3" t="s">
        <v>555</v>
      </c>
      <c r="G166" s="6" t="s">
        <v>45</v>
      </c>
      <c r="H166" s="6" t="n">
        <v>6026</v>
      </c>
      <c r="I166" s="4" t="n">
        <v>766</v>
      </c>
      <c r="J166" s="4" t="s">
        <v>174</v>
      </c>
      <c r="L166" s="1" t="s">
        <v>47</v>
      </c>
      <c r="M166" s="3" t="s">
        <v>334</v>
      </c>
      <c r="N166" s="45"/>
      <c r="O166" s="1" t="s">
        <v>84</v>
      </c>
      <c r="Q166" s="1" t="n">
        <v>163</v>
      </c>
      <c r="R166" s="1" t="n">
        <v>177</v>
      </c>
      <c r="S166" s="1" t="n">
        <v>80</v>
      </c>
      <c r="T166" s="1" t="n">
        <v>196</v>
      </c>
      <c r="U166" s="1" t="n">
        <v>175</v>
      </c>
      <c r="V166" s="1" t="n">
        <v>148</v>
      </c>
      <c r="W166" s="1" t="n">
        <v>148</v>
      </c>
      <c r="X166" s="47" t="n">
        <f aca="false">+W166-U166</f>
        <v>-27</v>
      </c>
      <c r="Y166" s="14" t="n">
        <f aca="false">+W166-V166</f>
        <v>0</v>
      </c>
      <c r="Z166" s="67" t="s">
        <v>139</v>
      </c>
      <c r="AA166" s="15"/>
      <c r="AB166" s="45"/>
      <c r="AC166" s="5" t="n">
        <v>369999</v>
      </c>
      <c r="AD166" s="5" t="n">
        <v>138498</v>
      </c>
      <c r="AE166" s="50" t="s">
        <v>51</v>
      </c>
      <c r="AF166" s="51" t="n">
        <v>0.153</v>
      </c>
      <c r="AG166" s="52" t="n">
        <v>9904</v>
      </c>
      <c r="AH166" s="53" t="s">
        <v>74</v>
      </c>
      <c r="AI166" s="53" t="s">
        <v>4</v>
      </c>
      <c r="AJ166" s="4" t="s">
        <v>335</v>
      </c>
      <c r="AK166" s="54" t="s">
        <v>336</v>
      </c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true" customHeight="false" outlineLevel="0" collapsed="false">
      <c r="A167" s="43"/>
      <c r="B167" s="11" t="s">
        <v>42</v>
      </c>
      <c r="E167" s="3" t="s">
        <v>556</v>
      </c>
      <c r="F167" s="3" t="s">
        <v>557</v>
      </c>
      <c r="G167" s="6" t="s">
        <v>45</v>
      </c>
      <c r="H167" s="6" t="n">
        <v>6619</v>
      </c>
      <c r="I167" s="4" t="n">
        <v>550</v>
      </c>
      <c r="J167" s="4" t="s">
        <v>46</v>
      </c>
      <c r="L167" s="1" t="s">
        <v>47</v>
      </c>
      <c r="M167" s="3" t="s">
        <v>558</v>
      </c>
      <c r="N167" s="45"/>
      <c r="O167" s="1" t="s">
        <v>72</v>
      </c>
      <c r="Q167" s="1" t="n">
        <v>97</v>
      </c>
      <c r="R167" s="64"/>
      <c r="S167" s="64"/>
      <c r="T167" s="64"/>
      <c r="U167" s="64"/>
      <c r="V167" s="64"/>
      <c r="W167" s="64"/>
      <c r="X167" s="47" t="n">
        <f aca="false">+W167-U167</f>
        <v>0</v>
      </c>
      <c r="Y167" s="14" t="n">
        <f aca="false">+W167-V167</f>
        <v>0</v>
      </c>
      <c r="Z167" s="67" t="s">
        <v>559</v>
      </c>
      <c r="AA167" s="49"/>
      <c r="AB167" s="45"/>
      <c r="AC167" s="5" t="n">
        <v>366334</v>
      </c>
      <c r="AD167" s="5" t="n">
        <v>156391</v>
      </c>
      <c r="AE167" s="50" t="s">
        <v>51</v>
      </c>
      <c r="AF167" s="51" t="n">
        <v>0.05</v>
      </c>
      <c r="AG167" s="52"/>
      <c r="AH167" s="53" t="s">
        <v>66</v>
      </c>
      <c r="AI167" s="53" t="s">
        <v>4</v>
      </c>
      <c r="AJ167" s="4" t="s">
        <v>560</v>
      </c>
      <c r="AK167" s="54" t="s">
        <v>86</v>
      </c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true" customHeight="false" outlineLevel="0" collapsed="false">
      <c r="A168" s="43"/>
      <c r="B168" s="11" t="n">
        <v>36325</v>
      </c>
      <c r="E168" s="55" t="s">
        <v>561</v>
      </c>
      <c r="F168" s="55" t="s">
        <v>562</v>
      </c>
      <c r="G168" s="6" t="s">
        <v>45</v>
      </c>
      <c r="H168" s="5" t="n">
        <v>6719</v>
      </c>
      <c r="I168" s="1"/>
      <c r="J168" s="56"/>
      <c r="K168" s="1"/>
      <c r="L168" s="55"/>
      <c r="M168" s="55"/>
      <c r="N168" s="1" t="s">
        <v>56</v>
      </c>
      <c r="O168" s="1" t="s">
        <v>72</v>
      </c>
      <c r="Q168" s="1" t="n">
        <v>250</v>
      </c>
      <c r="R168" s="64"/>
      <c r="S168" s="64"/>
      <c r="T168" s="64"/>
      <c r="U168" s="64"/>
      <c r="V168" s="64"/>
      <c r="W168" s="64"/>
      <c r="X168" s="47" t="n">
        <f aca="false">+W168-U168</f>
        <v>0</v>
      </c>
      <c r="Y168" s="14" t="n">
        <f aca="false">+W168-V168</f>
        <v>0</v>
      </c>
      <c r="Z168" s="15" t="s">
        <v>563</v>
      </c>
      <c r="AA168" s="49"/>
      <c r="AB168" s="45"/>
      <c r="AC168" s="5"/>
      <c r="AD168" s="5" t="n">
        <v>166989</v>
      </c>
      <c r="AE168" s="44" t="s">
        <v>59</v>
      </c>
      <c r="AF168" s="51"/>
      <c r="AG168" s="57"/>
      <c r="AH168" s="53"/>
      <c r="AI168" s="53" t="s">
        <v>4</v>
      </c>
      <c r="AJ168" s="1"/>
      <c r="AK168" s="54" t="s">
        <v>86</v>
      </c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true" customHeight="false" outlineLevel="0" collapsed="false">
      <c r="A169" s="43"/>
      <c r="B169" s="11" t="s">
        <v>42</v>
      </c>
      <c r="E169" s="3" t="s">
        <v>527</v>
      </c>
      <c r="F169" s="3" t="s">
        <v>564</v>
      </c>
      <c r="G169" s="6" t="s">
        <v>45</v>
      </c>
      <c r="H169" s="6" t="n">
        <v>6685</v>
      </c>
      <c r="I169" s="4" t="n">
        <v>765</v>
      </c>
      <c r="J169" s="4" t="s">
        <v>46</v>
      </c>
      <c r="L169" s="1" t="s">
        <v>47</v>
      </c>
      <c r="M169" s="3" t="s">
        <v>529</v>
      </c>
      <c r="N169" s="45"/>
      <c r="O169" s="1" t="s">
        <v>64</v>
      </c>
      <c r="Q169" s="1" t="n">
        <v>192</v>
      </c>
      <c r="R169" s="1" t="n">
        <v>191</v>
      </c>
      <c r="S169" s="1" t="n">
        <v>196</v>
      </c>
      <c r="T169" s="1" t="n">
        <v>185</v>
      </c>
      <c r="U169" s="1" t="n">
        <v>138</v>
      </c>
      <c r="V169" s="1" t="n">
        <v>111</v>
      </c>
      <c r="W169" s="1" t="n">
        <v>111</v>
      </c>
      <c r="X169" s="47" t="n">
        <f aca="false">+W169-U169</f>
        <v>-27</v>
      </c>
      <c r="Y169" s="14" t="n">
        <f aca="false">+W169-V169</f>
        <v>0</v>
      </c>
      <c r="Z169" s="67" t="s">
        <v>139</v>
      </c>
      <c r="AA169" s="49"/>
      <c r="AB169" s="45"/>
      <c r="AC169" s="5" t="n">
        <v>358925</v>
      </c>
      <c r="AD169" s="5" t="n">
        <v>138615</v>
      </c>
      <c r="AE169" s="50" t="s">
        <v>51</v>
      </c>
      <c r="AF169" s="51" t="n">
        <v>0.33</v>
      </c>
      <c r="AG169" s="52" t="n">
        <v>9906</v>
      </c>
      <c r="AH169" s="53" t="s">
        <v>74</v>
      </c>
      <c r="AI169" s="53" t="s">
        <v>4</v>
      </c>
      <c r="AJ169" s="4" t="s">
        <v>530</v>
      </c>
      <c r="AK169" s="54" t="s">
        <v>68</v>
      </c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true" customHeight="false" outlineLevel="0" collapsed="false">
      <c r="A170" s="43"/>
      <c r="B170" s="11" t="n">
        <v>36325</v>
      </c>
      <c r="E170" s="128" t="s">
        <v>565</v>
      </c>
      <c r="F170" s="86" t="s">
        <v>566</v>
      </c>
      <c r="G170" s="6" t="s">
        <v>45</v>
      </c>
      <c r="H170" s="88" t="n">
        <v>9823</v>
      </c>
      <c r="I170" s="1"/>
      <c r="J170" s="56"/>
      <c r="K170" s="1"/>
      <c r="L170" s="55"/>
      <c r="M170" s="55" t="s">
        <v>89</v>
      </c>
      <c r="N170" s="1" t="s">
        <v>56</v>
      </c>
      <c r="O170" s="79" t="s">
        <v>72</v>
      </c>
      <c r="Q170" s="46" t="n">
        <v>151</v>
      </c>
      <c r="R170" s="46" t="n">
        <v>208</v>
      </c>
      <c r="S170" s="46" t="n">
        <v>182</v>
      </c>
      <c r="T170" s="46" t="n">
        <v>178</v>
      </c>
      <c r="U170" s="46" t="n">
        <v>199</v>
      </c>
      <c r="V170" s="46" t="n">
        <v>172</v>
      </c>
      <c r="W170" s="46" t="n">
        <v>172</v>
      </c>
      <c r="X170" s="47" t="n">
        <f aca="false">+W170-U170</f>
        <v>-27</v>
      </c>
      <c r="Y170" s="14" t="n">
        <f aca="false">+W170-V170</f>
        <v>0</v>
      </c>
      <c r="Z170" s="67" t="s">
        <v>139</v>
      </c>
      <c r="AA170" s="110"/>
      <c r="AB170" s="101"/>
      <c r="AC170" s="88"/>
      <c r="AD170" s="88" t="n">
        <v>203301</v>
      </c>
      <c r="AE170" s="119" t="s">
        <v>59</v>
      </c>
      <c r="AF170" s="51" t="n">
        <v>0.065</v>
      </c>
      <c r="AG170" s="57"/>
      <c r="AH170" s="53" t="s">
        <v>92</v>
      </c>
      <c r="AI170" s="53" t="s">
        <v>4</v>
      </c>
      <c r="AJ170" s="46" t="s">
        <v>136</v>
      </c>
      <c r="AK170" s="54" t="s">
        <v>182</v>
      </c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81"/>
      <c r="EE170" s="81"/>
      <c r="EF170" s="81"/>
      <c r="EG170" s="81"/>
      <c r="EH170" s="81"/>
      <c r="EI170" s="81"/>
      <c r="EJ170" s="81"/>
      <c r="EK170" s="81"/>
      <c r="EL170" s="81"/>
      <c r="EM170" s="81"/>
      <c r="EN170" s="81"/>
      <c r="EO170" s="81"/>
      <c r="EP170" s="81"/>
      <c r="EQ170" s="81"/>
      <c r="ER170" s="81"/>
      <c r="ES170" s="81"/>
      <c r="ET170" s="81"/>
      <c r="EU170" s="81"/>
      <c r="EV170" s="81"/>
      <c r="EW170" s="81"/>
      <c r="EX170" s="81"/>
      <c r="EY170" s="81"/>
      <c r="EZ170" s="81"/>
      <c r="FA170" s="81"/>
      <c r="FB170" s="81"/>
      <c r="FC170" s="81"/>
      <c r="FD170" s="81"/>
      <c r="FE170" s="81"/>
      <c r="FF170" s="81"/>
      <c r="FG170" s="81"/>
      <c r="FH170" s="81"/>
      <c r="FI170" s="81"/>
      <c r="FJ170" s="81"/>
      <c r="FK170" s="81"/>
      <c r="FL170" s="81"/>
      <c r="FM170" s="81"/>
      <c r="FN170" s="81"/>
      <c r="FO170" s="81"/>
      <c r="FP170" s="81"/>
      <c r="FQ170" s="81"/>
      <c r="FR170" s="81"/>
      <c r="FS170" s="81"/>
      <c r="FT170" s="81"/>
      <c r="FU170" s="81"/>
      <c r="FV170" s="81"/>
      <c r="FW170" s="81"/>
      <c r="FX170" s="81"/>
      <c r="FY170" s="81"/>
      <c r="FZ170" s="81"/>
      <c r="GA170" s="81"/>
      <c r="GB170" s="81"/>
      <c r="GC170" s="81"/>
      <c r="GD170" s="81"/>
      <c r="GE170" s="81"/>
      <c r="GF170" s="81"/>
      <c r="GG170" s="81"/>
      <c r="GH170" s="81"/>
      <c r="GI170" s="81"/>
      <c r="GJ170" s="81"/>
      <c r="GK170" s="81"/>
      <c r="GL170" s="81"/>
      <c r="GM170" s="81"/>
      <c r="GN170" s="81"/>
      <c r="GO170" s="81"/>
      <c r="GP170" s="81"/>
      <c r="GQ170" s="81"/>
      <c r="GR170" s="81"/>
      <c r="GS170" s="81"/>
      <c r="GT170" s="81"/>
      <c r="GU170" s="81"/>
      <c r="GV170" s="81"/>
      <c r="GW170" s="81"/>
      <c r="GX170" s="81"/>
      <c r="GY170" s="81"/>
      <c r="GZ170" s="81"/>
      <c r="HA170" s="81"/>
      <c r="HB170" s="81"/>
      <c r="HC170" s="81"/>
      <c r="HD170" s="81"/>
      <c r="HE170" s="81"/>
      <c r="HF170" s="81"/>
      <c r="HG170" s="81"/>
      <c r="HH170" s="81"/>
      <c r="HI170" s="81"/>
      <c r="HJ170" s="81"/>
      <c r="HK170" s="81"/>
      <c r="HL170" s="81"/>
      <c r="HM170" s="81"/>
      <c r="HN170" s="81"/>
      <c r="HO170" s="81"/>
      <c r="HP170" s="81"/>
      <c r="HQ170" s="81"/>
      <c r="HR170" s="81"/>
      <c r="HS170" s="81"/>
      <c r="HT170" s="81"/>
      <c r="HU170" s="81"/>
      <c r="HV170" s="81"/>
      <c r="HW170" s="81"/>
      <c r="HX170" s="81"/>
      <c r="HY170" s="81"/>
      <c r="HZ170" s="81"/>
      <c r="IA170" s="81"/>
      <c r="IB170" s="81"/>
      <c r="IC170" s="81"/>
      <c r="ID170" s="81"/>
      <c r="IE170" s="81"/>
      <c r="IF170" s="81"/>
      <c r="IG170" s="81"/>
      <c r="IH170" s="81"/>
      <c r="II170" s="81"/>
      <c r="IJ170" s="81"/>
      <c r="IK170" s="81"/>
      <c r="IL170" s="81"/>
      <c r="IM170" s="81"/>
      <c r="IN170" s="81"/>
      <c r="IO170" s="81"/>
      <c r="IP170" s="81"/>
      <c r="IQ170" s="81"/>
      <c r="IR170" s="81"/>
      <c r="IS170" s="81"/>
      <c r="IT170" s="81"/>
      <c r="IU170" s="81"/>
      <c r="IV170" s="81"/>
      <c r="IW170" s="81"/>
    </row>
    <row r="171" customFormat="false" ht="12.75" hidden="true" customHeight="false" outlineLevel="0" collapsed="false">
      <c r="A171" s="43"/>
      <c r="B171" s="11" t="s">
        <v>42</v>
      </c>
      <c r="E171" s="55" t="s">
        <v>567</v>
      </c>
      <c r="F171" s="55" t="s">
        <v>568</v>
      </c>
      <c r="G171" s="6" t="s">
        <v>45</v>
      </c>
      <c r="H171" s="5" t="n">
        <v>4920</v>
      </c>
      <c r="I171" s="1" t="n">
        <v>487</v>
      </c>
      <c r="J171" s="56" t="s">
        <v>46</v>
      </c>
      <c r="K171" s="1"/>
      <c r="L171" s="1" t="s">
        <v>47</v>
      </c>
      <c r="M171" s="55" t="s">
        <v>569</v>
      </c>
      <c r="N171" s="1"/>
      <c r="O171" s="1" t="s">
        <v>72</v>
      </c>
      <c r="Q171" s="1" t="n">
        <v>937</v>
      </c>
      <c r="R171" s="1" t="n">
        <v>647</v>
      </c>
      <c r="S171" s="1" t="n">
        <v>613</v>
      </c>
      <c r="T171" s="1" t="n">
        <v>656</v>
      </c>
      <c r="U171" s="1" t="n">
        <v>484</v>
      </c>
      <c r="V171" s="1" t="n">
        <v>459</v>
      </c>
      <c r="W171" s="1" t="n">
        <v>459</v>
      </c>
      <c r="X171" s="47" t="n">
        <f aca="false">+W171-U171</f>
        <v>-25</v>
      </c>
      <c r="Y171" s="14" t="n">
        <f aca="false">+W171-V171</f>
        <v>0</v>
      </c>
      <c r="Z171" s="67" t="s">
        <v>139</v>
      </c>
      <c r="AA171" s="49"/>
      <c r="AB171" s="45"/>
      <c r="AC171" s="5" t="n">
        <v>361480</v>
      </c>
      <c r="AD171" s="5" t="n">
        <v>579133</v>
      </c>
      <c r="AE171" s="44" t="s">
        <v>59</v>
      </c>
      <c r="AF171" s="51" t="n">
        <v>0.085</v>
      </c>
      <c r="AG171" s="52" t="n">
        <v>9812</v>
      </c>
      <c r="AH171" s="53" t="s">
        <v>187</v>
      </c>
      <c r="AI171" s="53" t="s">
        <v>4</v>
      </c>
      <c r="AJ171" s="1" t="s">
        <v>570</v>
      </c>
      <c r="AK171" s="54" t="s">
        <v>86</v>
      </c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true" customHeight="false" outlineLevel="0" collapsed="false">
      <c r="A172" s="58"/>
      <c r="B172" s="59" t="s">
        <v>42</v>
      </c>
      <c r="C172" s="73"/>
      <c r="D172" s="64"/>
      <c r="E172" s="60" t="s">
        <v>571</v>
      </c>
      <c r="F172" s="60" t="s">
        <v>572</v>
      </c>
      <c r="G172" s="6" t="s">
        <v>45</v>
      </c>
      <c r="H172" s="62" t="n">
        <v>6597</v>
      </c>
      <c r="I172" s="4" t="n">
        <v>601</v>
      </c>
      <c r="J172" s="4" t="s">
        <v>46</v>
      </c>
      <c r="L172" s="1" t="s">
        <v>47</v>
      </c>
      <c r="M172" s="3" t="s">
        <v>573</v>
      </c>
      <c r="N172" s="45"/>
      <c r="O172" s="64" t="s">
        <v>198</v>
      </c>
      <c r="Q172" s="1" t="n">
        <v>268</v>
      </c>
      <c r="R172" s="64" t="n">
        <v>339</v>
      </c>
      <c r="S172" s="64" t="n">
        <v>314</v>
      </c>
      <c r="T172" s="64" t="n">
        <v>314</v>
      </c>
      <c r="U172" s="64" t="n">
        <v>367</v>
      </c>
      <c r="V172" s="64" t="n">
        <v>342</v>
      </c>
      <c r="W172" s="64" t="n">
        <v>342</v>
      </c>
      <c r="X172" s="47" t="n">
        <f aca="false">+W172-U172</f>
        <v>-25</v>
      </c>
      <c r="Y172" s="14" t="n">
        <f aca="false">+W172-V172</f>
        <v>0</v>
      </c>
      <c r="Z172" s="67" t="s">
        <v>139</v>
      </c>
      <c r="AA172" s="49"/>
      <c r="AB172" s="45"/>
      <c r="AC172" s="5" t="n">
        <v>370004</v>
      </c>
      <c r="AD172" s="68" t="n">
        <v>133264</v>
      </c>
      <c r="AE172" s="50" t="s">
        <v>51</v>
      </c>
      <c r="AF172" s="9" t="n">
        <v>0.33</v>
      </c>
      <c r="AG172" s="102" t="n">
        <v>9904</v>
      </c>
      <c r="AH172" s="5" t="s">
        <v>74</v>
      </c>
      <c r="AI172" s="53" t="s">
        <v>4</v>
      </c>
      <c r="AJ172" s="61" t="s">
        <v>574</v>
      </c>
      <c r="AK172" s="54" t="s">
        <v>182</v>
      </c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22.5" hidden="true" customHeight="false" outlineLevel="0" collapsed="false">
      <c r="A173" s="43"/>
      <c r="B173" s="11" t="s">
        <v>42</v>
      </c>
      <c r="E173" s="3" t="s">
        <v>486</v>
      </c>
      <c r="F173" s="3" t="s">
        <v>575</v>
      </c>
      <c r="G173" s="6" t="s">
        <v>488</v>
      </c>
      <c r="H173" s="6" t="n">
        <v>6801</v>
      </c>
      <c r="I173" s="4" t="n">
        <v>487</v>
      </c>
      <c r="J173" s="4" t="s">
        <v>46</v>
      </c>
      <c r="L173" s="44" t="s">
        <v>47</v>
      </c>
      <c r="M173" s="3" t="s">
        <v>486</v>
      </c>
      <c r="N173" s="45"/>
      <c r="O173" s="1" t="s">
        <v>72</v>
      </c>
      <c r="Q173" s="46" t="n">
        <v>1096</v>
      </c>
      <c r="R173" s="64"/>
      <c r="S173" s="64"/>
      <c r="T173" s="64"/>
      <c r="U173" s="64"/>
      <c r="V173" s="64"/>
      <c r="W173" s="64"/>
      <c r="X173" s="47" t="n">
        <f aca="false">+W173-U173</f>
        <v>0</v>
      </c>
      <c r="Y173" s="14" t="n">
        <f aca="false">+W173-V173</f>
        <v>0</v>
      </c>
      <c r="Z173" s="15" t="s">
        <v>489</v>
      </c>
      <c r="AA173" s="49"/>
      <c r="AB173" s="45"/>
      <c r="AC173" s="45"/>
      <c r="AD173" s="5" t="n">
        <v>142629</v>
      </c>
      <c r="AE173" s="50" t="s">
        <v>51</v>
      </c>
      <c r="AF173" s="51" t="n">
        <v>0.05</v>
      </c>
      <c r="AG173" s="52"/>
      <c r="AH173" s="53" t="s">
        <v>66</v>
      </c>
      <c r="AI173" s="53" t="s">
        <v>4</v>
      </c>
      <c r="AJ173" s="4" t="s">
        <v>79</v>
      </c>
      <c r="AK173" s="54" t="s">
        <v>53</v>
      </c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true" customHeight="false" outlineLevel="0" collapsed="false">
      <c r="A174" s="43"/>
      <c r="B174" s="11" t="n">
        <v>36447</v>
      </c>
      <c r="E174" s="3" t="s">
        <v>576</v>
      </c>
      <c r="F174" s="3" t="s">
        <v>577</v>
      </c>
      <c r="G174" s="6" t="s">
        <v>45</v>
      </c>
      <c r="H174" s="6" t="n">
        <v>4251</v>
      </c>
      <c r="I174" s="4" t="n">
        <v>555</v>
      </c>
      <c r="J174" s="4" t="s">
        <v>46</v>
      </c>
      <c r="L174" s="1" t="s">
        <v>47</v>
      </c>
      <c r="N174" s="45"/>
      <c r="O174" s="1" t="s">
        <v>57</v>
      </c>
      <c r="Q174" s="1" t="n">
        <v>39</v>
      </c>
      <c r="R174" s="1" t="n">
        <v>39</v>
      </c>
      <c r="S174" s="1" t="n">
        <v>39</v>
      </c>
      <c r="T174" s="1" t="n">
        <v>39</v>
      </c>
      <c r="U174" s="1" t="n">
        <v>39</v>
      </c>
      <c r="V174" s="1" t="n">
        <v>16</v>
      </c>
      <c r="W174" s="1" t="n">
        <v>16</v>
      </c>
      <c r="X174" s="47" t="n">
        <f aca="false">+W174-U174</f>
        <v>-23</v>
      </c>
      <c r="Y174" s="14" t="n">
        <f aca="false">+W174-V174</f>
        <v>0</v>
      </c>
      <c r="Z174" s="67" t="s">
        <v>139</v>
      </c>
      <c r="AA174" s="49"/>
      <c r="AB174" s="45"/>
      <c r="AC174" s="5"/>
      <c r="AD174" s="5" t="n">
        <v>138625</v>
      </c>
      <c r="AE174" s="50"/>
      <c r="AF174" s="51"/>
      <c r="AG174" s="52"/>
      <c r="AH174" s="53"/>
      <c r="AI174" s="53"/>
      <c r="AJ174" s="4"/>
      <c r="AK174" s="54" t="s">
        <v>182</v>
      </c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true" customHeight="false" outlineLevel="0" collapsed="false">
      <c r="A175" s="43"/>
      <c r="B175" s="11" t="s">
        <v>42</v>
      </c>
      <c r="E175" s="3" t="s">
        <v>439</v>
      </c>
      <c r="F175" s="3" t="s">
        <v>578</v>
      </c>
      <c r="G175" s="6" t="s">
        <v>45</v>
      </c>
      <c r="H175" s="6" t="n">
        <v>6821</v>
      </c>
      <c r="I175" s="4" t="n">
        <v>550</v>
      </c>
      <c r="J175" s="4" t="s">
        <v>46</v>
      </c>
      <c r="L175" s="1" t="s">
        <v>47</v>
      </c>
      <c r="M175" s="3" t="s">
        <v>439</v>
      </c>
      <c r="N175" s="45"/>
      <c r="O175" s="1" t="s">
        <v>72</v>
      </c>
      <c r="Q175" s="1" t="n">
        <v>81</v>
      </c>
      <c r="R175" s="1"/>
      <c r="S175" s="1"/>
      <c r="T175" s="1"/>
      <c r="U175" s="1"/>
      <c r="V175" s="1"/>
      <c r="W175" s="1"/>
      <c r="X175" s="47" t="n">
        <f aca="false">+W175-U175</f>
        <v>0</v>
      </c>
      <c r="Y175" s="14" t="n">
        <f aca="false">+W175-V175</f>
        <v>0</v>
      </c>
      <c r="Z175" s="67" t="s">
        <v>579</v>
      </c>
      <c r="AA175" s="15"/>
      <c r="AB175" s="45"/>
      <c r="AC175" s="5" t="n">
        <v>358911</v>
      </c>
      <c r="AD175" s="5" t="n">
        <v>130581</v>
      </c>
      <c r="AE175" s="50" t="s">
        <v>51</v>
      </c>
      <c r="AF175" s="51" t="n">
        <v>0.055</v>
      </c>
      <c r="AG175" s="52"/>
      <c r="AH175" s="53" t="s">
        <v>92</v>
      </c>
      <c r="AI175" s="53" t="s">
        <v>4</v>
      </c>
      <c r="AJ175" s="4" t="s">
        <v>580</v>
      </c>
      <c r="AK175" s="54" t="s">
        <v>86</v>
      </c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true" customHeight="false" outlineLevel="0" collapsed="false">
      <c r="A176" s="43"/>
      <c r="B176" s="11" t="n">
        <v>43831</v>
      </c>
      <c r="E176" s="55" t="s">
        <v>247</v>
      </c>
      <c r="F176" s="55" t="s">
        <v>581</v>
      </c>
      <c r="G176" s="6" t="s">
        <v>45</v>
      </c>
      <c r="H176" s="5" t="n">
        <v>9772</v>
      </c>
      <c r="I176" s="1"/>
      <c r="J176" s="56"/>
      <c r="K176" s="1" t="n">
        <v>1</v>
      </c>
      <c r="L176" s="55"/>
      <c r="M176" s="55" t="s">
        <v>247</v>
      </c>
      <c r="N176" s="1" t="s">
        <v>56</v>
      </c>
      <c r="O176" s="1" t="s">
        <v>105</v>
      </c>
      <c r="Q176" s="1" t="n">
        <v>1037</v>
      </c>
      <c r="R176" s="1" t="n">
        <v>350</v>
      </c>
      <c r="S176" s="1" t="n">
        <v>470</v>
      </c>
      <c r="T176" s="1" t="n">
        <v>438</v>
      </c>
      <c r="U176" s="1" t="n">
        <v>353</v>
      </c>
      <c r="V176" s="1" t="n">
        <v>330</v>
      </c>
      <c r="W176" s="1" t="n">
        <v>330</v>
      </c>
      <c r="X176" s="47" t="n">
        <f aca="false">+W176-U176</f>
        <v>-23</v>
      </c>
      <c r="Y176" s="14" t="n">
        <f aca="false">+W176-V176</f>
        <v>0</v>
      </c>
      <c r="Z176" s="67" t="s">
        <v>139</v>
      </c>
      <c r="AA176" s="49"/>
      <c r="AB176" s="45"/>
      <c r="AC176" s="5"/>
      <c r="AD176" s="5" t="n">
        <v>133341</v>
      </c>
      <c r="AE176" s="44" t="s">
        <v>59</v>
      </c>
      <c r="AF176" s="9" t="n">
        <v>0.075</v>
      </c>
      <c r="AG176" s="109" t="n">
        <v>9906</v>
      </c>
      <c r="AH176" s="5" t="s">
        <v>110</v>
      </c>
      <c r="AI176" s="53" t="s">
        <v>4</v>
      </c>
      <c r="AJ176" s="1" t="s">
        <v>582</v>
      </c>
      <c r="AK176" s="54" t="s">
        <v>249</v>
      </c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true" customHeight="false" outlineLevel="0" collapsed="false">
      <c r="A177" s="58"/>
      <c r="B177" s="59" t="s">
        <v>42</v>
      </c>
      <c r="C177" s="60"/>
      <c r="D177" s="61"/>
      <c r="E177" s="60" t="s">
        <v>499</v>
      </c>
      <c r="F177" s="60" t="s">
        <v>583</v>
      </c>
      <c r="G177" s="6" t="s">
        <v>45</v>
      </c>
      <c r="H177" s="62" t="n">
        <v>4143</v>
      </c>
      <c r="I177" s="4" t="n">
        <v>479</v>
      </c>
      <c r="J177" s="4" t="s">
        <v>46</v>
      </c>
      <c r="L177" s="1" t="s">
        <v>47</v>
      </c>
      <c r="M177" s="3" t="s">
        <v>499</v>
      </c>
      <c r="N177" s="45"/>
      <c r="O177" s="64" t="s">
        <v>108</v>
      </c>
      <c r="Q177" s="1" t="n">
        <v>85</v>
      </c>
      <c r="R177" s="64" t="n">
        <v>110</v>
      </c>
      <c r="S177" s="64" t="n">
        <v>77</v>
      </c>
      <c r="T177" s="64" t="n">
        <v>117</v>
      </c>
      <c r="U177" s="64" t="n">
        <v>117</v>
      </c>
      <c r="V177" s="64" t="n">
        <v>95</v>
      </c>
      <c r="W177" s="64" t="n">
        <v>95</v>
      </c>
      <c r="X177" s="47" t="n">
        <f aca="false">+W177-U177</f>
        <v>-22</v>
      </c>
      <c r="Y177" s="14" t="n">
        <f aca="false">+W177-V177</f>
        <v>0</v>
      </c>
      <c r="Z177" s="67" t="s">
        <v>139</v>
      </c>
      <c r="AA177" s="15"/>
      <c r="AB177" s="45"/>
      <c r="AC177" s="5" t="n">
        <v>361735</v>
      </c>
      <c r="AD177" s="68" t="n">
        <v>138044</v>
      </c>
      <c r="AE177" s="50" t="s">
        <v>59</v>
      </c>
      <c r="AF177" s="51" t="n">
        <v>0.065</v>
      </c>
      <c r="AG177" s="52"/>
      <c r="AH177" s="53" t="s">
        <v>92</v>
      </c>
      <c r="AI177" s="53" t="s">
        <v>4</v>
      </c>
      <c r="AJ177" s="61" t="s">
        <v>584</v>
      </c>
      <c r="AK177" s="54" t="s">
        <v>86</v>
      </c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  <c r="FV177" s="72"/>
      <c r="FW177" s="72"/>
      <c r="FX177" s="72"/>
      <c r="FY177" s="72"/>
      <c r="FZ177" s="72"/>
      <c r="GA177" s="72"/>
      <c r="GB177" s="72"/>
      <c r="GC177" s="72"/>
      <c r="GD177" s="72"/>
      <c r="GE177" s="72"/>
      <c r="GF177" s="72"/>
      <c r="GG177" s="72"/>
      <c r="GH177" s="72"/>
      <c r="GI177" s="72"/>
      <c r="GJ177" s="72"/>
      <c r="GK177" s="72"/>
      <c r="GL177" s="72"/>
      <c r="GM177" s="72"/>
      <c r="GN177" s="72"/>
      <c r="GO177" s="72"/>
      <c r="GP177" s="72"/>
      <c r="GQ177" s="72"/>
      <c r="GR177" s="72"/>
      <c r="GS177" s="72"/>
      <c r="GT177" s="72"/>
      <c r="GU177" s="72"/>
      <c r="GV177" s="72"/>
      <c r="GW177" s="72"/>
      <c r="GX177" s="72"/>
      <c r="GY177" s="72"/>
      <c r="GZ177" s="72"/>
      <c r="HA177" s="72"/>
      <c r="HB177" s="72"/>
      <c r="HC177" s="72"/>
      <c r="HD177" s="72"/>
      <c r="HE177" s="72"/>
      <c r="HF177" s="72"/>
      <c r="HG177" s="72"/>
      <c r="HH177" s="72"/>
      <c r="HI177" s="72"/>
      <c r="HJ177" s="72"/>
      <c r="HK177" s="72"/>
      <c r="HL177" s="72"/>
      <c r="HM177" s="72"/>
      <c r="HN177" s="72"/>
      <c r="HO177" s="72"/>
      <c r="HP177" s="72"/>
      <c r="HQ177" s="72"/>
      <c r="HR177" s="72"/>
      <c r="HS177" s="72"/>
      <c r="HT177" s="72"/>
      <c r="HU177" s="72"/>
      <c r="HV177" s="72"/>
      <c r="HW177" s="72"/>
      <c r="HX177" s="72"/>
      <c r="HY177" s="72"/>
      <c r="HZ177" s="72"/>
      <c r="IA177" s="72"/>
      <c r="IB177" s="72"/>
      <c r="IC177" s="72"/>
      <c r="ID177" s="72"/>
      <c r="IE177" s="72"/>
      <c r="IF177" s="72"/>
      <c r="IG177" s="72"/>
      <c r="IH177" s="72"/>
      <c r="II177" s="72"/>
      <c r="IJ177" s="72"/>
      <c r="IK177" s="72"/>
      <c r="IL177" s="72"/>
      <c r="IM177" s="72"/>
      <c r="IN177" s="72"/>
      <c r="IO177" s="72"/>
      <c r="IP177" s="72"/>
      <c r="IQ177" s="72"/>
      <c r="IR177" s="72"/>
      <c r="IS177" s="72"/>
      <c r="IT177" s="72"/>
      <c r="IU177" s="72"/>
      <c r="IV177" s="72"/>
      <c r="IW177" s="72"/>
    </row>
    <row r="178" customFormat="false" ht="12.75" hidden="true" customHeight="false" outlineLevel="0" collapsed="false">
      <c r="A178" s="58"/>
      <c r="B178" s="59" t="s">
        <v>42</v>
      </c>
      <c r="C178" s="60"/>
      <c r="D178" s="61"/>
      <c r="E178" s="60" t="s">
        <v>585</v>
      </c>
      <c r="F178" s="60" t="s">
        <v>586</v>
      </c>
      <c r="G178" s="62" t="s">
        <v>45</v>
      </c>
      <c r="H178" s="62" t="n">
        <v>6790</v>
      </c>
      <c r="I178" s="61" t="n">
        <v>766</v>
      </c>
      <c r="J178" s="61" t="s">
        <v>46</v>
      </c>
      <c r="K178" s="61"/>
      <c r="L178" s="64" t="s">
        <v>47</v>
      </c>
      <c r="M178" s="60" t="s">
        <v>587</v>
      </c>
      <c r="N178" s="0"/>
      <c r="O178" s="64" t="s">
        <v>286</v>
      </c>
      <c r="P178" s="65"/>
      <c r="Q178" s="64" t="n">
        <v>161</v>
      </c>
      <c r="R178" s="64" t="n">
        <v>171</v>
      </c>
      <c r="S178" s="64" t="n">
        <v>157</v>
      </c>
      <c r="T178" s="64" t="n">
        <v>140</v>
      </c>
      <c r="U178" s="64" t="n">
        <v>140</v>
      </c>
      <c r="V178" s="64" t="n">
        <v>118</v>
      </c>
      <c r="W178" s="64" t="n">
        <v>118</v>
      </c>
      <c r="X178" s="47" t="n">
        <f aca="false">+W178-U178</f>
        <v>-22</v>
      </c>
      <c r="Y178" s="66" t="n">
        <f aca="false">+W178-V178</f>
        <v>0</v>
      </c>
      <c r="Z178" s="67" t="s">
        <v>139</v>
      </c>
      <c r="AA178" s="67"/>
      <c r="AC178" s="68" t="n">
        <v>361732</v>
      </c>
      <c r="AD178" s="68" t="n">
        <v>125838</v>
      </c>
      <c r="AE178" s="75" t="s">
        <v>51</v>
      </c>
      <c r="AF178" s="76" t="n">
        <v>0.155</v>
      </c>
      <c r="AG178" s="77" t="n">
        <v>9903</v>
      </c>
      <c r="AH178" s="71" t="s">
        <v>74</v>
      </c>
      <c r="AI178" s="71" t="s">
        <v>4</v>
      </c>
      <c r="AJ178" s="61" t="s">
        <v>588</v>
      </c>
      <c r="AK178" s="54" t="s">
        <v>86</v>
      </c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true" customHeight="false" outlineLevel="0" collapsed="false">
      <c r="A179" s="43"/>
      <c r="B179" s="11" t="s">
        <v>42</v>
      </c>
      <c r="E179" s="3" t="s">
        <v>589</v>
      </c>
      <c r="F179" s="3" t="s">
        <v>590</v>
      </c>
      <c r="G179" s="6" t="s">
        <v>45</v>
      </c>
      <c r="H179" s="6" t="n">
        <v>6871</v>
      </c>
      <c r="I179" s="4" t="n">
        <v>460</v>
      </c>
      <c r="J179" s="4" t="s">
        <v>46</v>
      </c>
      <c r="L179" s="1" t="s">
        <v>47</v>
      </c>
      <c r="M179" s="3" t="s">
        <v>591</v>
      </c>
      <c r="N179" s="45"/>
      <c r="O179" s="1" t="s">
        <v>592</v>
      </c>
      <c r="Q179" s="1" t="n">
        <v>37</v>
      </c>
      <c r="R179" s="1" t="n">
        <v>26</v>
      </c>
      <c r="S179" s="1" t="n">
        <v>25</v>
      </c>
      <c r="T179" s="1" t="n">
        <v>30</v>
      </c>
      <c r="U179" s="1" t="n">
        <v>41</v>
      </c>
      <c r="V179" s="1" t="n">
        <v>20</v>
      </c>
      <c r="W179" s="1" t="n">
        <v>20</v>
      </c>
      <c r="X179" s="47" t="n">
        <f aca="false">+W179-U179</f>
        <v>-21</v>
      </c>
      <c r="Y179" s="14" t="n">
        <f aca="false">+W179-V179</f>
        <v>0</v>
      </c>
      <c r="Z179" s="67" t="s">
        <v>139</v>
      </c>
      <c r="AA179" s="15"/>
      <c r="AB179" s="45"/>
      <c r="AC179" s="5" t="n">
        <v>358905</v>
      </c>
      <c r="AD179" s="5" t="n">
        <v>125834</v>
      </c>
      <c r="AE179" s="50" t="s">
        <v>51</v>
      </c>
      <c r="AF179" s="51"/>
      <c r="AG179" s="52"/>
      <c r="AH179" s="53"/>
      <c r="AI179" s="53" t="s">
        <v>4</v>
      </c>
      <c r="AJ179" s="4" t="s">
        <v>79</v>
      </c>
      <c r="AK179" s="54" t="s">
        <v>182</v>
      </c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  <c r="FV179" s="72"/>
      <c r="FW179" s="72"/>
      <c r="FX179" s="72"/>
      <c r="FY179" s="72"/>
      <c r="FZ179" s="72"/>
      <c r="GA179" s="72"/>
      <c r="GB179" s="72"/>
      <c r="GC179" s="72"/>
      <c r="GD179" s="72"/>
      <c r="GE179" s="72"/>
      <c r="GF179" s="72"/>
      <c r="GG179" s="72"/>
      <c r="GH179" s="72"/>
      <c r="GI179" s="72"/>
      <c r="GJ179" s="72"/>
      <c r="GK179" s="72"/>
      <c r="GL179" s="72"/>
      <c r="GM179" s="72"/>
      <c r="GN179" s="72"/>
      <c r="GO179" s="72"/>
      <c r="GP179" s="72"/>
      <c r="GQ179" s="72"/>
      <c r="GR179" s="72"/>
      <c r="GS179" s="72"/>
      <c r="GT179" s="72"/>
      <c r="GU179" s="72"/>
      <c r="GV179" s="72"/>
      <c r="GW179" s="72"/>
      <c r="GX179" s="72"/>
      <c r="GY179" s="72"/>
      <c r="GZ179" s="72"/>
      <c r="HA179" s="72"/>
      <c r="HB179" s="72"/>
      <c r="HC179" s="72"/>
      <c r="HD179" s="72"/>
      <c r="HE179" s="72"/>
      <c r="HF179" s="72"/>
      <c r="HG179" s="72"/>
      <c r="HH179" s="72"/>
      <c r="HI179" s="72"/>
      <c r="HJ179" s="72"/>
      <c r="HK179" s="72"/>
      <c r="HL179" s="72"/>
      <c r="HM179" s="72"/>
      <c r="HN179" s="72"/>
      <c r="HO179" s="72"/>
      <c r="HP179" s="72"/>
      <c r="HQ179" s="72"/>
      <c r="HR179" s="72"/>
      <c r="HS179" s="72"/>
      <c r="HT179" s="72"/>
      <c r="HU179" s="72"/>
      <c r="HV179" s="72"/>
      <c r="HW179" s="72"/>
      <c r="HX179" s="72"/>
      <c r="HY179" s="72"/>
      <c r="HZ179" s="72"/>
      <c r="IA179" s="72"/>
      <c r="IB179" s="72"/>
      <c r="IC179" s="72"/>
      <c r="ID179" s="72"/>
      <c r="IE179" s="72"/>
      <c r="IF179" s="72"/>
      <c r="IG179" s="72"/>
      <c r="IH179" s="72"/>
      <c r="II179" s="72"/>
      <c r="IJ179" s="72"/>
      <c r="IK179" s="72"/>
      <c r="IL179" s="72"/>
      <c r="IM179" s="72"/>
      <c r="IN179" s="72"/>
      <c r="IO179" s="72"/>
      <c r="IP179" s="72"/>
      <c r="IQ179" s="72"/>
      <c r="IR179" s="72"/>
      <c r="IS179" s="72"/>
      <c r="IT179" s="72"/>
      <c r="IU179" s="72"/>
      <c r="IV179" s="72"/>
      <c r="IW179" s="72"/>
    </row>
    <row r="180" customFormat="false" ht="12.75" hidden="true" customHeight="false" outlineLevel="0" collapsed="false">
      <c r="A180" s="43"/>
      <c r="B180" s="11" t="n">
        <v>36447</v>
      </c>
      <c r="E180" s="3" t="s">
        <v>112</v>
      </c>
      <c r="F180" s="55" t="s">
        <v>593</v>
      </c>
      <c r="G180" s="6" t="s">
        <v>83</v>
      </c>
      <c r="H180" s="5" t="n">
        <v>9604</v>
      </c>
      <c r="I180" s="1"/>
      <c r="J180" s="56"/>
      <c r="K180" s="1"/>
      <c r="L180" s="55"/>
      <c r="M180" s="55" t="s">
        <v>114</v>
      </c>
      <c r="N180" s="1" t="s">
        <v>56</v>
      </c>
      <c r="O180" s="1" t="s">
        <v>115</v>
      </c>
      <c r="P180" s="1"/>
      <c r="Q180" s="1" t="n">
        <v>54</v>
      </c>
      <c r="R180" s="1" t="n">
        <v>14</v>
      </c>
      <c r="S180" s="1" t="n">
        <v>33</v>
      </c>
      <c r="T180" s="1" t="n">
        <v>34</v>
      </c>
      <c r="U180" s="1" t="n">
        <v>36</v>
      </c>
      <c r="V180" s="1" t="n">
        <v>15</v>
      </c>
      <c r="W180" s="1" t="n">
        <v>15</v>
      </c>
      <c r="X180" s="47" t="n">
        <f aca="false">+W180-U180</f>
        <v>-21</v>
      </c>
      <c r="Y180" s="14" t="n">
        <f aca="false">+W180-V180</f>
        <v>0</v>
      </c>
      <c r="Z180" s="67" t="s">
        <v>139</v>
      </c>
      <c r="AA180" s="49"/>
      <c r="AB180" s="45"/>
      <c r="AC180" s="5"/>
      <c r="AD180" s="5" t="n">
        <v>202362</v>
      </c>
      <c r="AE180" s="44" t="s">
        <v>59</v>
      </c>
      <c r="AF180" s="51"/>
      <c r="AG180" s="57"/>
      <c r="AH180" s="53"/>
      <c r="AI180" s="53" t="s">
        <v>4</v>
      </c>
      <c r="AJ180" s="1"/>
      <c r="AK180" s="54" t="s">
        <v>76</v>
      </c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true" customHeight="false" outlineLevel="0" collapsed="false">
      <c r="A181" s="58"/>
      <c r="B181" s="59"/>
      <c r="C181" s="60"/>
      <c r="D181" s="61"/>
      <c r="E181" s="3" t="s">
        <v>278</v>
      </c>
      <c r="F181" s="3" t="s">
        <v>594</v>
      </c>
      <c r="G181" s="6"/>
      <c r="H181" s="6" t="n">
        <v>2657</v>
      </c>
      <c r="I181" s="4"/>
      <c r="J181" s="4"/>
      <c r="L181" s="44"/>
      <c r="N181" s="45"/>
      <c r="O181" s="1" t="s">
        <v>115</v>
      </c>
      <c r="Q181" s="1"/>
      <c r="R181" s="1" t="n">
        <v>79</v>
      </c>
      <c r="S181" s="1"/>
      <c r="T181" s="1" t="n">
        <v>0</v>
      </c>
      <c r="U181" s="1" t="n">
        <v>85</v>
      </c>
      <c r="V181" s="1" t="n">
        <v>66</v>
      </c>
      <c r="W181" s="1" t="n">
        <v>66</v>
      </c>
      <c r="X181" s="47" t="n">
        <f aca="false">+W181-U181</f>
        <v>-19</v>
      </c>
      <c r="Y181" s="14" t="n">
        <f aca="false">+W181-V181</f>
        <v>0</v>
      </c>
      <c r="Z181" s="67" t="s">
        <v>139</v>
      </c>
      <c r="AA181" s="49"/>
      <c r="AB181" s="45"/>
      <c r="AC181" s="5"/>
      <c r="AD181" s="5" t="n">
        <v>137632</v>
      </c>
      <c r="AE181" s="50"/>
      <c r="AF181" s="51"/>
      <c r="AG181" s="52"/>
      <c r="AH181" s="53"/>
      <c r="AI181" s="53"/>
      <c r="AJ181" s="4"/>
      <c r="AK181" s="54" t="s">
        <v>182</v>
      </c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true" customHeight="false" outlineLevel="0" collapsed="false">
      <c r="A182" s="43"/>
      <c r="B182" s="11" t="s">
        <v>42</v>
      </c>
      <c r="E182" s="55" t="s">
        <v>595</v>
      </c>
      <c r="F182" s="55" t="s">
        <v>596</v>
      </c>
      <c r="G182" s="6" t="s">
        <v>45</v>
      </c>
      <c r="H182" s="5" t="n">
        <v>4081</v>
      </c>
      <c r="I182" s="1"/>
      <c r="J182" s="56"/>
      <c r="K182" s="1"/>
      <c r="L182" s="55"/>
      <c r="M182" s="55" t="s">
        <v>595</v>
      </c>
      <c r="N182" s="1"/>
      <c r="O182" s="1" t="s">
        <v>72</v>
      </c>
      <c r="Q182" s="1" t="n">
        <v>37</v>
      </c>
      <c r="R182" s="1" t="n">
        <v>28</v>
      </c>
      <c r="S182" s="1" t="n">
        <v>28</v>
      </c>
      <c r="T182" s="1" t="n">
        <v>35</v>
      </c>
      <c r="U182" s="1" t="n">
        <v>33</v>
      </c>
      <c r="V182" s="1" t="n">
        <v>14</v>
      </c>
      <c r="W182" s="1" t="n">
        <v>14</v>
      </c>
      <c r="X182" s="47" t="n">
        <f aca="false">+W182-U182</f>
        <v>-19</v>
      </c>
      <c r="Y182" s="14" t="n">
        <f aca="false">+W182-V182</f>
        <v>0</v>
      </c>
      <c r="Z182" s="67" t="s">
        <v>139</v>
      </c>
      <c r="AA182" s="15"/>
      <c r="AB182" s="45"/>
      <c r="AC182" s="5" t="n">
        <v>313471</v>
      </c>
      <c r="AD182" s="5" t="n">
        <v>138417</v>
      </c>
      <c r="AE182" s="44" t="s">
        <v>59</v>
      </c>
      <c r="AF182" s="51" t="n">
        <v>0.085</v>
      </c>
      <c r="AG182" s="52" t="n">
        <v>9903</v>
      </c>
      <c r="AH182" s="53" t="s">
        <v>74</v>
      </c>
      <c r="AI182" s="53" t="s">
        <v>4</v>
      </c>
      <c r="AJ182" s="1" t="s">
        <v>378</v>
      </c>
      <c r="AK182" s="54" t="s">
        <v>336</v>
      </c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true" customHeight="false" outlineLevel="0" collapsed="false">
      <c r="A183" s="43"/>
      <c r="B183" s="11" t="s">
        <v>42</v>
      </c>
      <c r="E183" s="3" t="s">
        <v>112</v>
      </c>
      <c r="F183" s="3" t="s">
        <v>597</v>
      </c>
      <c r="G183" s="6" t="s">
        <v>45</v>
      </c>
      <c r="H183" s="6" t="n">
        <v>6191</v>
      </c>
      <c r="I183" s="4" t="n">
        <v>485</v>
      </c>
      <c r="J183" s="4" t="s">
        <v>46</v>
      </c>
      <c r="L183" s="1" t="s">
        <v>47</v>
      </c>
      <c r="M183" s="3" t="s">
        <v>598</v>
      </c>
      <c r="N183" s="45"/>
      <c r="O183" s="1" t="s">
        <v>72</v>
      </c>
      <c r="Q183" s="1" t="n">
        <v>208</v>
      </c>
      <c r="R183" s="1" t="n">
        <v>218</v>
      </c>
      <c r="S183" s="1" t="n">
        <v>246</v>
      </c>
      <c r="T183" s="1" t="n">
        <v>260</v>
      </c>
      <c r="U183" s="1" t="n">
        <v>207</v>
      </c>
      <c r="V183" s="1" t="n">
        <v>188</v>
      </c>
      <c r="W183" s="1" t="n">
        <v>188</v>
      </c>
      <c r="X183" s="47" t="n">
        <f aca="false">+W183-U183</f>
        <v>-19</v>
      </c>
      <c r="Y183" s="14" t="n">
        <f aca="false">+W183-V183</f>
        <v>0</v>
      </c>
      <c r="Z183" s="67" t="s">
        <v>139</v>
      </c>
      <c r="AA183" s="49"/>
      <c r="AB183" s="45"/>
      <c r="AC183" s="5" t="n">
        <v>369932</v>
      </c>
      <c r="AD183" s="5" t="n">
        <v>139409</v>
      </c>
      <c r="AE183" s="50" t="s">
        <v>51</v>
      </c>
      <c r="AF183" s="51" t="n">
        <v>0.15</v>
      </c>
      <c r="AG183" s="52" t="n">
        <v>9904</v>
      </c>
      <c r="AH183" s="53" t="s">
        <v>74</v>
      </c>
      <c r="AI183" s="53" t="s">
        <v>4</v>
      </c>
      <c r="AJ183" s="4" t="s">
        <v>599</v>
      </c>
      <c r="AK183" s="54" t="s">
        <v>76</v>
      </c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true" customHeight="false" outlineLevel="0" collapsed="false">
      <c r="A184" s="43"/>
      <c r="B184" s="11" t="s">
        <v>42</v>
      </c>
      <c r="C184" s="55"/>
      <c r="D184" s="1"/>
      <c r="E184" s="3" t="s">
        <v>600</v>
      </c>
      <c r="F184" s="3" t="s">
        <v>601</v>
      </c>
      <c r="G184" s="6" t="s">
        <v>45</v>
      </c>
      <c r="H184" s="6" t="n">
        <v>9612</v>
      </c>
      <c r="I184" s="4" t="n">
        <v>487</v>
      </c>
      <c r="J184" s="4" t="s">
        <v>46</v>
      </c>
      <c r="L184" s="1" t="s">
        <v>47</v>
      </c>
      <c r="M184" s="3" t="s">
        <v>254</v>
      </c>
      <c r="N184" s="45"/>
      <c r="O184" s="1" t="s">
        <v>72</v>
      </c>
      <c r="Q184" s="1"/>
      <c r="R184" s="1"/>
      <c r="S184" s="1"/>
      <c r="T184" s="1"/>
      <c r="U184" s="1"/>
      <c r="V184" s="1"/>
      <c r="W184" s="1"/>
      <c r="X184" s="47" t="n">
        <f aca="false">+W184-U184</f>
        <v>0</v>
      </c>
      <c r="Y184" s="14" t="n">
        <f aca="false">+W184-V184</f>
        <v>0</v>
      </c>
      <c r="Z184" s="15" t="s">
        <v>602</v>
      </c>
      <c r="AA184" s="15"/>
      <c r="AB184" s="45"/>
      <c r="AC184" s="5" t="n">
        <v>313577</v>
      </c>
      <c r="AD184" s="5" t="n">
        <v>133213</v>
      </c>
      <c r="AE184" s="50" t="s">
        <v>51</v>
      </c>
      <c r="AF184" s="51" t="n">
        <v>0.055</v>
      </c>
      <c r="AG184" s="52"/>
      <c r="AH184" s="53" t="s">
        <v>92</v>
      </c>
      <c r="AI184" s="53" t="s">
        <v>4</v>
      </c>
      <c r="AJ184" s="4" t="s">
        <v>255</v>
      </c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true" customHeight="false" outlineLevel="0" collapsed="false">
      <c r="A185" s="58"/>
      <c r="B185" s="59" t="s">
        <v>42</v>
      </c>
      <c r="C185" s="60"/>
      <c r="D185" s="61"/>
      <c r="E185" s="60" t="s">
        <v>603</v>
      </c>
      <c r="F185" s="60" t="s">
        <v>604</v>
      </c>
      <c r="G185" s="62" t="s">
        <v>45</v>
      </c>
      <c r="H185" s="62" t="n">
        <v>6668</v>
      </c>
      <c r="I185" s="61" t="n">
        <v>479</v>
      </c>
      <c r="J185" s="61" t="s">
        <v>46</v>
      </c>
      <c r="K185" s="61"/>
      <c r="L185" s="64" t="s">
        <v>47</v>
      </c>
      <c r="M185" s="60" t="s">
        <v>605</v>
      </c>
      <c r="N185" s="0"/>
      <c r="O185" s="64" t="s">
        <v>108</v>
      </c>
      <c r="P185" s="65"/>
      <c r="Q185" s="64" t="n">
        <v>190</v>
      </c>
      <c r="R185" s="64" t="n">
        <v>232</v>
      </c>
      <c r="S185" s="64" t="n">
        <v>404</v>
      </c>
      <c r="T185" s="64" t="n">
        <v>412</v>
      </c>
      <c r="U185" s="64" t="n">
        <v>268</v>
      </c>
      <c r="V185" s="64" t="n">
        <v>249</v>
      </c>
      <c r="W185" s="64" t="n">
        <v>249</v>
      </c>
      <c r="X185" s="47" t="n">
        <f aca="false">+W185-U185</f>
        <v>-19</v>
      </c>
      <c r="Y185" s="66" t="n">
        <f aca="false">+W185-V185</f>
        <v>0</v>
      </c>
      <c r="Z185" s="67" t="s">
        <v>139</v>
      </c>
      <c r="AA185" s="54"/>
      <c r="AC185" s="68" t="n">
        <v>357789</v>
      </c>
      <c r="AD185" s="68" t="n">
        <v>538874</v>
      </c>
      <c r="AE185" s="75" t="s">
        <v>59</v>
      </c>
      <c r="AF185" s="76" t="n">
        <v>0.065</v>
      </c>
      <c r="AG185" s="77"/>
      <c r="AH185" s="71" t="s">
        <v>92</v>
      </c>
      <c r="AI185" s="71" t="s">
        <v>4</v>
      </c>
      <c r="AJ185" s="61" t="s">
        <v>606</v>
      </c>
      <c r="AK185" s="54" t="s">
        <v>182</v>
      </c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true" customHeight="false" outlineLevel="0" collapsed="false">
      <c r="A186" s="43"/>
      <c r="B186" s="11" t="n">
        <v>36325</v>
      </c>
      <c r="E186" s="55" t="s">
        <v>607</v>
      </c>
      <c r="F186" s="55" t="s">
        <v>608</v>
      </c>
      <c r="G186" s="6" t="s">
        <v>45</v>
      </c>
      <c r="H186" s="5" t="n">
        <v>6673</v>
      </c>
      <c r="I186" s="1"/>
      <c r="J186" s="56"/>
      <c r="K186" s="1"/>
      <c r="L186" s="55"/>
      <c r="M186" s="55"/>
      <c r="N186" s="1" t="s">
        <v>56</v>
      </c>
      <c r="O186" s="64" t="s">
        <v>115</v>
      </c>
      <c r="Q186" s="1" t="n">
        <v>67</v>
      </c>
      <c r="R186" s="1" t="n">
        <v>71</v>
      </c>
      <c r="S186" s="1" t="n">
        <v>73</v>
      </c>
      <c r="T186" s="1" t="n">
        <v>45</v>
      </c>
      <c r="U186" s="1" t="n">
        <v>73</v>
      </c>
      <c r="V186" s="1" t="n">
        <v>54</v>
      </c>
      <c r="W186" s="1" t="n">
        <v>54</v>
      </c>
      <c r="X186" s="47" t="n">
        <f aca="false">+W186-U186</f>
        <v>-19</v>
      </c>
      <c r="Y186" s="14" t="n">
        <f aca="false">+W186-V186</f>
        <v>0</v>
      </c>
      <c r="Z186" s="67" t="s">
        <v>139</v>
      </c>
      <c r="AA186" s="49"/>
      <c r="AB186" s="45"/>
      <c r="AC186" s="5"/>
      <c r="AD186" s="5" t="n">
        <v>138608</v>
      </c>
      <c r="AE186" s="44" t="s">
        <v>59</v>
      </c>
      <c r="AF186" s="51"/>
      <c r="AG186" s="57"/>
      <c r="AH186" s="53"/>
      <c r="AI186" s="53" t="s">
        <v>4</v>
      </c>
      <c r="AJ186" s="1"/>
      <c r="AK186" s="54" t="s">
        <v>53</v>
      </c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true" customHeight="false" outlineLevel="0" collapsed="false">
      <c r="A187" s="43"/>
      <c r="B187" s="11"/>
      <c r="E187" s="55" t="s">
        <v>609</v>
      </c>
      <c r="F187" s="55" t="s">
        <v>224</v>
      </c>
      <c r="G187" s="6"/>
      <c r="H187" s="5" t="n">
        <v>9746</v>
      </c>
      <c r="I187" s="1"/>
      <c r="J187" s="56"/>
      <c r="K187" s="1"/>
      <c r="L187" s="55"/>
      <c r="M187" s="55"/>
      <c r="N187" s="1"/>
      <c r="O187" s="1" t="s">
        <v>72</v>
      </c>
      <c r="Q187" s="1"/>
      <c r="R187" s="1" t="n">
        <v>73</v>
      </c>
      <c r="S187" s="1"/>
      <c r="T187" s="1"/>
      <c r="U187" s="1" t="n">
        <v>92</v>
      </c>
      <c r="V187" s="1" t="n">
        <v>73</v>
      </c>
      <c r="W187" s="1" t="n">
        <v>73</v>
      </c>
      <c r="X187" s="47" t="n">
        <f aca="false">+W187-U187</f>
        <v>-19</v>
      </c>
      <c r="Y187" s="14"/>
      <c r="Z187" s="67" t="s">
        <v>139</v>
      </c>
      <c r="AA187" s="49"/>
      <c r="AB187" s="45"/>
      <c r="AC187" s="5"/>
      <c r="AD187" s="5" t="n">
        <v>544430</v>
      </c>
      <c r="AE187" s="44"/>
      <c r="AF187" s="51"/>
      <c r="AG187" s="57"/>
      <c r="AH187" s="53"/>
      <c r="AI187" s="53"/>
      <c r="AJ187" s="1"/>
      <c r="AK187" s="54" t="s">
        <v>76</v>
      </c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true" customHeight="false" outlineLevel="0" collapsed="false">
      <c r="A188" s="58"/>
      <c r="B188" s="59" t="s">
        <v>42</v>
      </c>
      <c r="C188" s="60"/>
      <c r="D188" s="61"/>
      <c r="E188" s="60" t="s">
        <v>610</v>
      </c>
      <c r="F188" s="60" t="s">
        <v>611</v>
      </c>
      <c r="G188" s="62" t="s">
        <v>45</v>
      </c>
      <c r="H188" s="62" t="n">
        <v>5225</v>
      </c>
      <c r="I188" s="61" t="n">
        <v>601</v>
      </c>
      <c r="J188" s="61" t="s">
        <v>46</v>
      </c>
      <c r="K188" s="61" t="n">
        <v>1</v>
      </c>
      <c r="L188" s="64" t="s">
        <v>47</v>
      </c>
      <c r="M188" s="60" t="s">
        <v>612</v>
      </c>
      <c r="N188" s="0"/>
      <c r="O188" s="64" t="s">
        <v>271</v>
      </c>
      <c r="P188" s="65"/>
      <c r="Q188" s="64" t="n">
        <v>1337</v>
      </c>
      <c r="R188" s="64" t="n">
        <v>1230</v>
      </c>
      <c r="S188" s="64" t="n">
        <v>1286</v>
      </c>
      <c r="T188" s="64" t="n">
        <v>1273</v>
      </c>
      <c r="U188" s="64" t="n">
        <v>1213</v>
      </c>
      <c r="V188" s="64" t="n">
        <v>1195</v>
      </c>
      <c r="W188" s="64" t="n">
        <v>1195</v>
      </c>
      <c r="X188" s="47" t="n">
        <f aca="false">+W188-U188</f>
        <v>-18</v>
      </c>
      <c r="Y188" s="66" t="n">
        <f aca="false">+W188-V188</f>
        <v>0</v>
      </c>
      <c r="Z188" s="67" t="s">
        <v>139</v>
      </c>
      <c r="AA188" s="54"/>
      <c r="AC188" s="68"/>
      <c r="AD188" s="68" t="n">
        <v>138600</v>
      </c>
      <c r="AE188" s="75" t="s">
        <v>51</v>
      </c>
      <c r="AF188" s="76" t="n">
        <v>0.19</v>
      </c>
      <c r="AG188" s="77" t="n">
        <v>9902</v>
      </c>
      <c r="AH188" s="71" t="s">
        <v>74</v>
      </c>
      <c r="AI188" s="71" t="s">
        <v>4</v>
      </c>
      <c r="AJ188" s="61" t="s">
        <v>613</v>
      </c>
      <c r="AK188" s="54" t="s">
        <v>53</v>
      </c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true" customHeight="false" outlineLevel="0" collapsed="false">
      <c r="A189" s="58"/>
      <c r="B189" s="59" t="s">
        <v>42</v>
      </c>
      <c r="C189" s="73"/>
      <c r="D189" s="64"/>
      <c r="E189" s="60" t="s">
        <v>327</v>
      </c>
      <c r="F189" s="60" t="s">
        <v>614</v>
      </c>
      <c r="G189" s="62" t="s">
        <v>45</v>
      </c>
      <c r="H189" s="62" t="n">
        <v>9636</v>
      </c>
      <c r="I189" s="61" t="n">
        <v>550</v>
      </c>
      <c r="J189" s="61" t="s">
        <v>46</v>
      </c>
      <c r="K189" s="61"/>
      <c r="L189" s="64" t="s">
        <v>47</v>
      </c>
      <c r="M189" s="60" t="s">
        <v>329</v>
      </c>
      <c r="N189" s="0"/>
      <c r="O189" s="64" t="s">
        <v>72</v>
      </c>
      <c r="P189" s="65"/>
      <c r="Q189" s="64" t="n">
        <v>18</v>
      </c>
      <c r="R189" s="64" t="n">
        <v>379</v>
      </c>
      <c r="S189" s="64" t="n">
        <v>655</v>
      </c>
      <c r="T189" s="64" t="n">
        <v>921</v>
      </c>
      <c r="U189" s="64" t="n">
        <v>489</v>
      </c>
      <c r="V189" s="64" t="n">
        <v>471</v>
      </c>
      <c r="W189" s="64" t="n">
        <v>471</v>
      </c>
      <c r="X189" s="47" t="n">
        <f aca="false">+W189-U189</f>
        <v>-18</v>
      </c>
      <c r="Y189" s="66" t="n">
        <f aca="false">+W189-V189</f>
        <v>0</v>
      </c>
      <c r="Z189" s="67" t="s">
        <v>139</v>
      </c>
      <c r="AA189" s="54"/>
      <c r="AC189" s="68" t="n">
        <v>348331</v>
      </c>
      <c r="AD189" s="68" t="n">
        <v>136236</v>
      </c>
      <c r="AE189" s="75" t="s">
        <v>59</v>
      </c>
      <c r="AF189" s="76" t="n">
        <v>0.09</v>
      </c>
      <c r="AG189" s="77" t="n">
        <v>9812</v>
      </c>
      <c r="AH189" s="71" t="s">
        <v>187</v>
      </c>
      <c r="AI189" s="71" t="s">
        <v>4</v>
      </c>
      <c r="AJ189" s="61" t="s">
        <v>615</v>
      </c>
      <c r="AK189" s="54" t="s">
        <v>53</v>
      </c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true" customHeight="false" outlineLevel="0" collapsed="false">
      <c r="A190" s="43"/>
      <c r="B190" s="11" t="s">
        <v>42</v>
      </c>
      <c r="E190" s="55" t="s">
        <v>616</v>
      </c>
      <c r="F190" s="55" t="s">
        <v>617</v>
      </c>
      <c r="G190" s="6" t="s">
        <v>45</v>
      </c>
      <c r="H190" s="5" t="n">
        <v>9637</v>
      </c>
      <c r="I190" s="1" t="n">
        <v>550</v>
      </c>
      <c r="J190" s="46" t="s">
        <v>46</v>
      </c>
      <c r="K190" s="1"/>
      <c r="L190" s="1" t="s">
        <v>47</v>
      </c>
      <c r="M190" s="3" t="s">
        <v>618</v>
      </c>
      <c r="N190" s="1"/>
      <c r="O190" s="1" t="s">
        <v>72</v>
      </c>
      <c r="Q190" s="1"/>
      <c r="R190" s="1"/>
      <c r="S190" s="1"/>
      <c r="T190" s="1"/>
      <c r="U190" s="1"/>
      <c r="V190" s="1"/>
      <c r="W190" s="1"/>
      <c r="X190" s="47" t="n">
        <f aca="false">+W190-U190</f>
        <v>0</v>
      </c>
      <c r="Y190" s="14" t="n">
        <f aca="false">+W190-V190</f>
        <v>0</v>
      </c>
      <c r="Z190" s="15" t="s">
        <v>619</v>
      </c>
      <c r="AA190" s="49"/>
      <c r="AB190" s="45"/>
      <c r="AC190" s="5" t="n">
        <v>358909</v>
      </c>
      <c r="AD190" s="5" t="n">
        <v>26432</v>
      </c>
      <c r="AE190" s="50" t="s">
        <v>51</v>
      </c>
      <c r="AF190" s="51" t="n">
        <v>0.055</v>
      </c>
      <c r="AG190" s="52"/>
      <c r="AH190" s="53" t="s">
        <v>92</v>
      </c>
      <c r="AI190" s="53" t="s">
        <v>4</v>
      </c>
      <c r="AJ190" s="4" t="s">
        <v>620</v>
      </c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true" customHeight="false" outlineLevel="0" collapsed="false">
      <c r="A191" s="58"/>
      <c r="B191" s="59" t="s">
        <v>42</v>
      </c>
      <c r="C191" s="60"/>
      <c r="D191" s="61"/>
      <c r="E191" s="60" t="s">
        <v>283</v>
      </c>
      <c r="F191" s="60" t="s">
        <v>621</v>
      </c>
      <c r="G191" s="6" t="s">
        <v>45</v>
      </c>
      <c r="H191" s="62" t="n">
        <v>4272</v>
      </c>
      <c r="I191" s="4" t="n">
        <v>550</v>
      </c>
      <c r="J191" s="4" t="s">
        <v>46</v>
      </c>
      <c r="L191" s="1" t="s">
        <v>47</v>
      </c>
      <c r="M191" s="3" t="s">
        <v>285</v>
      </c>
      <c r="N191" s="45"/>
      <c r="O191" s="64" t="s">
        <v>286</v>
      </c>
      <c r="Q191" s="61" t="n">
        <v>101</v>
      </c>
      <c r="R191" s="61" t="n">
        <v>112</v>
      </c>
      <c r="S191" s="61" t="n">
        <v>89</v>
      </c>
      <c r="T191" s="61" t="n">
        <v>88</v>
      </c>
      <c r="U191" s="61" t="n">
        <v>119</v>
      </c>
      <c r="V191" s="61" t="n">
        <v>102</v>
      </c>
      <c r="W191" s="61" t="n">
        <v>102</v>
      </c>
      <c r="X191" s="47" t="n">
        <f aca="false">+W191-U191</f>
        <v>-17</v>
      </c>
      <c r="Y191" s="14" t="n">
        <f aca="false">+W191-V191</f>
        <v>0</v>
      </c>
      <c r="Z191" s="67" t="s">
        <v>139</v>
      </c>
      <c r="AA191" s="15"/>
      <c r="AB191" s="45"/>
      <c r="AC191" s="5" t="n">
        <v>132468</v>
      </c>
      <c r="AD191" s="68" t="n">
        <v>125811</v>
      </c>
      <c r="AE191" s="50" t="s">
        <v>59</v>
      </c>
      <c r="AF191" s="51" t="n">
        <v>0.055</v>
      </c>
      <c r="AG191" s="52"/>
      <c r="AH191" s="53" t="s">
        <v>92</v>
      </c>
      <c r="AI191" s="53" t="s">
        <v>4</v>
      </c>
      <c r="AJ191" s="61" t="s">
        <v>287</v>
      </c>
      <c r="AK191" s="54" t="s">
        <v>86</v>
      </c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true" customHeight="false" outlineLevel="0" collapsed="false">
      <c r="A192" s="43"/>
      <c r="B192" s="11" t="s">
        <v>42</v>
      </c>
      <c r="E192" s="3" t="s">
        <v>622</v>
      </c>
      <c r="F192" s="3" t="s">
        <v>623</v>
      </c>
      <c r="G192" s="6" t="s">
        <v>45</v>
      </c>
      <c r="H192" s="6" t="n">
        <v>6581</v>
      </c>
      <c r="I192" s="4" t="n">
        <v>441</v>
      </c>
      <c r="J192" s="4" t="s">
        <v>46</v>
      </c>
      <c r="L192" s="44" t="s">
        <v>47</v>
      </c>
      <c r="M192" s="3" t="s">
        <v>624</v>
      </c>
      <c r="N192" s="45"/>
      <c r="O192" s="1" t="s">
        <v>115</v>
      </c>
      <c r="Q192" s="1" t="n">
        <v>246</v>
      </c>
      <c r="R192" s="1" t="n">
        <v>258</v>
      </c>
      <c r="S192" s="1" t="n">
        <v>216</v>
      </c>
      <c r="T192" s="1" t="n">
        <v>183</v>
      </c>
      <c r="U192" s="1" t="n">
        <v>206</v>
      </c>
      <c r="V192" s="1" t="n">
        <v>189</v>
      </c>
      <c r="W192" s="1" t="n">
        <v>189</v>
      </c>
      <c r="X192" s="47" t="n">
        <f aca="false">+W192-U192</f>
        <v>-17</v>
      </c>
      <c r="Y192" s="14" t="n">
        <f aca="false">+W192-V192</f>
        <v>0</v>
      </c>
      <c r="Z192" s="67" t="s">
        <v>139</v>
      </c>
      <c r="AA192" s="49"/>
      <c r="AB192" s="45"/>
      <c r="AC192" s="5" t="n">
        <v>309839</v>
      </c>
      <c r="AD192" s="5" t="n">
        <v>130865</v>
      </c>
      <c r="AE192" s="50" t="s">
        <v>51</v>
      </c>
      <c r="AF192" s="51" t="n">
        <v>0.06</v>
      </c>
      <c r="AG192" s="52"/>
      <c r="AH192" s="53" t="s">
        <v>92</v>
      </c>
      <c r="AI192" s="53" t="s">
        <v>4</v>
      </c>
      <c r="AJ192" s="4" t="s">
        <v>79</v>
      </c>
      <c r="AK192" s="54" t="s">
        <v>336</v>
      </c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true" customHeight="false" outlineLevel="0" collapsed="false">
      <c r="A193" s="43"/>
      <c r="B193" s="11" t="s">
        <v>42</v>
      </c>
      <c r="E193" s="3" t="s">
        <v>625</v>
      </c>
      <c r="F193" s="3" t="s">
        <v>626</v>
      </c>
      <c r="G193" s="6" t="s">
        <v>45</v>
      </c>
      <c r="H193" s="6" t="n">
        <v>9653</v>
      </c>
      <c r="I193" s="4" t="n">
        <v>550</v>
      </c>
      <c r="J193" s="4" t="s">
        <v>46</v>
      </c>
      <c r="L193" s="44" t="s">
        <v>47</v>
      </c>
      <c r="M193" s="3" t="s">
        <v>627</v>
      </c>
      <c r="N193" s="45"/>
      <c r="O193" s="1" t="s">
        <v>72</v>
      </c>
      <c r="Q193" s="1"/>
      <c r="R193" s="1"/>
      <c r="S193" s="1"/>
      <c r="T193" s="1"/>
      <c r="U193" s="1"/>
      <c r="V193" s="1"/>
      <c r="W193" s="1"/>
      <c r="X193" s="47" t="n">
        <f aca="false">+W193-U193</f>
        <v>0</v>
      </c>
      <c r="Y193" s="14" t="n">
        <f aca="false">+W193-V193</f>
        <v>0</v>
      </c>
      <c r="Z193" s="15" t="s">
        <v>484</v>
      </c>
      <c r="AA193" s="49"/>
      <c r="AB193" s="45"/>
      <c r="AC193" s="5" t="n">
        <v>316112</v>
      </c>
      <c r="AD193" s="5" t="n">
        <v>28019</v>
      </c>
      <c r="AE193" s="50" t="s">
        <v>51</v>
      </c>
      <c r="AF193" s="9" t="n">
        <v>0.055</v>
      </c>
      <c r="AG193" s="102" t="n">
        <v>9708</v>
      </c>
      <c r="AH193" s="1" t="s">
        <v>628</v>
      </c>
      <c r="AI193" s="53" t="s">
        <v>4</v>
      </c>
      <c r="AJ193" s="4" t="s">
        <v>629</v>
      </c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true" customHeight="false" outlineLevel="0" collapsed="false">
      <c r="A194" s="43"/>
      <c r="B194" s="11" t="s">
        <v>42</v>
      </c>
      <c r="E194" s="3" t="s">
        <v>630</v>
      </c>
      <c r="F194" s="3" t="s">
        <v>626</v>
      </c>
      <c r="G194" s="6" t="s">
        <v>45</v>
      </c>
      <c r="H194" s="6" t="n">
        <v>9653</v>
      </c>
      <c r="I194" s="4" t="n">
        <v>550</v>
      </c>
      <c r="J194" s="4" t="s">
        <v>46</v>
      </c>
      <c r="L194" s="1" t="s">
        <v>47</v>
      </c>
      <c r="M194" s="3" t="s">
        <v>475</v>
      </c>
      <c r="N194" s="45"/>
      <c r="O194" s="1" t="s">
        <v>72</v>
      </c>
      <c r="Q194" s="1"/>
      <c r="R194" s="1"/>
      <c r="S194" s="1"/>
      <c r="T194" s="1"/>
      <c r="U194" s="1"/>
      <c r="V194" s="1"/>
      <c r="W194" s="1"/>
      <c r="X194" s="47" t="n">
        <f aca="false">+W194-U194</f>
        <v>0</v>
      </c>
      <c r="Y194" s="14" t="n">
        <f aca="false">+W194-V194</f>
        <v>0</v>
      </c>
      <c r="Z194" s="15" t="s">
        <v>484</v>
      </c>
      <c r="AA194" s="49"/>
      <c r="AB194" s="45"/>
      <c r="AC194" s="5" t="n">
        <v>311183</v>
      </c>
      <c r="AD194" s="5" t="n">
        <v>27198</v>
      </c>
      <c r="AE194" s="50" t="s">
        <v>51</v>
      </c>
      <c r="AF194" s="51" t="n">
        <v>0.055</v>
      </c>
      <c r="AG194" s="52"/>
      <c r="AH194" s="53" t="s">
        <v>92</v>
      </c>
      <c r="AI194" s="53" t="s">
        <v>4</v>
      </c>
      <c r="AJ194" s="4" t="s">
        <v>79</v>
      </c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true" customHeight="false" outlineLevel="0" collapsed="false">
      <c r="A195" s="43"/>
      <c r="B195" s="11" t="s">
        <v>42</v>
      </c>
      <c r="E195" s="3" t="s">
        <v>631</v>
      </c>
      <c r="F195" s="3" t="s">
        <v>632</v>
      </c>
      <c r="G195" s="6" t="s">
        <v>45</v>
      </c>
      <c r="H195" s="6" t="n">
        <v>9654</v>
      </c>
      <c r="I195" s="4" t="n">
        <v>550</v>
      </c>
      <c r="J195" s="4" t="s">
        <v>46</v>
      </c>
      <c r="L195" s="1" t="s">
        <v>47</v>
      </c>
      <c r="M195" s="3" t="s">
        <v>633</v>
      </c>
      <c r="N195" s="45"/>
      <c r="O195" s="1" t="s">
        <v>72</v>
      </c>
      <c r="Q195" s="1"/>
      <c r="R195" s="1"/>
      <c r="S195" s="1"/>
      <c r="T195" s="1"/>
      <c r="U195" s="1"/>
      <c r="V195" s="1"/>
      <c r="W195" s="1"/>
      <c r="X195" s="47" t="n">
        <f aca="false">+W195-U195</f>
        <v>0</v>
      </c>
      <c r="Y195" s="14" t="n">
        <f aca="false">+W195-V195</f>
        <v>0</v>
      </c>
      <c r="Z195" s="15" t="s">
        <v>146</v>
      </c>
      <c r="AA195" s="49"/>
      <c r="AB195" s="45"/>
      <c r="AC195" s="5" t="n">
        <v>358921</v>
      </c>
      <c r="AD195" s="5" t="n">
        <v>26528</v>
      </c>
      <c r="AE195" s="50" t="s">
        <v>51</v>
      </c>
      <c r="AF195" s="51" t="n">
        <v>0.055</v>
      </c>
      <c r="AG195" s="52"/>
      <c r="AH195" s="53" t="s">
        <v>92</v>
      </c>
      <c r="AI195" s="53" t="s">
        <v>4</v>
      </c>
      <c r="AJ195" s="4" t="s">
        <v>634</v>
      </c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true" customHeight="false" outlineLevel="0" collapsed="false">
      <c r="A196" s="43"/>
      <c r="B196" s="11" t="s">
        <v>42</v>
      </c>
      <c r="C196" s="55"/>
      <c r="D196" s="1"/>
      <c r="E196" s="3" t="s">
        <v>635</v>
      </c>
      <c r="F196" s="55" t="s">
        <v>636</v>
      </c>
      <c r="G196" s="6" t="s">
        <v>45</v>
      </c>
      <c r="H196" s="6" t="n">
        <v>3527</v>
      </c>
      <c r="I196" s="4" t="n">
        <v>490</v>
      </c>
      <c r="J196" s="4" t="s">
        <v>46</v>
      </c>
      <c r="L196" s="44" t="s">
        <v>47</v>
      </c>
      <c r="M196" s="3" t="s">
        <v>637</v>
      </c>
      <c r="N196" s="45"/>
      <c r="O196" s="1" t="s">
        <v>286</v>
      </c>
      <c r="Q196" s="1" t="n">
        <v>102</v>
      </c>
      <c r="R196" s="1" t="n">
        <v>130</v>
      </c>
      <c r="S196" s="1" t="n">
        <v>106</v>
      </c>
      <c r="T196" s="1" t="n">
        <v>101</v>
      </c>
      <c r="U196" s="1" t="n">
        <v>119</v>
      </c>
      <c r="V196" s="1" t="n">
        <v>103</v>
      </c>
      <c r="W196" s="1" t="n">
        <v>103</v>
      </c>
      <c r="X196" s="47" t="n">
        <f aca="false">+W196-U196</f>
        <v>-16</v>
      </c>
      <c r="Y196" s="14" t="n">
        <f aca="false">+W196-V196</f>
        <v>0</v>
      </c>
      <c r="Z196" s="67" t="s">
        <v>139</v>
      </c>
      <c r="AA196" s="49"/>
      <c r="AB196" s="45"/>
      <c r="AC196" s="5" t="n">
        <v>358933</v>
      </c>
      <c r="AD196" s="5" t="n">
        <v>137595</v>
      </c>
      <c r="AE196" s="50" t="s">
        <v>51</v>
      </c>
      <c r="AF196" s="145" t="n">
        <v>0.33</v>
      </c>
      <c r="AG196" s="146" t="n">
        <v>9906</v>
      </c>
      <c r="AH196" s="5" t="s">
        <v>74</v>
      </c>
      <c r="AI196" s="53" t="s">
        <v>4</v>
      </c>
      <c r="AJ196" s="4" t="s">
        <v>638</v>
      </c>
      <c r="AK196" s="54" t="s">
        <v>86</v>
      </c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true" customHeight="false" outlineLevel="0" collapsed="false">
      <c r="A197" s="58"/>
      <c r="B197" s="59" t="s">
        <v>42</v>
      </c>
      <c r="C197" s="60"/>
      <c r="D197" s="61"/>
      <c r="E197" s="60" t="s">
        <v>639</v>
      </c>
      <c r="F197" s="60" t="s">
        <v>640</v>
      </c>
      <c r="G197" s="6" t="s">
        <v>45</v>
      </c>
      <c r="H197" s="62" t="n">
        <v>5772</v>
      </c>
      <c r="I197" s="4" t="n">
        <v>600</v>
      </c>
      <c r="J197" s="4" t="s">
        <v>46</v>
      </c>
      <c r="L197" s="1" t="s">
        <v>47</v>
      </c>
      <c r="M197" s="3" t="s">
        <v>641</v>
      </c>
      <c r="N197" s="45"/>
      <c r="O197" s="64" t="s">
        <v>471</v>
      </c>
      <c r="Q197" s="64" t="n">
        <v>52</v>
      </c>
      <c r="R197" s="64" t="n">
        <v>51</v>
      </c>
      <c r="S197" s="64" t="n">
        <v>55</v>
      </c>
      <c r="T197" s="64" t="n">
        <v>53</v>
      </c>
      <c r="U197" s="64" t="n">
        <v>60</v>
      </c>
      <c r="V197" s="64" t="n">
        <v>44</v>
      </c>
      <c r="W197" s="64" t="n">
        <v>44</v>
      </c>
      <c r="X197" s="47" t="n">
        <f aca="false">+W197-U197</f>
        <v>-16</v>
      </c>
      <c r="Y197" s="14" t="n">
        <f aca="false">+W197-V197</f>
        <v>0</v>
      </c>
      <c r="Z197" s="67" t="s">
        <v>139</v>
      </c>
      <c r="AA197" s="49"/>
      <c r="AB197" s="45"/>
      <c r="AC197" s="5" t="n">
        <v>313338</v>
      </c>
      <c r="AD197" s="68" t="n">
        <v>156237</v>
      </c>
      <c r="AE197" s="50" t="s">
        <v>51</v>
      </c>
      <c r="AF197" s="51" t="n">
        <v>0.025</v>
      </c>
      <c r="AG197" s="52"/>
      <c r="AH197" s="53" t="s">
        <v>92</v>
      </c>
      <c r="AI197" s="53" t="s">
        <v>4</v>
      </c>
      <c r="AJ197" s="61" t="s">
        <v>79</v>
      </c>
      <c r="AK197" s="54" t="s">
        <v>76</v>
      </c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true" customHeight="false" outlineLevel="0" collapsed="false">
      <c r="A198" s="58"/>
      <c r="B198" s="59" t="s">
        <v>42</v>
      </c>
      <c r="C198" s="60"/>
      <c r="D198" s="61"/>
      <c r="E198" s="60" t="s">
        <v>383</v>
      </c>
      <c r="F198" s="60" t="s">
        <v>642</v>
      </c>
      <c r="G198" s="62" t="s">
        <v>45</v>
      </c>
      <c r="H198" s="62" t="n">
        <v>9661</v>
      </c>
      <c r="I198" s="61" t="n">
        <v>550</v>
      </c>
      <c r="J198" s="61" t="s">
        <v>46</v>
      </c>
      <c r="K198" s="61"/>
      <c r="L198" s="63" t="s">
        <v>47</v>
      </c>
      <c r="M198" s="60" t="s">
        <v>383</v>
      </c>
      <c r="N198" s="0"/>
      <c r="O198" s="64" t="s">
        <v>72</v>
      </c>
      <c r="P198" s="65"/>
      <c r="Q198" s="64"/>
      <c r="R198" s="64"/>
      <c r="S198" s="64"/>
      <c r="T198" s="64"/>
      <c r="U198" s="64"/>
      <c r="V198" s="64"/>
      <c r="W198" s="64"/>
      <c r="X198" s="47" t="n">
        <f aca="false">+W198-U198</f>
        <v>0</v>
      </c>
      <c r="Y198" s="66" t="n">
        <f aca="false">+W198-V198</f>
        <v>0</v>
      </c>
      <c r="Z198" s="67" t="s">
        <v>146</v>
      </c>
      <c r="AA198" s="54"/>
      <c r="AC198" s="68" t="n">
        <v>337669</v>
      </c>
      <c r="AD198" s="68" t="n">
        <v>43918</v>
      </c>
      <c r="AE198" s="75" t="s">
        <v>59</v>
      </c>
      <c r="AF198" s="76" t="n">
        <v>0.15</v>
      </c>
      <c r="AG198" s="77" t="n">
        <v>9812</v>
      </c>
      <c r="AH198" s="71" t="s">
        <v>187</v>
      </c>
      <c r="AI198" s="71" t="s">
        <v>4</v>
      </c>
      <c r="AJ198" s="61" t="s">
        <v>412</v>
      </c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true" customHeight="false" outlineLevel="0" collapsed="false">
      <c r="A199" s="58"/>
      <c r="B199" s="59" t="n">
        <v>36325</v>
      </c>
      <c r="C199" s="60"/>
      <c r="D199" s="61"/>
      <c r="E199" s="73" t="s">
        <v>643</v>
      </c>
      <c r="F199" s="55" t="s">
        <v>267</v>
      </c>
      <c r="G199" s="62" t="s">
        <v>45</v>
      </c>
      <c r="H199" s="5" t="n">
        <v>6674</v>
      </c>
      <c r="I199" s="64"/>
      <c r="J199" s="78"/>
      <c r="K199" s="64" t="n">
        <v>1</v>
      </c>
      <c r="L199" s="73"/>
      <c r="M199" s="73" t="s">
        <v>89</v>
      </c>
      <c r="N199" s="64" t="s">
        <v>56</v>
      </c>
      <c r="O199" s="64" t="s">
        <v>108</v>
      </c>
      <c r="P199" s="65"/>
      <c r="Q199" s="64" t="n">
        <v>273</v>
      </c>
      <c r="R199" s="64" t="n">
        <v>169</v>
      </c>
      <c r="S199" s="64" t="n">
        <v>230</v>
      </c>
      <c r="T199" s="64" t="n">
        <v>266</v>
      </c>
      <c r="U199" s="64" t="n">
        <v>307</v>
      </c>
      <c r="V199" s="64" t="n">
        <v>291</v>
      </c>
      <c r="W199" s="64" t="n">
        <v>291</v>
      </c>
      <c r="X199" s="47" t="n">
        <f aca="false">+W199-U199</f>
        <v>-16</v>
      </c>
      <c r="Y199" s="66" t="n">
        <f aca="false">+W199-V199</f>
        <v>0</v>
      </c>
      <c r="Z199" s="67" t="s">
        <v>139</v>
      </c>
      <c r="AA199" s="54"/>
      <c r="AC199" s="68"/>
      <c r="AD199" s="68" t="n">
        <v>138026</v>
      </c>
      <c r="AE199" s="63" t="s">
        <v>51</v>
      </c>
      <c r="AF199" s="76" t="n">
        <v>0.065</v>
      </c>
      <c r="AG199" s="80"/>
      <c r="AH199" s="71" t="s">
        <v>92</v>
      </c>
      <c r="AI199" s="71" t="s">
        <v>4</v>
      </c>
      <c r="AJ199" s="64"/>
      <c r="AK199" s="54" t="s">
        <v>53</v>
      </c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true" customHeight="false" outlineLevel="0" collapsed="false">
      <c r="A200" s="58"/>
      <c r="B200" s="59" t="s">
        <v>42</v>
      </c>
      <c r="C200" s="60"/>
      <c r="D200" s="61"/>
      <c r="E200" s="60" t="s">
        <v>644</v>
      </c>
      <c r="F200" s="60" t="s">
        <v>645</v>
      </c>
      <c r="G200" s="62" t="s">
        <v>45</v>
      </c>
      <c r="H200" s="62" t="n">
        <v>9673</v>
      </c>
      <c r="I200" s="61" t="n">
        <v>550</v>
      </c>
      <c r="J200" s="61" t="s">
        <v>46</v>
      </c>
      <c r="K200" s="61"/>
      <c r="L200" s="64" t="s">
        <v>47</v>
      </c>
      <c r="M200" s="60" t="s">
        <v>646</v>
      </c>
      <c r="N200" s="0"/>
      <c r="O200" s="64" t="s">
        <v>72</v>
      </c>
      <c r="P200" s="65"/>
      <c r="Q200" s="64" t="n">
        <v>12</v>
      </c>
      <c r="R200" s="64"/>
      <c r="S200" s="64"/>
      <c r="T200" s="64"/>
      <c r="U200" s="64"/>
      <c r="V200" s="64"/>
      <c r="W200" s="64"/>
      <c r="X200" s="47" t="n">
        <f aca="false">+W200-U200</f>
        <v>0</v>
      </c>
      <c r="Y200" s="66" t="n">
        <f aca="false">+W200-V200</f>
        <v>0</v>
      </c>
      <c r="Z200" s="67" t="s">
        <v>647</v>
      </c>
      <c r="AA200" s="54"/>
      <c r="AC200" s="68" t="n">
        <v>309649</v>
      </c>
      <c r="AD200" s="68" t="n">
        <v>138122</v>
      </c>
      <c r="AE200" s="75" t="s">
        <v>51</v>
      </c>
      <c r="AF200" s="9" t="n">
        <v>0.13</v>
      </c>
      <c r="AG200" s="102" t="n">
        <v>9909</v>
      </c>
      <c r="AH200" s="64" t="s">
        <v>171</v>
      </c>
      <c r="AI200" s="71" t="s">
        <v>4</v>
      </c>
      <c r="AJ200" s="61" t="s">
        <v>648</v>
      </c>
      <c r="AK200" s="54" t="s">
        <v>53</v>
      </c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true" customHeight="false" outlineLevel="0" collapsed="false">
      <c r="A201" s="43"/>
      <c r="B201" s="11" t="s">
        <v>42</v>
      </c>
      <c r="C201" s="55"/>
      <c r="D201" s="1"/>
      <c r="E201" s="3" t="s">
        <v>649</v>
      </c>
      <c r="F201" s="3" t="s">
        <v>650</v>
      </c>
      <c r="G201" s="6" t="s">
        <v>45</v>
      </c>
      <c r="H201" s="6" t="n">
        <v>6723</v>
      </c>
      <c r="I201" s="4" t="n">
        <v>649</v>
      </c>
      <c r="J201" s="4" t="s">
        <v>46</v>
      </c>
      <c r="L201" s="1" t="s">
        <v>47</v>
      </c>
      <c r="M201" s="3" t="s">
        <v>651</v>
      </c>
      <c r="N201" s="45"/>
      <c r="O201" s="1" t="s">
        <v>186</v>
      </c>
      <c r="Q201" s="1" t="n">
        <v>85</v>
      </c>
      <c r="R201" s="1" t="n">
        <v>106</v>
      </c>
      <c r="S201" s="1" t="n">
        <v>57</v>
      </c>
      <c r="T201" s="1" t="n">
        <v>52</v>
      </c>
      <c r="U201" s="1" t="n">
        <v>42</v>
      </c>
      <c r="V201" s="1" t="n">
        <v>26</v>
      </c>
      <c r="W201" s="1" t="n">
        <v>26</v>
      </c>
      <c r="X201" s="47" t="n">
        <f aca="false">+W201-U201</f>
        <v>-16</v>
      </c>
      <c r="Y201" s="14" t="n">
        <f aca="false">+W201-V201</f>
        <v>0</v>
      </c>
      <c r="Z201" s="67" t="s">
        <v>139</v>
      </c>
      <c r="AA201" s="49"/>
      <c r="AB201" s="45"/>
      <c r="AC201" s="5" t="n">
        <v>346130</v>
      </c>
      <c r="AD201" s="5" t="n">
        <v>136119</v>
      </c>
      <c r="AE201" s="50" t="s">
        <v>59</v>
      </c>
      <c r="AF201" s="51" t="n">
        <v>0.08</v>
      </c>
      <c r="AG201" s="52" t="n">
        <v>9812</v>
      </c>
      <c r="AH201" s="53" t="s">
        <v>187</v>
      </c>
      <c r="AI201" s="53" t="s">
        <v>4</v>
      </c>
      <c r="AJ201" s="4" t="s">
        <v>652</v>
      </c>
      <c r="AK201" s="54" t="s">
        <v>336</v>
      </c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22.5" hidden="true" customHeight="false" outlineLevel="0" collapsed="false">
      <c r="A202" s="43"/>
      <c r="B202" s="11" t="n">
        <v>36392</v>
      </c>
      <c r="E202" s="55" t="s">
        <v>99</v>
      </c>
      <c r="F202" s="55" t="s">
        <v>653</v>
      </c>
      <c r="G202" s="6" t="s">
        <v>45</v>
      </c>
      <c r="H202" s="5" t="n">
        <v>9794</v>
      </c>
      <c r="I202" s="1"/>
      <c r="J202" s="56"/>
      <c r="K202" s="1"/>
      <c r="L202" s="55"/>
      <c r="M202" s="55" t="s">
        <v>101</v>
      </c>
      <c r="N202" s="1" t="s">
        <v>56</v>
      </c>
      <c r="O202" s="1" t="s">
        <v>90</v>
      </c>
      <c r="Q202" s="46" t="n">
        <v>4120</v>
      </c>
      <c r="R202" s="46" t="n">
        <v>2694</v>
      </c>
      <c r="S202" s="46" t="n">
        <v>2277</v>
      </c>
      <c r="T202" s="46" t="n">
        <v>2010</v>
      </c>
      <c r="U202" s="46" t="n">
        <v>1954</v>
      </c>
      <c r="V202" s="46" t="n">
        <v>1938</v>
      </c>
      <c r="W202" s="46" t="n">
        <v>1938</v>
      </c>
      <c r="X202" s="47" t="n">
        <f aca="false">+W202-U202</f>
        <v>-16</v>
      </c>
      <c r="Y202" s="14" t="n">
        <f aca="false">+W202-V202</f>
        <v>0</v>
      </c>
      <c r="Z202" s="48" t="s">
        <v>102</v>
      </c>
      <c r="AA202" s="49"/>
      <c r="AB202" s="45"/>
      <c r="AC202" s="5"/>
      <c r="AD202" s="5" t="n">
        <v>138546</v>
      </c>
      <c r="AE202" s="44" t="s">
        <v>59</v>
      </c>
      <c r="AF202" s="51"/>
      <c r="AG202" s="57"/>
      <c r="AH202" s="53"/>
      <c r="AI202" s="53" t="s">
        <v>4</v>
      </c>
      <c r="AJ202" s="1" t="s">
        <v>144</v>
      </c>
      <c r="AK202" s="54" t="s">
        <v>68</v>
      </c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true" customHeight="false" outlineLevel="0" collapsed="false">
      <c r="A203" s="43"/>
      <c r="B203" s="11" t="s">
        <v>42</v>
      </c>
      <c r="E203" s="3" t="s">
        <v>165</v>
      </c>
      <c r="F203" s="3" t="s">
        <v>654</v>
      </c>
      <c r="G203" s="6" t="s">
        <v>45</v>
      </c>
      <c r="H203" s="6" t="n">
        <v>9676</v>
      </c>
      <c r="I203" s="4" t="n">
        <v>550</v>
      </c>
      <c r="J203" s="4" t="s">
        <v>46</v>
      </c>
      <c r="L203" s="1" t="s">
        <v>47</v>
      </c>
      <c r="M203" s="3" t="s">
        <v>165</v>
      </c>
      <c r="N203" s="45"/>
      <c r="O203" s="1" t="s">
        <v>72</v>
      </c>
      <c r="Q203" s="1"/>
      <c r="R203" s="1"/>
      <c r="S203" s="1"/>
      <c r="T203" s="1"/>
      <c r="U203" s="1"/>
      <c r="V203" s="1"/>
      <c r="W203" s="1"/>
      <c r="X203" s="47" t="n">
        <f aca="false">+W203-U203</f>
        <v>0</v>
      </c>
      <c r="Y203" s="14" t="n">
        <f aca="false">+W203-V203</f>
        <v>0</v>
      </c>
      <c r="Z203" s="15" t="s">
        <v>655</v>
      </c>
      <c r="AA203" s="49"/>
      <c r="AB203" s="45"/>
      <c r="AC203" s="5" t="n">
        <v>366961</v>
      </c>
      <c r="AD203" s="5" t="n">
        <v>65514</v>
      </c>
      <c r="AE203" s="50" t="s">
        <v>51</v>
      </c>
      <c r="AF203" s="51" t="n">
        <v>0.055</v>
      </c>
      <c r="AG203" s="52"/>
      <c r="AH203" s="53" t="s">
        <v>92</v>
      </c>
      <c r="AI203" s="53" t="s">
        <v>4</v>
      </c>
      <c r="AJ203" s="4" t="s">
        <v>656</v>
      </c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true" customHeight="false" outlineLevel="0" collapsed="false">
      <c r="A204" s="43"/>
      <c r="B204" s="11" t="s">
        <v>42</v>
      </c>
      <c r="C204" s="55"/>
      <c r="D204" s="1"/>
      <c r="E204" s="3" t="s">
        <v>657</v>
      </c>
      <c r="F204" s="3" t="s">
        <v>654</v>
      </c>
      <c r="G204" s="6" t="s">
        <v>45</v>
      </c>
      <c r="H204" s="6" t="n">
        <v>9676</v>
      </c>
      <c r="I204" s="4" t="n">
        <v>550</v>
      </c>
      <c r="J204" s="4" t="s">
        <v>46</v>
      </c>
      <c r="L204" s="1" t="s">
        <v>47</v>
      </c>
      <c r="M204" s="3" t="s">
        <v>658</v>
      </c>
      <c r="N204" s="45"/>
      <c r="O204" s="1" t="s">
        <v>72</v>
      </c>
      <c r="Q204" s="1"/>
      <c r="R204" s="1"/>
      <c r="S204" s="1"/>
      <c r="T204" s="1"/>
      <c r="U204" s="1"/>
      <c r="V204" s="1"/>
      <c r="W204" s="1"/>
      <c r="X204" s="47" t="n">
        <f aca="false">+W204-U204</f>
        <v>0</v>
      </c>
      <c r="Y204" s="14" t="n">
        <f aca="false">+W204-V204</f>
        <v>0</v>
      </c>
      <c r="Z204" s="15" t="s">
        <v>655</v>
      </c>
      <c r="AA204" s="49"/>
      <c r="AB204" s="45"/>
      <c r="AC204" s="5" t="n">
        <v>358940</v>
      </c>
      <c r="AD204" s="5" t="n">
        <v>28249</v>
      </c>
      <c r="AE204" s="50" t="s">
        <v>51</v>
      </c>
      <c r="AF204" s="51" t="n">
        <v>0.055</v>
      </c>
      <c r="AG204" s="52"/>
      <c r="AH204" s="53" t="s">
        <v>92</v>
      </c>
      <c r="AI204" s="53" t="s">
        <v>4</v>
      </c>
      <c r="AJ204" s="4" t="s">
        <v>659</v>
      </c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true" customHeight="false" outlineLevel="0" collapsed="false">
      <c r="A205" s="43"/>
      <c r="B205" s="11"/>
      <c r="E205" s="60" t="s">
        <v>635</v>
      </c>
      <c r="F205" s="60" t="s">
        <v>660</v>
      </c>
      <c r="G205" s="6"/>
      <c r="H205" s="62" t="n">
        <v>4959</v>
      </c>
      <c r="I205" s="4"/>
      <c r="J205" s="4"/>
      <c r="L205" s="44"/>
      <c r="N205" s="45"/>
      <c r="O205" s="64" t="s">
        <v>108</v>
      </c>
      <c r="Q205" s="1" t="n">
        <v>109</v>
      </c>
      <c r="R205" s="64" t="n">
        <v>91</v>
      </c>
      <c r="S205" s="64" t="n">
        <v>116</v>
      </c>
      <c r="T205" s="64" t="n">
        <v>116</v>
      </c>
      <c r="U205" s="64" t="n">
        <v>118</v>
      </c>
      <c r="V205" s="64" t="n">
        <v>103</v>
      </c>
      <c r="W205" s="64" t="n">
        <v>103</v>
      </c>
      <c r="X205" s="47" t="n">
        <f aca="false">+W205-U205</f>
        <v>-15</v>
      </c>
      <c r="Y205" s="14" t="n">
        <f aca="false">+W205-V205</f>
        <v>0</v>
      </c>
      <c r="Z205" s="67" t="s">
        <v>139</v>
      </c>
      <c r="AA205" s="49"/>
      <c r="AB205" s="45"/>
      <c r="AC205" s="5" t="n">
        <v>346146</v>
      </c>
      <c r="AD205" s="68" t="n">
        <v>147073</v>
      </c>
      <c r="AE205" s="50" t="s">
        <v>51</v>
      </c>
      <c r="AF205" s="51"/>
      <c r="AG205" s="52"/>
      <c r="AH205" s="53"/>
      <c r="AI205" s="53"/>
      <c r="AJ205" s="61" t="s">
        <v>661</v>
      </c>
      <c r="AK205" s="54" t="s">
        <v>86</v>
      </c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true" customHeight="false" outlineLevel="0" collapsed="false">
      <c r="A206" s="58"/>
      <c r="B206" s="59" t="s">
        <v>42</v>
      </c>
      <c r="C206" s="60"/>
      <c r="D206" s="61"/>
      <c r="E206" s="60" t="s">
        <v>662</v>
      </c>
      <c r="F206" s="60" t="s">
        <v>663</v>
      </c>
      <c r="G206" s="62" t="s">
        <v>45</v>
      </c>
      <c r="H206" s="62" t="n">
        <v>9681</v>
      </c>
      <c r="I206" s="61" t="n">
        <v>550</v>
      </c>
      <c r="J206" s="61" t="s">
        <v>46</v>
      </c>
      <c r="K206" s="61"/>
      <c r="L206" s="64" t="s">
        <v>47</v>
      </c>
      <c r="M206" s="60" t="s">
        <v>662</v>
      </c>
      <c r="N206" s="0"/>
      <c r="O206" s="64" t="s">
        <v>72</v>
      </c>
      <c r="P206" s="65"/>
      <c r="Q206" s="64"/>
      <c r="R206" s="64"/>
      <c r="S206" s="64"/>
      <c r="T206" s="64"/>
      <c r="U206" s="64"/>
      <c r="V206" s="64"/>
      <c r="W206" s="64"/>
      <c r="X206" s="47" t="n">
        <f aca="false">+W206-U206</f>
        <v>0</v>
      </c>
      <c r="Y206" s="66" t="n">
        <f aca="false">+W206-V206</f>
        <v>0</v>
      </c>
      <c r="Z206" s="70" t="s">
        <v>146</v>
      </c>
      <c r="AA206" s="54"/>
      <c r="AC206" s="0"/>
      <c r="AD206" s="68" t="n">
        <v>28255</v>
      </c>
      <c r="AE206" s="75" t="s">
        <v>51</v>
      </c>
      <c r="AF206" s="76" t="n">
        <v>0.055</v>
      </c>
      <c r="AG206" s="77"/>
      <c r="AH206" s="71" t="s">
        <v>92</v>
      </c>
      <c r="AI206" s="71" t="s">
        <v>4</v>
      </c>
      <c r="AJ206" s="61" t="s">
        <v>664</v>
      </c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true" customHeight="false" outlineLevel="0" collapsed="false">
      <c r="A207" s="43"/>
      <c r="B207" s="11" t="s">
        <v>42</v>
      </c>
      <c r="C207" s="55"/>
      <c r="D207" s="1"/>
      <c r="E207" s="55" t="s">
        <v>665</v>
      </c>
      <c r="F207" s="55" t="s">
        <v>666</v>
      </c>
      <c r="G207" s="6" t="s">
        <v>45</v>
      </c>
      <c r="H207" s="5" t="n">
        <v>9771</v>
      </c>
      <c r="I207" s="1"/>
      <c r="J207" s="56"/>
      <c r="K207" s="1"/>
      <c r="L207" s="55"/>
      <c r="M207" s="55" t="s">
        <v>667</v>
      </c>
      <c r="N207" s="1" t="s">
        <v>56</v>
      </c>
      <c r="O207" s="1" t="s">
        <v>72</v>
      </c>
      <c r="Q207" s="46" t="n">
        <v>4938</v>
      </c>
      <c r="R207" s="46" t="n">
        <v>3131</v>
      </c>
      <c r="S207" s="46" t="n">
        <v>3331</v>
      </c>
      <c r="T207" s="46" t="n">
        <v>1118</v>
      </c>
      <c r="U207" s="46" t="n">
        <v>2067</v>
      </c>
      <c r="V207" s="46" t="n">
        <v>2052</v>
      </c>
      <c r="W207" s="46" t="n">
        <v>2052</v>
      </c>
      <c r="X207" s="47" t="n">
        <f aca="false">+W207-U207</f>
        <v>-15</v>
      </c>
      <c r="Y207" s="14" t="n">
        <f aca="false">+W207-V207</f>
        <v>0</v>
      </c>
      <c r="Z207" s="67" t="s">
        <v>139</v>
      </c>
      <c r="AA207" s="49"/>
      <c r="AB207" s="45"/>
      <c r="AC207" s="5"/>
      <c r="AD207" s="5" t="n">
        <v>139501</v>
      </c>
      <c r="AE207" s="44" t="s">
        <v>59</v>
      </c>
      <c r="AF207" s="51" t="n">
        <v>0.035</v>
      </c>
      <c r="AG207" s="52" t="n">
        <v>9906</v>
      </c>
      <c r="AH207" s="53" t="s">
        <v>74</v>
      </c>
      <c r="AI207" s="53" t="s">
        <v>4</v>
      </c>
      <c r="AJ207" s="1" t="s">
        <v>668</v>
      </c>
      <c r="AK207" s="54" t="s">
        <v>53</v>
      </c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true" customHeight="false" outlineLevel="0" collapsed="false">
      <c r="A208" s="58"/>
      <c r="B208" s="59" t="s">
        <v>42</v>
      </c>
      <c r="C208" s="73"/>
      <c r="D208" s="64"/>
      <c r="E208" s="73" t="s">
        <v>669</v>
      </c>
      <c r="F208" s="73" t="s">
        <v>670</v>
      </c>
      <c r="G208" s="62" t="s">
        <v>45</v>
      </c>
      <c r="H208" s="68" t="n">
        <v>9851</v>
      </c>
      <c r="I208" s="64"/>
      <c r="J208" s="78" t="s">
        <v>46</v>
      </c>
      <c r="K208" s="64"/>
      <c r="L208" s="73"/>
      <c r="M208" s="60" t="s">
        <v>671</v>
      </c>
      <c r="N208" s="64"/>
      <c r="O208" s="1" t="s">
        <v>72</v>
      </c>
      <c r="P208" s="65"/>
      <c r="Q208" s="64"/>
      <c r="R208" s="64" t="n">
        <v>282</v>
      </c>
      <c r="S208" s="64" t="n">
        <v>959</v>
      </c>
      <c r="T208" s="64" t="n">
        <v>771</v>
      </c>
      <c r="U208" s="64" t="n">
        <v>235</v>
      </c>
      <c r="V208" s="64" t="n">
        <v>220</v>
      </c>
      <c r="W208" s="64" t="n">
        <v>220</v>
      </c>
      <c r="X208" s="47" t="n">
        <f aca="false">+W208-U208</f>
        <v>-15</v>
      </c>
      <c r="Y208" s="66" t="n">
        <f aca="false">+W208-V208</f>
        <v>0</v>
      </c>
      <c r="Z208" s="67" t="s">
        <v>139</v>
      </c>
      <c r="AA208" s="54"/>
      <c r="AC208" s="68"/>
      <c r="AD208" s="68" t="n">
        <v>380139</v>
      </c>
      <c r="AE208" s="75" t="s">
        <v>51</v>
      </c>
      <c r="AF208" s="9" t="n">
        <v>0.33</v>
      </c>
      <c r="AG208" s="109" t="n">
        <v>9908</v>
      </c>
      <c r="AH208" s="64" t="s">
        <v>171</v>
      </c>
      <c r="AI208" s="144"/>
      <c r="AJ208" s="64" t="s">
        <v>672</v>
      </c>
      <c r="AK208" s="54" t="s">
        <v>86</v>
      </c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true" customHeight="false" outlineLevel="0" collapsed="false">
      <c r="A209" s="43"/>
      <c r="B209" s="11" t="n">
        <v>36325</v>
      </c>
      <c r="E209" s="55" t="s">
        <v>151</v>
      </c>
      <c r="F209" s="55" t="s">
        <v>673</v>
      </c>
      <c r="G209" s="6" t="s">
        <v>45</v>
      </c>
      <c r="H209" s="5" t="n">
        <v>9852</v>
      </c>
      <c r="I209" s="1"/>
      <c r="J209" s="56"/>
      <c r="K209" s="1"/>
      <c r="L209" s="55"/>
      <c r="M209" s="55"/>
      <c r="N209" s="1" t="s">
        <v>56</v>
      </c>
      <c r="O209" s="46" t="s">
        <v>72</v>
      </c>
      <c r="Q209" s="1"/>
      <c r="R209" s="1" t="n">
        <v>191</v>
      </c>
      <c r="S209" s="1" t="n">
        <v>0</v>
      </c>
      <c r="T209" s="1" t="n">
        <v>571</v>
      </c>
      <c r="U209" s="1" t="n">
        <v>252</v>
      </c>
      <c r="V209" s="1" t="n">
        <v>237</v>
      </c>
      <c r="W209" s="1" t="n">
        <v>237</v>
      </c>
      <c r="X209" s="47" t="n">
        <f aca="false">+W209-U209</f>
        <v>-15</v>
      </c>
      <c r="Y209" s="14" t="n">
        <f aca="false">+W209-V209</f>
        <v>0</v>
      </c>
      <c r="Z209" s="67" t="s">
        <v>139</v>
      </c>
      <c r="AA209" s="49"/>
      <c r="AB209" s="45"/>
      <c r="AC209" s="5"/>
      <c r="AD209" s="5" t="n">
        <v>416117</v>
      </c>
      <c r="AE209" s="44" t="s">
        <v>59</v>
      </c>
      <c r="AF209" s="51"/>
      <c r="AG209" s="57"/>
      <c r="AH209" s="53"/>
      <c r="AI209" s="53" t="s">
        <v>4</v>
      </c>
      <c r="AJ209" s="1"/>
      <c r="AK209" s="54" t="s">
        <v>182</v>
      </c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22.5" hidden="true" customHeight="false" outlineLevel="0" collapsed="false">
      <c r="A210" s="43"/>
      <c r="B210" s="11" t="s">
        <v>42</v>
      </c>
      <c r="C210" s="55"/>
      <c r="D210" s="1"/>
      <c r="E210" s="3" t="s">
        <v>163</v>
      </c>
      <c r="F210" s="3" t="s">
        <v>674</v>
      </c>
      <c r="G210" s="6" t="s">
        <v>45</v>
      </c>
      <c r="H210" s="6" t="n">
        <v>9693</v>
      </c>
      <c r="I210" s="4" t="n">
        <v>550</v>
      </c>
      <c r="J210" s="4" t="s">
        <v>46</v>
      </c>
      <c r="L210" s="1" t="s">
        <v>47</v>
      </c>
      <c r="M210" s="3" t="s">
        <v>165</v>
      </c>
      <c r="N210" s="45"/>
      <c r="O210" s="1" t="s">
        <v>72</v>
      </c>
      <c r="Q210" s="46" t="n">
        <v>594</v>
      </c>
      <c r="R210" s="46"/>
      <c r="S210" s="46"/>
      <c r="T210" s="46"/>
      <c r="U210" s="46"/>
      <c r="V210" s="46"/>
      <c r="W210" s="46"/>
      <c r="X210" s="47" t="n">
        <f aca="false">+W210-U210</f>
        <v>0</v>
      </c>
      <c r="Y210" s="14" t="n">
        <f aca="false">+W210-V210</f>
        <v>0</v>
      </c>
      <c r="Z210" s="15" t="s">
        <v>675</v>
      </c>
      <c r="AA210" s="49"/>
      <c r="AB210" s="45"/>
      <c r="AC210" s="5" t="n">
        <v>366963</v>
      </c>
      <c r="AD210" s="5" t="n">
        <v>65516</v>
      </c>
      <c r="AE210" s="50" t="s">
        <v>51</v>
      </c>
      <c r="AF210" s="51" t="n">
        <v>0.05</v>
      </c>
      <c r="AG210" s="52"/>
      <c r="AH210" s="53" t="s">
        <v>66</v>
      </c>
      <c r="AI210" s="53" t="s">
        <v>4</v>
      </c>
      <c r="AJ210" s="4" t="s">
        <v>167</v>
      </c>
      <c r="AK210" s="54" t="s">
        <v>53</v>
      </c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true" customHeight="false" outlineLevel="0" collapsed="false">
      <c r="A211" s="43"/>
      <c r="B211" s="11" t="s">
        <v>42</v>
      </c>
      <c r="E211" s="3" t="s">
        <v>657</v>
      </c>
      <c r="F211" s="3" t="s">
        <v>674</v>
      </c>
      <c r="G211" s="6" t="s">
        <v>45</v>
      </c>
      <c r="H211" s="6" t="n">
        <v>9693</v>
      </c>
      <c r="I211" s="4" t="n">
        <v>550</v>
      </c>
      <c r="J211" s="4" t="s">
        <v>46</v>
      </c>
      <c r="L211" s="1" t="s">
        <v>47</v>
      </c>
      <c r="M211" s="3" t="s">
        <v>658</v>
      </c>
      <c r="N211" s="45"/>
      <c r="O211" s="1" t="s">
        <v>72</v>
      </c>
      <c r="Q211" s="46" t="n">
        <v>356</v>
      </c>
      <c r="R211" s="46"/>
      <c r="S211" s="46" t="n">
        <v>251</v>
      </c>
      <c r="T211" s="46" t="n">
        <v>230</v>
      </c>
      <c r="U211" s="46"/>
      <c r="V211" s="46"/>
      <c r="W211" s="46"/>
      <c r="X211" s="47" t="n">
        <f aca="false">+W211-U211</f>
        <v>0</v>
      </c>
      <c r="Y211" s="14" t="n">
        <f aca="false">+W211-V211</f>
        <v>0</v>
      </c>
      <c r="Z211" s="15" t="s">
        <v>676</v>
      </c>
      <c r="AA211" s="49"/>
      <c r="AB211" s="45"/>
      <c r="AC211" s="5" t="n">
        <v>311845</v>
      </c>
      <c r="AD211" s="5" t="n">
        <v>135689</v>
      </c>
      <c r="AE211" s="50" t="s">
        <v>51</v>
      </c>
      <c r="AF211" s="51" t="n">
        <v>0.055</v>
      </c>
      <c r="AG211" s="52"/>
      <c r="AH211" s="53" t="s">
        <v>92</v>
      </c>
      <c r="AI211" s="53" t="s">
        <v>4</v>
      </c>
      <c r="AJ211" s="4" t="s">
        <v>677</v>
      </c>
      <c r="AK211" s="54" t="s">
        <v>53</v>
      </c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true" customHeight="false" outlineLevel="0" collapsed="false">
      <c r="A212" s="58"/>
      <c r="B212" s="59" t="s">
        <v>42</v>
      </c>
      <c r="C212" s="60"/>
      <c r="D212" s="61"/>
      <c r="E212" s="60" t="s">
        <v>678</v>
      </c>
      <c r="F212" s="60" t="s">
        <v>679</v>
      </c>
      <c r="G212" s="62" t="s">
        <v>45</v>
      </c>
      <c r="H212" s="62" t="n">
        <v>5016</v>
      </c>
      <c r="I212" s="61" t="n">
        <v>429</v>
      </c>
      <c r="J212" s="61" t="s">
        <v>46</v>
      </c>
      <c r="K212" s="61"/>
      <c r="L212" s="64" t="s">
        <v>47</v>
      </c>
      <c r="M212" s="60" t="s">
        <v>680</v>
      </c>
      <c r="N212" s="0"/>
      <c r="O212" s="64" t="s">
        <v>115</v>
      </c>
      <c r="P212" s="65"/>
      <c r="Q212" s="64" t="n">
        <v>208</v>
      </c>
      <c r="R212" s="64" t="n">
        <v>328</v>
      </c>
      <c r="S212" s="64" t="n">
        <v>486</v>
      </c>
      <c r="T212" s="64" t="n">
        <v>546</v>
      </c>
      <c r="U212" s="64" t="n">
        <v>343</v>
      </c>
      <c r="V212" s="64" t="n">
        <v>329</v>
      </c>
      <c r="W212" s="64" t="n">
        <v>329</v>
      </c>
      <c r="X212" s="47" t="n">
        <f aca="false">+W212-U212</f>
        <v>-14</v>
      </c>
      <c r="Y212" s="66" t="n">
        <f aca="false">+W212-V212</f>
        <v>0</v>
      </c>
      <c r="Z212" s="67" t="s">
        <v>139</v>
      </c>
      <c r="AA212" s="54"/>
      <c r="AC212" s="68" t="n">
        <v>361741</v>
      </c>
      <c r="AD212" s="68" t="n">
        <v>130871</v>
      </c>
      <c r="AE212" s="75" t="s">
        <v>59</v>
      </c>
      <c r="AF212" s="76" t="n">
        <v>0.22</v>
      </c>
      <c r="AG212" s="77" t="n">
        <v>9903</v>
      </c>
      <c r="AH212" s="71" t="s">
        <v>74</v>
      </c>
      <c r="AI212" s="71" t="s">
        <v>4</v>
      </c>
      <c r="AJ212" s="61" t="s">
        <v>681</v>
      </c>
      <c r="AK212" s="54" t="s">
        <v>182</v>
      </c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true" customHeight="false" outlineLevel="0" collapsed="false">
      <c r="A213" s="58"/>
      <c r="B213" s="59" t="s">
        <v>42</v>
      </c>
      <c r="C213" s="73"/>
      <c r="D213" s="64"/>
      <c r="E213" s="3" t="s">
        <v>682</v>
      </c>
      <c r="F213" s="60" t="s">
        <v>683</v>
      </c>
      <c r="G213" s="6" t="s">
        <v>45</v>
      </c>
      <c r="H213" s="62" t="n">
        <v>6364</v>
      </c>
      <c r="I213" s="4" t="n">
        <v>600</v>
      </c>
      <c r="J213" s="4" t="s">
        <v>46</v>
      </c>
      <c r="L213" s="1" t="s">
        <v>47</v>
      </c>
      <c r="M213" s="3" t="s">
        <v>684</v>
      </c>
      <c r="N213" s="45"/>
      <c r="O213" s="64" t="s">
        <v>186</v>
      </c>
      <c r="Q213" s="64" t="n">
        <v>174</v>
      </c>
      <c r="R213" s="64" t="n">
        <v>202</v>
      </c>
      <c r="S213" s="64" t="n">
        <v>178</v>
      </c>
      <c r="T213" s="64" t="n">
        <v>152</v>
      </c>
      <c r="U213" s="64" t="n">
        <v>182</v>
      </c>
      <c r="V213" s="64" t="n">
        <v>168</v>
      </c>
      <c r="W213" s="64" t="n">
        <v>168</v>
      </c>
      <c r="X213" s="47" t="n">
        <f aca="false">+W213-U213</f>
        <v>-14</v>
      </c>
      <c r="Y213" s="14" t="n">
        <f aca="false">+W213-V213</f>
        <v>0</v>
      </c>
      <c r="Z213" s="67" t="s">
        <v>139</v>
      </c>
      <c r="AA213" s="15"/>
      <c r="AB213" s="45"/>
      <c r="AC213" s="5" t="n">
        <v>361739</v>
      </c>
      <c r="AD213" s="68" t="n">
        <v>139062</v>
      </c>
      <c r="AE213" s="50" t="s">
        <v>51</v>
      </c>
      <c r="AF213" s="9" t="n">
        <v>0.33</v>
      </c>
      <c r="AG213" s="109" t="n">
        <v>9906</v>
      </c>
      <c r="AH213" s="5" t="s">
        <v>74</v>
      </c>
      <c r="AI213" s="53" t="s">
        <v>4</v>
      </c>
      <c r="AJ213" s="61" t="s">
        <v>685</v>
      </c>
      <c r="AK213" s="54" t="s">
        <v>53</v>
      </c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true" customHeight="false" outlineLevel="0" collapsed="false">
      <c r="A214" s="43"/>
      <c r="B214" s="11" t="s">
        <v>42</v>
      </c>
      <c r="E214" s="3" t="s">
        <v>242</v>
      </c>
      <c r="F214" s="3" t="s">
        <v>686</v>
      </c>
      <c r="G214" s="6" t="s">
        <v>45</v>
      </c>
      <c r="H214" s="6" t="n">
        <v>9697</v>
      </c>
      <c r="I214" s="4" t="n">
        <v>550</v>
      </c>
      <c r="J214" s="4" t="s">
        <v>46</v>
      </c>
      <c r="L214" s="1" t="s">
        <v>47</v>
      </c>
      <c r="M214" s="3" t="s">
        <v>242</v>
      </c>
      <c r="N214" s="45"/>
      <c r="O214" s="1" t="s">
        <v>72</v>
      </c>
      <c r="Q214" s="1"/>
      <c r="R214" s="1"/>
      <c r="S214" s="1"/>
      <c r="T214" s="1"/>
      <c r="U214" s="1"/>
      <c r="V214" s="1"/>
      <c r="W214" s="1"/>
      <c r="X214" s="47" t="n">
        <f aca="false">+W214-U214</f>
        <v>0</v>
      </c>
      <c r="Y214" s="14" t="n">
        <f aca="false">+W214-V214</f>
        <v>0</v>
      </c>
      <c r="Z214" s="15" t="s">
        <v>687</v>
      </c>
      <c r="AA214" s="49"/>
      <c r="AB214" s="45"/>
      <c r="AC214" s="5" t="n">
        <v>309658</v>
      </c>
      <c r="AD214" s="5" t="n">
        <v>138461</v>
      </c>
      <c r="AE214" s="50" t="s">
        <v>51</v>
      </c>
      <c r="AF214" s="51" t="n">
        <v>0.055</v>
      </c>
      <c r="AG214" s="52"/>
      <c r="AH214" s="53" t="s">
        <v>92</v>
      </c>
      <c r="AI214" s="53" t="s">
        <v>4</v>
      </c>
      <c r="AJ214" s="4" t="s">
        <v>688</v>
      </c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true" customHeight="false" outlineLevel="0" collapsed="false">
      <c r="A215" s="43"/>
      <c r="B215" s="11"/>
      <c r="E215" s="55" t="s">
        <v>689</v>
      </c>
      <c r="F215" s="60" t="s">
        <v>280</v>
      </c>
      <c r="G215" s="6"/>
      <c r="H215" s="62" t="n">
        <v>6500</v>
      </c>
      <c r="I215" s="1"/>
      <c r="J215" s="56"/>
      <c r="K215" s="1"/>
      <c r="L215" s="1"/>
      <c r="M215" s="55"/>
      <c r="N215" s="1"/>
      <c r="O215" s="64" t="s">
        <v>115</v>
      </c>
      <c r="Q215" s="1" t="n">
        <v>585</v>
      </c>
      <c r="R215" s="1" t="n">
        <v>258</v>
      </c>
      <c r="S215" s="1" t="n">
        <v>343</v>
      </c>
      <c r="T215" s="1" t="n">
        <v>469</v>
      </c>
      <c r="U215" s="1" t="n">
        <v>175</v>
      </c>
      <c r="V215" s="1" t="n">
        <v>161</v>
      </c>
      <c r="W215" s="1" t="n">
        <v>161</v>
      </c>
      <c r="X215" s="47" t="n">
        <f aca="false">+W215-U215</f>
        <v>-14</v>
      </c>
      <c r="Y215" s="14" t="n">
        <f aca="false">+W215-V215</f>
        <v>0</v>
      </c>
      <c r="Z215" s="67" t="s">
        <v>139</v>
      </c>
      <c r="AA215" s="49"/>
      <c r="AB215" s="45"/>
      <c r="AC215" s="5"/>
      <c r="AD215" s="5" t="n">
        <v>138578</v>
      </c>
      <c r="AE215" s="44"/>
      <c r="AF215" s="51"/>
      <c r="AG215" s="52"/>
      <c r="AH215" s="53"/>
      <c r="AI215" s="53"/>
      <c r="AJ215" s="1"/>
      <c r="AK215" s="54" t="s">
        <v>76</v>
      </c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true" customHeight="false" outlineLevel="0" collapsed="false">
      <c r="A216" s="43"/>
      <c r="B216" s="11" t="s">
        <v>42</v>
      </c>
      <c r="E216" s="3" t="s">
        <v>690</v>
      </c>
      <c r="F216" s="3" t="s">
        <v>691</v>
      </c>
      <c r="G216" s="6" t="s">
        <v>45</v>
      </c>
      <c r="H216" s="6" t="n">
        <v>6648</v>
      </c>
      <c r="I216" s="4" t="n">
        <v>429</v>
      </c>
      <c r="J216" s="4" t="s">
        <v>46</v>
      </c>
      <c r="L216" s="1" t="s">
        <v>47</v>
      </c>
      <c r="M216" s="3" t="s">
        <v>690</v>
      </c>
      <c r="N216" s="45"/>
      <c r="O216" s="1" t="s">
        <v>90</v>
      </c>
      <c r="Q216" s="1" t="n">
        <v>241</v>
      </c>
      <c r="R216" s="1" t="n">
        <v>208</v>
      </c>
      <c r="S216" s="1" t="n">
        <v>272</v>
      </c>
      <c r="T216" s="1" t="n">
        <v>251</v>
      </c>
      <c r="U216" s="1" t="n">
        <v>223</v>
      </c>
      <c r="V216" s="1" t="n">
        <v>209</v>
      </c>
      <c r="W216" s="1" t="n">
        <v>209</v>
      </c>
      <c r="X216" s="47" t="n">
        <f aca="false">+W216-U216</f>
        <v>-14</v>
      </c>
      <c r="Y216" s="14" t="n">
        <f aca="false">+W216-V216</f>
        <v>0</v>
      </c>
      <c r="Z216" s="67" t="s">
        <v>139</v>
      </c>
      <c r="AA216" s="49"/>
      <c r="AB216" s="45"/>
      <c r="AC216" s="5" t="n">
        <v>358934</v>
      </c>
      <c r="AD216" s="5" t="n">
        <v>133206</v>
      </c>
      <c r="AE216" s="50" t="s">
        <v>51</v>
      </c>
      <c r="AF216" s="51" t="n">
        <v>0.161</v>
      </c>
      <c r="AG216" s="52" t="n">
        <v>9904</v>
      </c>
      <c r="AH216" s="53" t="s">
        <v>74</v>
      </c>
      <c r="AI216" s="53" t="s">
        <v>4</v>
      </c>
      <c r="AJ216" s="4" t="s">
        <v>692</v>
      </c>
      <c r="AK216" s="54" t="s">
        <v>182</v>
      </c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true" customHeight="false" outlineLevel="0" collapsed="false">
      <c r="A217" s="43"/>
      <c r="B217" s="11" t="s">
        <v>42</v>
      </c>
      <c r="E217" s="3" t="s">
        <v>693</v>
      </c>
      <c r="F217" s="3" t="s">
        <v>694</v>
      </c>
      <c r="G217" s="6" t="s">
        <v>45</v>
      </c>
      <c r="H217" s="6" t="n">
        <v>9675</v>
      </c>
      <c r="I217" s="4" t="n">
        <v>556</v>
      </c>
      <c r="J217" s="4" t="s">
        <v>46</v>
      </c>
      <c r="L217" s="1" t="s">
        <v>47</v>
      </c>
      <c r="M217" s="3" t="s">
        <v>695</v>
      </c>
      <c r="N217" s="45"/>
      <c r="O217" s="1" t="s">
        <v>57</v>
      </c>
      <c r="Q217" s="1" t="n">
        <v>109</v>
      </c>
      <c r="R217" s="1" t="n">
        <v>300</v>
      </c>
      <c r="S217" s="1" t="n">
        <v>212</v>
      </c>
      <c r="T217" s="1" t="n">
        <v>240</v>
      </c>
      <c r="U217" s="1" t="n">
        <v>288</v>
      </c>
      <c r="V217" s="1" t="n">
        <v>274</v>
      </c>
      <c r="W217" s="1" t="n">
        <v>274</v>
      </c>
      <c r="X217" s="47" t="n">
        <f aca="false">+W217-U217</f>
        <v>-14</v>
      </c>
      <c r="Y217" s="14" t="n">
        <f aca="false">+W217-V217</f>
        <v>0</v>
      </c>
      <c r="Z217" s="67" t="s">
        <v>139</v>
      </c>
      <c r="AA217" s="49"/>
      <c r="AB217" s="45"/>
      <c r="AC217" s="5" t="n">
        <v>136533</v>
      </c>
      <c r="AD217" s="5" t="n">
        <v>125819</v>
      </c>
      <c r="AE217" s="50" t="s">
        <v>59</v>
      </c>
      <c r="AF217" s="145" t="n">
        <v>0.33</v>
      </c>
      <c r="AG217" s="146" t="n">
        <v>9906</v>
      </c>
      <c r="AH217" s="5" t="s">
        <v>74</v>
      </c>
      <c r="AI217" s="53" t="s">
        <v>4</v>
      </c>
      <c r="AJ217" s="4" t="s">
        <v>696</v>
      </c>
      <c r="AK217" s="54" t="s">
        <v>182</v>
      </c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true" customHeight="false" outlineLevel="0" collapsed="false">
      <c r="A218" s="43"/>
      <c r="B218" s="11" t="s">
        <v>42</v>
      </c>
      <c r="E218" s="55" t="s">
        <v>200</v>
      </c>
      <c r="F218" s="55" t="s">
        <v>697</v>
      </c>
      <c r="G218" s="6" t="s">
        <v>45</v>
      </c>
      <c r="H218" s="5" t="n">
        <v>9713</v>
      </c>
      <c r="I218" s="1" t="n">
        <v>550</v>
      </c>
      <c r="J218" s="46" t="s">
        <v>46</v>
      </c>
      <c r="K218" s="1"/>
      <c r="L218" s="44" t="s">
        <v>47</v>
      </c>
      <c r="M218" s="3" t="s">
        <v>202</v>
      </c>
      <c r="N218" s="1"/>
      <c r="O218" s="1" t="s">
        <v>72</v>
      </c>
      <c r="Q218" s="1"/>
      <c r="R218" s="1"/>
      <c r="S218" s="1"/>
      <c r="T218" s="1"/>
      <c r="U218" s="1"/>
      <c r="V218" s="1"/>
      <c r="W218" s="1"/>
      <c r="X218" s="47" t="n">
        <f aca="false">+W218-U218</f>
        <v>0</v>
      </c>
      <c r="Y218" s="14" t="n">
        <f aca="false">+W218-V218</f>
        <v>0</v>
      </c>
      <c r="Z218" s="8" t="s">
        <v>146</v>
      </c>
      <c r="AA218" s="49"/>
      <c r="AB218" s="45"/>
      <c r="AC218" s="102" t="n">
        <v>314480</v>
      </c>
      <c r="AD218" s="5" t="n">
        <v>28648</v>
      </c>
      <c r="AE218" s="44" t="s">
        <v>51</v>
      </c>
      <c r="AF218" s="51" t="n">
        <v>0.055</v>
      </c>
      <c r="AG218" s="57"/>
      <c r="AH218" s="53" t="s">
        <v>92</v>
      </c>
      <c r="AI218" s="53" t="s">
        <v>4</v>
      </c>
      <c r="AJ218" s="4" t="s">
        <v>698</v>
      </c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true" customHeight="false" outlineLevel="0" collapsed="false">
      <c r="A219" s="43"/>
      <c r="B219" s="11" t="s">
        <v>42</v>
      </c>
      <c r="E219" s="3" t="s">
        <v>699</v>
      </c>
      <c r="F219" s="3" t="s">
        <v>700</v>
      </c>
      <c r="G219" s="6" t="s">
        <v>45</v>
      </c>
      <c r="H219" s="6" t="n">
        <v>9685</v>
      </c>
      <c r="I219" s="4" t="n">
        <v>550</v>
      </c>
      <c r="J219" s="4" t="s">
        <v>46</v>
      </c>
      <c r="L219" s="44" t="s">
        <v>47</v>
      </c>
      <c r="M219" s="3" t="s">
        <v>701</v>
      </c>
      <c r="N219" s="45"/>
      <c r="O219" s="1" t="s">
        <v>72</v>
      </c>
      <c r="Q219" s="1" t="n">
        <v>206</v>
      </c>
      <c r="R219" s="1" t="n">
        <v>173</v>
      </c>
      <c r="S219" s="1" t="n">
        <v>163</v>
      </c>
      <c r="T219" s="1" t="n">
        <v>163</v>
      </c>
      <c r="U219" s="1" t="n">
        <v>153</v>
      </c>
      <c r="V219" s="1" t="n">
        <v>139</v>
      </c>
      <c r="W219" s="1" t="n">
        <v>139</v>
      </c>
      <c r="X219" s="47" t="n">
        <f aca="false">+W219-U219</f>
        <v>-14</v>
      </c>
      <c r="Y219" s="14" t="n">
        <f aca="false">+W219-V219</f>
        <v>0</v>
      </c>
      <c r="Z219" s="67" t="s">
        <v>139</v>
      </c>
      <c r="AA219" s="49"/>
      <c r="AB219" s="45"/>
      <c r="AC219" s="5" t="n">
        <v>132616</v>
      </c>
      <c r="AD219" s="5" t="n">
        <v>248551</v>
      </c>
      <c r="AE219" s="50" t="s">
        <v>59</v>
      </c>
      <c r="AF219" s="9" t="n">
        <v>0.047</v>
      </c>
      <c r="AG219" s="102" t="n">
        <v>9808</v>
      </c>
      <c r="AH219" s="1" t="s">
        <v>702</v>
      </c>
      <c r="AI219" s="53" t="s">
        <v>4</v>
      </c>
      <c r="AJ219" s="4" t="s">
        <v>703</v>
      </c>
      <c r="AK219" s="54" t="s">
        <v>76</v>
      </c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true" customHeight="false" outlineLevel="0" collapsed="false">
      <c r="A220" s="58"/>
      <c r="B220" s="59" t="s">
        <v>42</v>
      </c>
      <c r="C220" s="73"/>
      <c r="D220" s="64"/>
      <c r="E220" s="3" t="s">
        <v>151</v>
      </c>
      <c r="F220" s="60" t="s">
        <v>704</v>
      </c>
      <c r="G220" s="6" t="s">
        <v>45</v>
      </c>
      <c r="H220" s="62" t="n">
        <v>9720</v>
      </c>
      <c r="I220" s="4" t="n">
        <v>550</v>
      </c>
      <c r="J220" s="4" t="s">
        <v>46</v>
      </c>
      <c r="L220" s="44" t="s">
        <v>47</v>
      </c>
      <c r="M220" s="3" t="s">
        <v>705</v>
      </c>
      <c r="N220" s="45"/>
      <c r="O220" s="61" t="s">
        <v>72</v>
      </c>
      <c r="Q220" s="64" t="n">
        <v>5768</v>
      </c>
      <c r="R220" s="64"/>
      <c r="S220" s="64"/>
      <c r="T220" s="64"/>
      <c r="U220" s="64"/>
      <c r="V220" s="64"/>
      <c r="W220" s="64"/>
      <c r="X220" s="47" t="n">
        <f aca="false">+W220-U220</f>
        <v>0</v>
      </c>
      <c r="Y220" s="14" t="n">
        <f aca="false">+W220-V220</f>
        <v>0</v>
      </c>
      <c r="Z220" s="67" t="s">
        <v>706</v>
      </c>
      <c r="AA220" s="49"/>
      <c r="AB220" s="45"/>
      <c r="AC220" s="5" t="n">
        <v>361746</v>
      </c>
      <c r="AD220" s="68" t="n">
        <v>133267</v>
      </c>
      <c r="AE220" s="4" t="s">
        <v>59</v>
      </c>
      <c r="AF220" s="9" t="n">
        <v>0.08</v>
      </c>
      <c r="AG220" s="109" t="n">
        <v>9908</v>
      </c>
      <c r="AH220" s="1" t="s">
        <v>707</v>
      </c>
      <c r="AI220" s="53" t="s">
        <v>4</v>
      </c>
      <c r="AJ220" s="61" t="s">
        <v>708</v>
      </c>
      <c r="AK220" s="54" t="s">
        <v>76</v>
      </c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true" customHeight="false" outlineLevel="0" collapsed="false">
      <c r="A221" s="43"/>
      <c r="B221" s="11" t="s">
        <v>42</v>
      </c>
      <c r="E221" s="3" t="s">
        <v>709</v>
      </c>
      <c r="F221" s="3" t="s">
        <v>710</v>
      </c>
      <c r="G221" s="6" t="s">
        <v>45</v>
      </c>
      <c r="H221" s="6" t="n">
        <v>6461</v>
      </c>
      <c r="I221" s="4" t="n">
        <v>765</v>
      </c>
      <c r="J221" s="4" t="s">
        <v>46</v>
      </c>
      <c r="L221" s="1" t="s">
        <v>47</v>
      </c>
      <c r="M221" s="3" t="s">
        <v>711</v>
      </c>
      <c r="N221" s="45"/>
      <c r="O221" s="1" t="s">
        <v>64</v>
      </c>
      <c r="Q221" s="1" t="n">
        <v>504</v>
      </c>
      <c r="R221" s="1" t="n">
        <v>471</v>
      </c>
      <c r="S221" s="1" t="n">
        <v>449</v>
      </c>
      <c r="T221" s="1" t="n">
        <v>430</v>
      </c>
      <c r="U221" s="1" t="n">
        <v>476</v>
      </c>
      <c r="V221" s="1" t="n">
        <v>463</v>
      </c>
      <c r="W221" s="1" t="n">
        <v>463</v>
      </c>
      <c r="X221" s="47" t="n">
        <f aca="false">+W221-U221</f>
        <v>-13</v>
      </c>
      <c r="Y221" s="14" t="n">
        <f aca="false">+W221-V221</f>
        <v>0</v>
      </c>
      <c r="Z221" s="67" t="s">
        <v>139</v>
      </c>
      <c r="AA221" s="49"/>
      <c r="AB221" s="45"/>
      <c r="AC221" s="5" t="n">
        <v>311214</v>
      </c>
      <c r="AD221" s="5" t="n">
        <v>133217</v>
      </c>
      <c r="AE221" s="50" t="s">
        <v>51</v>
      </c>
      <c r="AF221" s="9" t="n">
        <v>0.14</v>
      </c>
      <c r="AG221" s="109" t="n">
        <v>9906</v>
      </c>
      <c r="AH221" s="1" t="s">
        <v>712</v>
      </c>
      <c r="AI221" s="53" t="s">
        <v>4</v>
      </c>
      <c r="AJ221" s="4" t="s">
        <v>713</v>
      </c>
      <c r="AK221" s="54" t="s">
        <v>182</v>
      </c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true" customHeight="false" outlineLevel="0" collapsed="false">
      <c r="A222" s="43"/>
      <c r="B222" s="11" t="s">
        <v>42</v>
      </c>
      <c r="C222" s="55"/>
      <c r="D222" s="1"/>
      <c r="E222" s="3" t="s">
        <v>714</v>
      </c>
      <c r="F222" s="3" t="s">
        <v>715</v>
      </c>
      <c r="G222" s="6" t="s">
        <v>45</v>
      </c>
      <c r="H222" s="6" t="n">
        <v>5616</v>
      </c>
      <c r="I222" s="4" t="n">
        <v>447</v>
      </c>
      <c r="J222" s="4" t="s">
        <v>46</v>
      </c>
      <c r="L222" s="1" t="s">
        <v>47</v>
      </c>
      <c r="M222" s="3" t="s">
        <v>716</v>
      </c>
      <c r="N222" s="45"/>
      <c r="O222" s="1" t="s">
        <v>105</v>
      </c>
      <c r="Q222" s="1" t="n">
        <v>103</v>
      </c>
      <c r="R222" s="1" t="n">
        <v>67</v>
      </c>
      <c r="S222" s="1" t="n">
        <v>82</v>
      </c>
      <c r="T222" s="1" t="n">
        <v>65</v>
      </c>
      <c r="U222" s="1" t="n">
        <v>87</v>
      </c>
      <c r="V222" s="1" t="n">
        <v>75</v>
      </c>
      <c r="W222" s="1" t="n">
        <v>75</v>
      </c>
      <c r="X222" s="47" t="n">
        <f aca="false">+W222-U222</f>
        <v>-12</v>
      </c>
      <c r="Y222" s="14" t="n">
        <f aca="false">+W222-V222</f>
        <v>0</v>
      </c>
      <c r="Z222" s="67" t="s">
        <v>139</v>
      </c>
      <c r="AA222" s="49"/>
      <c r="AB222" s="45"/>
      <c r="AC222" s="5" t="n">
        <v>361731</v>
      </c>
      <c r="AD222" s="5" t="n">
        <v>125837</v>
      </c>
      <c r="AE222" s="50" t="s">
        <v>51</v>
      </c>
      <c r="AF222" s="51" t="n">
        <v>0.123</v>
      </c>
      <c r="AG222" s="52" t="n">
        <v>9812</v>
      </c>
      <c r="AH222" s="53" t="s">
        <v>187</v>
      </c>
      <c r="AI222" s="53" t="s">
        <v>4</v>
      </c>
      <c r="AJ222" s="4" t="s">
        <v>717</v>
      </c>
      <c r="AK222" s="54" t="s">
        <v>86</v>
      </c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true" customHeight="false" outlineLevel="0" collapsed="false">
      <c r="A223" s="58"/>
      <c r="B223" s="59" t="s">
        <v>42</v>
      </c>
      <c r="C223" s="60"/>
      <c r="D223" s="61"/>
      <c r="E223" s="55" t="s">
        <v>93</v>
      </c>
      <c r="F223" s="60" t="s">
        <v>718</v>
      </c>
      <c r="G223" s="62" t="s">
        <v>45</v>
      </c>
      <c r="H223" s="62" t="n">
        <v>6546</v>
      </c>
      <c r="I223" s="61" t="n">
        <v>429</v>
      </c>
      <c r="J223" s="61" t="s">
        <v>46</v>
      </c>
      <c r="K223" s="61"/>
      <c r="L223" s="64" t="s">
        <v>95</v>
      </c>
      <c r="M223" s="60" t="s">
        <v>96</v>
      </c>
      <c r="N223" s="0"/>
      <c r="O223" s="64" t="s">
        <v>213</v>
      </c>
      <c r="P223" s="65"/>
      <c r="Q223" s="64" t="n">
        <v>479</v>
      </c>
      <c r="R223" s="64" t="n">
        <v>382</v>
      </c>
      <c r="S223" s="64" t="n">
        <v>354</v>
      </c>
      <c r="T223" s="64" t="n">
        <v>247</v>
      </c>
      <c r="U223" s="64" t="n">
        <v>378</v>
      </c>
      <c r="V223" s="64" t="n">
        <v>366</v>
      </c>
      <c r="W223" s="64" t="n">
        <v>366</v>
      </c>
      <c r="X223" s="47" t="n">
        <f aca="false">+W223-U223</f>
        <v>-12</v>
      </c>
      <c r="Y223" s="66" t="n">
        <f aca="false">+W223-V223</f>
        <v>0</v>
      </c>
      <c r="Z223" s="67" t="s">
        <v>139</v>
      </c>
      <c r="AA223" s="54"/>
      <c r="AC223" s="68" t="n">
        <v>312309</v>
      </c>
      <c r="AD223" s="68" t="n">
        <v>126364</v>
      </c>
      <c r="AE223" s="75" t="s">
        <v>51</v>
      </c>
      <c r="AF223" s="9" t="n">
        <v>0.131</v>
      </c>
      <c r="AG223" s="109" t="n">
        <v>9908</v>
      </c>
      <c r="AH223" s="64" t="s">
        <v>171</v>
      </c>
      <c r="AI223" s="71" t="s">
        <v>4</v>
      </c>
      <c r="AJ223" s="61" t="s">
        <v>136</v>
      </c>
      <c r="AK223" s="54" t="s">
        <v>68</v>
      </c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22.5" hidden="true" customHeight="false" outlineLevel="0" collapsed="false">
      <c r="A224" s="43"/>
      <c r="B224" s="11" t="s">
        <v>42</v>
      </c>
      <c r="C224" s="55"/>
      <c r="D224" s="1"/>
      <c r="E224" s="3" t="s">
        <v>719</v>
      </c>
      <c r="F224" s="3" t="s">
        <v>720</v>
      </c>
      <c r="G224" s="6" t="s">
        <v>45</v>
      </c>
      <c r="H224" s="6" t="n">
        <v>6009</v>
      </c>
      <c r="I224" s="4" t="n">
        <v>429</v>
      </c>
      <c r="J224" s="4" t="s">
        <v>46</v>
      </c>
      <c r="L224" s="1" t="s">
        <v>47</v>
      </c>
      <c r="M224" s="3" t="s">
        <v>721</v>
      </c>
      <c r="N224" s="45"/>
      <c r="O224" s="1" t="s">
        <v>115</v>
      </c>
      <c r="Q224" s="46" t="n">
        <v>656</v>
      </c>
      <c r="R224" s="46" t="n">
        <v>558</v>
      </c>
      <c r="S224" s="46" t="n">
        <v>605</v>
      </c>
      <c r="T224" s="46" t="n">
        <v>593</v>
      </c>
      <c r="U224" s="46" t="n">
        <v>547</v>
      </c>
      <c r="V224" s="46" t="n">
        <v>536</v>
      </c>
      <c r="W224" s="46" t="n">
        <v>536</v>
      </c>
      <c r="X224" s="47" t="n">
        <f aca="false">+W224-U224</f>
        <v>-11</v>
      </c>
      <c r="Y224" s="14" t="n">
        <f aca="false">+W224-V224</f>
        <v>0</v>
      </c>
      <c r="Z224" s="67" t="s">
        <v>139</v>
      </c>
      <c r="AA224" s="49"/>
      <c r="AB224" s="45"/>
      <c r="AC224" s="5" t="n">
        <v>311962</v>
      </c>
      <c r="AD224" s="5" t="n">
        <v>135708</v>
      </c>
      <c r="AE224" s="50" t="s">
        <v>51</v>
      </c>
      <c r="AF224" s="51" t="n">
        <v>0.06</v>
      </c>
      <c r="AG224" s="52"/>
      <c r="AH224" s="53" t="s">
        <v>66</v>
      </c>
      <c r="AI224" s="53" t="s">
        <v>4</v>
      </c>
      <c r="AJ224" s="4" t="s">
        <v>79</v>
      </c>
      <c r="AK224" s="54" t="s">
        <v>182</v>
      </c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true" customHeight="false" outlineLevel="0" collapsed="false">
      <c r="A225" s="58"/>
      <c r="B225" s="59" t="s">
        <v>42</v>
      </c>
      <c r="C225" s="60"/>
      <c r="D225" s="61"/>
      <c r="E225" s="73" t="s">
        <v>242</v>
      </c>
      <c r="F225" s="73" t="s">
        <v>722</v>
      </c>
      <c r="G225" s="62" t="s">
        <v>45</v>
      </c>
      <c r="H225" s="68" t="n">
        <v>6886</v>
      </c>
      <c r="I225" s="64"/>
      <c r="J225" s="78"/>
      <c r="K225" s="64"/>
      <c r="L225" s="73"/>
      <c r="M225" s="73" t="s">
        <v>242</v>
      </c>
      <c r="N225" s="64"/>
      <c r="O225" s="64" t="s">
        <v>72</v>
      </c>
      <c r="P225" s="65"/>
      <c r="Q225" s="64" t="n">
        <v>162</v>
      </c>
      <c r="R225" s="64" t="n">
        <v>35</v>
      </c>
      <c r="S225" s="64" t="n">
        <v>65</v>
      </c>
      <c r="T225" s="64" t="n">
        <v>45</v>
      </c>
      <c r="U225" s="64" t="n">
        <v>66</v>
      </c>
      <c r="V225" s="64" t="n">
        <v>55</v>
      </c>
      <c r="W225" s="64" t="n">
        <v>55</v>
      </c>
      <c r="X225" s="47" t="n">
        <f aca="false">+W225-U225</f>
        <v>-11</v>
      </c>
      <c r="Y225" s="66" t="n">
        <f aca="false">+W225-V225</f>
        <v>0</v>
      </c>
      <c r="Z225" s="67" t="s">
        <v>139</v>
      </c>
      <c r="AA225" s="54"/>
      <c r="AC225" s="68" t="n">
        <v>336680</v>
      </c>
      <c r="AD225" s="68" t="n">
        <v>133431</v>
      </c>
      <c r="AE225" s="63" t="s">
        <v>59</v>
      </c>
      <c r="AF225" s="76" t="n">
        <v>0.072</v>
      </c>
      <c r="AG225" s="77" t="n">
        <v>9812</v>
      </c>
      <c r="AH225" s="71" t="s">
        <v>187</v>
      </c>
      <c r="AI225" s="71" t="s">
        <v>4</v>
      </c>
      <c r="AJ225" s="64" t="s">
        <v>723</v>
      </c>
      <c r="AK225" s="54" t="s">
        <v>76</v>
      </c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true" customHeight="false" outlineLevel="0" collapsed="false">
      <c r="A226" s="43"/>
      <c r="B226" s="11"/>
      <c r="E226" s="55" t="s">
        <v>200</v>
      </c>
      <c r="F226" s="111" t="s">
        <v>724</v>
      </c>
      <c r="G226" s="6"/>
      <c r="H226" s="5" t="n">
        <v>6373</v>
      </c>
      <c r="I226" s="1"/>
      <c r="J226" s="56"/>
      <c r="K226" s="1"/>
      <c r="L226" s="55"/>
      <c r="M226" s="55"/>
      <c r="N226" s="1"/>
      <c r="O226" s="1" t="s">
        <v>72</v>
      </c>
      <c r="Q226" s="46" t="n">
        <v>0</v>
      </c>
      <c r="R226" s="46" t="n">
        <v>455</v>
      </c>
      <c r="S226" s="46" t="n">
        <v>525</v>
      </c>
      <c r="T226" s="46" t="n">
        <v>541</v>
      </c>
      <c r="U226" s="46" t="n">
        <v>564</v>
      </c>
      <c r="V226" s="46" t="n">
        <v>554</v>
      </c>
      <c r="W226" s="46" t="n">
        <v>554</v>
      </c>
      <c r="X226" s="47" t="n">
        <f aca="false">+W226-U226</f>
        <v>-10</v>
      </c>
      <c r="Y226" s="14" t="n">
        <f aca="false">+W226-V226</f>
        <v>0</v>
      </c>
      <c r="Z226" s="67" t="s">
        <v>139</v>
      </c>
      <c r="AA226" s="49"/>
      <c r="AB226" s="45"/>
      <c r="AC226" s="5"/>
      <c r="AD226" s="5" t="n">
        <v>290616</v>
      </c>
      <c r="AE226" s="44"/>
      <c r="AF226" s="51"/>
      <c r="AG226" s="52"/>
      <c r="AH226" s="53"/>
      <c r="AI226" s="53"/>
      <c r="AJ226" s="1"/>
      <c r="AK226" s="54" t="s">
        <v>76</v>
      </c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22.5" hidden="true" customHeight="false" outlineLevel="0" collapsed="false">
      <c r="A227" s="58"/>
      <c r="B227" s="59" t="s">
        <v>42</v>
      </c>
      <c r="C227" s="60"/>
      <c r="D227" s="61"/>
      <c r="E227" s="73" t="s">
        <v>403</v>
      </c>
      <c r="F227" s="73" t="s">
        <v>725</v>
      </c>
      <c r="G227" s="62" t="s">
        <v>45</v>
      </c>
      <c r="H227" s="68" t="n">
        <v>9744</v>
      </c>
      <c r="I227" s="64"/>
      <c r="J227" s="78"/>
      <c r="K227" s="64"/>
      <c r="L227" s="73"/>
      <c r="M227" s="73" t="s">
        <v>403</v>
      </c>
      <c r="N227" s="64"/>
      <c r="O227" s="64" t="s">
        <v>72</v>
      </c>
      <c r="P227" s="65"/>
      <c r="Q227" s="64"/>
      <c r="R227" s="64"/>
      <c r="S227" s="64"/>
      <c r="T227" s="64"/>
      <c r="U227" s="64"/>
      <c r="V227" s="64"/>
      <c r="W227" s="64"/>
      <c r="X227" s="47" t="n">
        <f aca="false">+W227-U227</f>
        <v>0</v>
      </c>
      <c r="Y227" s="66" t="n">
        <f aca="false">+W227-V227</f>
        <v>0</v>
      </c>
      <c r="Z227" s="67" t="s">
        <v>726</v>
      </c>
      <c r="AA227" s="54"/>
      <c r="AC227" s="123"/>
      <c r="AD227" s="68"/>
      <c r="AE227" s="63" t="s">
        <v>59</v>
      </c>
      <c r="AF227" s="76" t="n">
        <v>0.055</v>
      </c>
      <c r="AG227" s="80"/>
      <c r="AH227" s="71" t="s">
        <v>92</v>
      </c>
      <c r="AI227" s="71" t="s">
        <v>4</v>
      </c>
      <c r="AJ227" s="64" t="s">
        <v>405</v>
      </c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true" customHeight="false" outlineLevel="0" collapsed="false">
      <c r="A228" s="43"/>
      <c r="B228" s="11" t="s">
        <v>42</v>
      </c>
      <c r="E228" s="73" t="s">
        <v>727</v>
      </c>
      <c r="F228" s="55" t="s">
        <v>728</v>
      </c>
      <c r="G228" s="62" t="s">
        <v>45</v>
      </c>
      <c r="H228" s="5" t="n">
        <v>6834</v>
      </c>
      <c r="I228" s="64"/>
      <c r="J228" s="78"/>
      <c r="K228" s="64"/>
      <c r="L228" s="73"/>
      <c r="M228" s="73" t="s">
        <v>727</v>
      </c>
      <c r="N228" s="64"/>
      <c r="O228" s="1" t="s">
        <v>72</v>
      </c>
      <c r="P228" s="65"/>
      <c r="Q228" s="1" t="n">
        <v>100</v>
      </c>
      <c r="R228" s="1" t="n">
        <v>91</v>
      </c>
      <c r="S228" s="1" t="n">
        <v>82</v>
      </c>
      <c r="T228" s="1" t="n">
        <v>81</v>
      </c>
      <c r="U228" s="1" t="n">
        <v>69</v>
      </c>
      <c r="V228" s="1" t="n">
        <v>59</v>
      </c>
      <c r="W228" s="1" t="n">
        <v>59</v>
      </c>
      <c r="X228" s="47" t="n">
        <f aca="false">+W228-U228</f>
        <v>-10</v>
      </c>
      <c r="Y228" s="66" t="n">
        <f aca="false">+W228-V228</f>
        <v>0</v>
      </c>
      <c r="Z228" s="67" t="s">
        <v>139</v>
      </c>
      <c r="AA228" s="67"/>
      <c r="AC228" s="123"/>
      <c r="AD228" s="5" t="n">
        <v>225144</v>
      </c>
      <c r="AE228" s="63" t="s">
        <v>59</v>
      </c>
      <c r="AF228" s="76" t="n">
        <v>0.15</v>
      </c>
      <c r="AG228" s="77" t="n">
        <v>9901</v>
      </c>
      <c r="AH228" s="71" t="s">
        <v>74</v>
      </c>
      <c r="AI228" s="71" t="s">
        <v>4</v>
      </c>
      <c r="AJ228" s="1" t="s">
        <v>729</v>
      </c>
      <c r="AK228" s="54" t="s">
        <v>76</v>
      </c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true" customHeight="false" outlineLevel="0" collapsed="false">
      <c r="A229" s="43"/>
      <c r="B229" s="11" t="s">
        <v>42</v>
      </c>
      <c r="E229" s="3" t="s">
        <v>730</v>
      </c>
      <c r="F229" s="3" t="s">
        <v>731</v>
      </c>
      <c r="G229" s="6" t="s">
        <v>45</v>
      </c>
      <c r="H229" s="6" t="n">
        <v>9706</v>
      </c>
      <c r="I229" s="4" t="n">
        <v>550</v>
      </c>
      <c r="J229" s="4" t="s">
        <v>46</v>
      </c>
      <c r="L229" s="1" t="s">
        <v>47</v>
      </c>
      <c r="M229" s="3" t="s">
        <v>732</v>
      </c>
      <c r="N229" s="45"/>
      <c r="O229" s="1" t="s">
        <v>72</v>
      </c>
      <c r="Q229" s="1" t="n">
        <v>399</v>
      </c>
      <c r="R229" s="1" t="n">
        <v>361</v>
      </c>
      <c r="S229" s="1" t="n">
        <v>549</v>
      </c>
      <c r="T229" s="1" t="n">
        <v>402</v>
      </c>
      <c r="U229" s="1" t="n">
        <v>260</v>
      </c>
      <c r="V229" s="1" t="n">
        <v>250</v>
      </c>
      <c r="W229" s="1" t="n">
        <v>250</v>
      </c>
      <c r="X229" s="47" t="n">
        <f aca="false">+W229-U229</f>
        <v>-10</v>
      </c>
      <c r="Y229" s="14" t="n">
        <f aca="false">+W229-V229</f>
        <v>0</v>
      </c>
      <c r="Z229" s="67" t="s">
        <v>139</v>
      </c>
      <c r="AA229" s="49"/>
      <c r="AB229" s="45"/>
      <c r="AC229" s="5" t="n">
        <v>128011</v>
      </c>
      <c r="AD229" s="5" t="n">
        <v>125784</v>
      </c>
      <c r="AE229" s="50" t="s">
        <v>59</v>
      </c>
      <c r="AF229" s="9" t="n">
        <v>0.131</v>
      </c>
      <c r="AG229" s="109" t="n">
        <v>9907</v>
      </c>
      <c r="AH229" s="1" t="s">
        <v>733</v>
      </c>
      <c r="AI229" s="53" t="s">
        <v>4</v>
      </c>
      <c r="AJ229" s="4" t="s">
        <v>734</v>
      </c>
      <c r="AK229" s="54" t="s">
        <v>76</v>
      </c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22.5" hidden="true" customHeight="false" outlineLevel="0" collapsed="false">
      <c r="A230" s="43"/>
      <c r="B230" s="11" t="s">
        <v>42</v>
      </c>
      <c r="E230" s="55" t="s">
        <v>165</v>
      </c>
      <c r="F230" s="55" t="s">
        <v>735</v>
      </c>
      <c r="G230" s="6" t="s">
        <v>45</v>
      </c>
      <c r="H230" s="5" t="n">
        <v>9759</v>
      </c>
      <c r="I230" s="1"/>
      <c r="J230" s="56"/>
      <c r="K230" s="1"/>
      <c r="L230" s="55"/>
      <c r="M230" s="55" t="s">
        <v>165</v>
      </c>
      <c r="N230" s="1"/>
      <c r="O230" s="1" t="s">
        <v>72</v>
      </c>
      <c r="Q230" s="1" t="n">
        <v>652</v>
      </c>
      <c r="R230" s="1" t="n">
        <v>656</v>
      </c>
      <c r="S230" s="1" t="n">
        <v>642</v>
      </c>
      <c r="T230" s="1" t="n">
        <v>637</v>
      </c>
      <c r="U230" s="1" t="n">
        <v>674</v>
      </c>
      <c r="V230" s="1" t="n">
        <v>664</v>
      </c>
      <c r="W230" s="1" t="n">
        <v>664</v>
      </c>
      <c r="X230" s="47" t="n">
        <f aca="false">+W230-U230</f>
        <v>-10</v>
      </c>
      <c r="Y230" s="14" t="n">
        <f aca="false">+W230-V230</f>
        <v>0</v>
      </c>
      <c r="Z230" s="67" t="s">
        <v>139</v>
      </c>
      <c r="AA230" s="49"/>
      <c r="AB230" s="45"/>
      <c r="AC230" s="102"/>
      <c r="AD230" s="5" t="n">
        <v>139094</v>
      </c>
      <c r="AE230" s="44" t="s">
        <v>59</v>
      </c>
      <c r="AF230" s="51" t="n">
        <v>0.075</v>
      </c>
      <c r="AG230" s="57"/>
      <c r="AH230" s="53" t="s">
        <v>66</v>
      </c>
      <c r="AI230" s="53" t="s">
        <v>4</v>
      </c>
      <c r="AJ230" s="1" t="s">
        <v>736</v>
      </c>
      <c r="AK230" s="54" t="s">
        <v>76</v>
      </c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true" customHeight="false" outlineLevel="0" collapsed="false">
      <c r="A231" s="43"/>
      <c r="B231" s="11" t="n">
        <v>36325</v>
      </c>
      <c r="E231" s="55" t="s">
        <v>737</v>
      </c>
      <c r="F231" s="55" t="s">
        <v>738</v>
      </c>
      <c r="G231" s="6" t="s">
        <v>45</v>
      </c>
      <c r="H231" s="5" t="n">
        <v>9830</v>
      </c>
      <c r="I231" s="1"/>
      <c r="J231" s="56"/>
      <c r="K231" s="1"/>
      <c r="L231" s="55"/>
      <c r="M231" s="55"/>
      <c r="N231" s="1" t="s">
        <v>56</v>
      </c>
      <c r="O231" s="64" t="s">
        <v>72</v>
      </c>
      <c r="Q231" s="1"/>
      <c r="R231" s="1" t="n">
        <v>1054</v>
      </c>
      <c r="S231" s="1" t="n">
        <v>929</v>
      </c>
      <c r="T231" s="1" t="n">
        <v>922</v>
      </c>
      <c r="U231" s="1" t="n">
        <v>1184</v>
      </c>
      <c r="V231" s="1" t="n">
        <v>1174</v>
      </c>
      <c r="W231" s="1" t="n">
        <v>1174</v>
      </c>
      <c r="X231" s="47" t="n">
        <f aca="false">+W231-U231</f>
        <v>-10</v>
      </c>
      <c r="Y231" s="14" t="n">
        <f aca="false">+W231-V231</f>
        <v>0</v>
      </c>
      <c r="Z231" s="67" t="s">
        <v>139</v>
      </c>
      <c r="AA231" s="49"/>
      <c r="AB231" s="45"/>
      <c r="AC231" s="5"/>
      <c r="AD231" s="5" t="n">
        <v>397242</v>
      </c>
      <c r="AE231" s="44" t="s">
        <v>59</v>
      </c>
      <c r="AF231" s="51"/>
      <c r="AG231" s="57"/>
      <c r="AH231" s="53"/>
      <c r="AI231" s="53" t="s">
        <v>4</v>
      </c>
      <c r="AJ231" s="1"/>
      <c r="AK231" s="54" t="s">
        <v>76</v>
      </c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true" customHeight="false" outlineLevel="0" collapsed="false">
      <c r="A232" s="58"/>
      <c r="B232" s="59" t="s">
        <v>42</v>
      </c>
      <c r="C232" s="60"/>
      <c r="D232" s="61"/>
      <c r="E232" s="60" t="s">
        <v>235</v>
      </c>
      <c r="F232" s="60" t="s">
        <v>739</v>
      </c>
      <c r="G232" s="62" t="s">
        <v>45</v>
      </c>
      <c r="H232" s="62" t="n">
        <v>321</v>
      </c>
      <c r="I232" s="61" t="s">
        <v>740</v>
      </c>
      <c r="J232" s="61" t="s">
        <v>46</v>
      </c>
      <c r="K232" s="61"/>
      <c r="L232" s="63" t="s">
        <v>47</v>
      </c>
      <c r="M232" s="60" t="s">
        <v>235</v>
      </c>
      <c r="N232" s="0"/>
      <c r="O232" s="64" t="s">
        <v>523</v>
      </c>
      <c r="P232" s="65"/>
      <c r="Q232" s="64" t="n">
        <v>240</v>
      </c>
      <c r="R232" s="64" t="n">
        <v>177</v>
      </c>
      <c r="S232" s="64" t="n">
        <v>219</v>
      </c>
      <c r="T232" s="64" t="n">
        <v>210</v>
      </c>
      <c r="U232" s="64" t="n">
        <v>169</v>
      </c>
      <c r="V232" s="64" t="n">
        <v>160</v>
      </c>
      <c r="W232" s="64" t="n">
        <v>160</v>
      </c>
      <c r="X232" s="47" t="n">
        <f aca="false">+W232-U232</f>
        <v>-9</v>
      </c>
      <c r="Y232" s="66" t="n">
        <f aca="false">+W232-V232</f>
        <v>0</v>
      </c>
      <c r="Z232" s="67" t="s">
        <v>139</v>
      </c>
      <c r="AA232" s="54"/>
      <c r="AC232" s="0"/>
      <c r="AD232" s="68" t="n">
        <v>138202</v>
      </c>
      <c r="AE232" s="75" t="s">
        <v>59</v>
      </c>
      <c r="AF232" s="76" t="n">
        <v>0.11</v>
      </c>
      <c r="AG232" s="77" t="n">
        <v>9903</v>
      </c>
      <c r="AH232" s="71" t="s">
        <v>74</v>
      </c>
      <c r="AI232" s="71" t="s">
        <v>4</v>
      </c>
      <c r="AJ232" s="61" t="s">
        <v>236</v>
      </c>
      <c r="AK232" s="54" t="s">
        <v>86</v>
      </c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true" customHeight="false" outlineLevel="0" collapsed="false">
      <c r="A233" s="43"/>
      <c r="B233" s="11" t="s">
        <v>42</v>
      </c>
      <c r="C233" s="55"/>
      <c r="D233" s="1"/>
      <c r="E233" s="3" t="s">
        <v>235</v>
      </c>
      <c r="F233" s="3" t="s">
        <v>741</v>
      </c>
      <c r="G233" s="6" t="s">
        <v>45</v>
      </c>
      <c r="H233" s="6" t="n">
        <v>322</v>
      </c>
      <c r="I233" s="4" t="n">
        <v>764</v>
      </c>
      <c r="J233" s="4" t="s">
        <v>46</v>
      </c>
      <c r="L233" s="44" t="s">
        <v>47</v>
      </c>
      <c r="M233" s="3" t="s">
        <v>235</v>
      </c>
      <c r="N233" s="45"/>
      <c r="O233" s="1" t="s">
        <v>523</v>
      </c>
      <c r="Q233" s="1" t="n">
        <v>239</v>
      </c>
      <c r="R233" s="1" t="n">
        <v>479</v>
      </c>
      <c r="S233" s="1" t="n">
        <v>526</v>
      </c>
      <c r="T233" s="1" t="n">
        <v>513</v>
      </c>
      <c r="U233" s="1" t="n">
        <v>468</v>
      </c>
      <c r="V233" s="1" t="n">
        <v>459</v>
      </c>
      <c r="W233" s="1" t="n">
        <v>459</v>
      </c>
      <c r="X233" s="47" t="n">
        <f aca="false">+W233-U233</f>
        <v>-9</v>
      </c>
      <c r="Y233" s="14" t="n">
        <f aca="false">+W233-V233</f>
        <v>0</v>
      </c>
      <c r="Z233" s="67" t="s">
        <v>139</v>
      </c>
      <c r="AA233" s="49"/>
      <c r="AB233" s="45"/>
      <c r="AC233" s="45"/>
      <c r="AD233" s="5" t="n">
        <v>138201</v>
      </c>
      <c r="AE233" s="50" t="s">
        <v>59</v>
      </c>
      <c r="AF233" s="51" t="n">
        <v>0.11</v>
      </c>
      <c r="AG233" s="52" t="n">
        <v>9903</v>
      </c>
      <c r="AH233" s="53" t="s">
        <v>74</v>
      </c>
      <c r="AI233" s="53" t="s">
        <v>4</v>
      </c>
      <c r="AJ233" s="4" t="s">
        <v>236</v>
      </c>
      <c r="AK233" s="54" t="s">
        <v>86</v>
      </c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true" customHeight="false" outlineLevel="0" collapsed="false">
      <c r="A234" s="58"/>
      <c r="B234" s="59" t="n">
        <v>36447</v>
      </c>
      <c r="C234" s="60"/>
      <c r="D234" s="61"/>
      <c r="E234" s="3" t="s">
        <v>112</v>
      </c>
      <c r="F234" s="73" t="s">
        <v>742</v>
      </c>
      <c r="G234" s="62" t="s">
        <v>83</v>
      </c>
      <c r="H234" s="68" t="n">
        <v>4028</v>
      </c>
      <c r="I234" s="64"/>
      <c r="J234" s="78"/>
      <c r="K234" s="64"/>
      <c r="L234" s="73"/>
      <c r="M234" s="73" t="s">
        <v>114</v>
      </c>
      <c r="N234" s="64" t="s">
        <v>56</v>
      </c>
      <c r="O234" s="1" t="s">
        <v>115</v>
      </c>
      <c r="P234" s="65"/>
      <c r="Q234" s="64" t="n">
        <v>782</v>
      </c>
      <c r="R234" s="64" t="n">
        <v>162</v>
      </c>
      <c r="S234" s="64" t="n">
        <v>419</v>
      </c>
      <c r="T234" s="64" t="n">
        <v>343</v>
      </c>
      <c r="U234" s="64" t="n">
        <v>108</v>
      </c>
      <c r="V234" s="64" t="n">
        <v>99</v>
      </c>
      <c r="W234" s="64" t="n">
        <v>99</v>
      </c>
      <c r="X234" s="47" t="n">
        <f aca="false">+W234-U234</f>
        <v>-9</v>
      </c>
      <c r="Y234" s="66" t="n">
        <f aca="false">+W234-V234</f>
        <v>0</v>
      </c>
      <c r="Z234" s="67" t="s">
        <v>139</v>
      </c>
      <c r="AA234" s="54"/>
      <c r="AC234" s="68"/>
      <c r="AD234" s="68" t="n">
        <v>131715</v>
      </c>
      <c r="AE234" s="63" t="s">
        <v>59</v>
      </c>
      <c r="AF234" s="76"/>
      <c r="AG234" s="80"/>
      <c r="AH234" s="71"/>
      <c r="AI234" s="71" t="s">
        <v>4</v>
      </c>
      <c r="AJ234" s="64"/>
      <c r="AK234" s="54" t="s">
        <v>76</v>
      </c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true" customHeight="false" outlineLevel="0" collapsed="false">
      <c r="A235" s="58"/>
      <c r="B235" s="59" t="s">
        <v>42</v>
      </c>
      <c r="C235" s="60"/>
      <c r="D235" s="61"/>
      <c r="E235" s="55" t="s">
        <v>743</v>
      </c>
      <c r="F235" s="55" t="s">
        <v>744</v>
      </c>
      <c r="G235" s="6" t="s">
        <v>45</v>
      </c>
      <c r="H235" s="5" t="n">
        <v>4157</v>
      </c>
      <c r="I235" s="1"/>
      <c r="J235" s="56"/>
      <c r="K235" s="1"/>
      <c r="L235" s="55"/>
      <c r="M235" s="55" t="s">
        <v>96</v>
      </c>
      <c r="N235" s="1"/>
      <c r="O235" s="1" t="s">
        <v>198</v>
      </c>
      <c r="Q235" s="1" t="n">
        <v>77</v>
      </c>
      <c r="R235" s="1" t="n">
        <v>91</v>
      </c>
      <c r="S235" s="1" t="n">
        <v>76</v>
      </c>
      <c r="T235" s="1" t="n">
        <v>81</v>
      </c>
      <c r="U235" s="1" t="n">
        <v>71</v>
      </c>
      <c r="V235" s="1" t="n">
        <v>62</v>
      </c>
      <c r="W235" s="1" t="n">
        <v>62</v>
      </c>
      <c r="X235" s="47" t="n">
        <f aca="false">+W235-U235</f>
        <v>-9</v>
      </c>
      <c r="Y235" s="14" t="n">
        <f aca="false">+W235-V235</f>
        <v>0</v>
      </c>
      <c r="Z235" s="67" t="s">
        <v>139</v>
      </c>
      <c r="AA235" s="49"/>
      <c r="AB235" s="45"/>
      <c r="AC235" s="5" t="n">
        <v>359837</v>
      </c>
      <c r="AD235" s="5" t="n">
        <v>364898</v>
      </c>
      <c r="AE235" s="44" t="s">
        <v>51</v>
      </c>
      <c r="AF235" s="51" t="n">
        <v>0.03</v>
      </c>
      <c r="AG235" s="57"/>
      <c r="AH235" s="53" t="s">
        <v>92</v>
      </c>
      <c r="AI235" s="53" t="s">
        <v>4</v>
      </c>
      <c r="AJ235" s="1" t="s">
        <v>79</v>
      </c>
      <c r="AK235" s="54" t="s">
        <v>68</v>
      </c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true" customHeight="false" outlineLevel="0" collapsed="false">
      <c r="A236" s="58"/>
      <c r="B236" s="59" t="s">
        <v>42</v>
      </c>
      <c r="C236" s="60"/>
      <c r="D236" s="61"/>
      <c r="E236" s="60" t="s">
        <v>151</v>
      </c>
      <c r="F236" s="60" t="s">
        <v>745</v>
      </c>
      <c r="G236" s="62" t="s">
        <v>45</v>
      </c>
      <c r="H236" s="62" t="n">
        <v>5625</v>
      </c>
      <c r="I236" s="61" t="n">
        <v>601</v>
      </c>
      <c r="J236" s="61" t="s">
        <v>46</v>
      </c>
      <c r="K236" s="61"/>
      <c r="L236" s="64" t="s">
        <v>47</v>
      </c>
      <c r="M236" s="60" t="s">
        <v>746</v>
      </c>
      <c r="N236" s="0"/>
      <c r="O236" s="64" t="s">
        <v>198</v>
      </c>
      <c r="P236" s="65"/>
      <c r="Q236" s="1" t="n">
        <v>34</v>
      </c>
      <c r="R236" s="64" t="n">
        <v>41</v>
      </c>
      <c r="S236" s="64" t="n">
        <v>8</v>
      </c>
      <c r="T236" s="64" t="n">
        <v>24</v>
      </c>
      <c r="U236" s="64" t="n">
        <v>19</v>
      </c>
      <c r="V236" s="64" t="n">
        <v>10</v>
      </c>
      <c r="W236" s="64" t="n">
        <v>10</v>
      </c>
      <c r="X236" s="47" t="n">
        <f aca="false">+W236-U236</f>
        <v>-9</v>
      </c>
      <c r="Y236" s="66" t="n">
        <f aca="false">+W236-V236</f>
        <v>0</v>
      </c>
      <c r="Z236" s="67" t="s">
        <v>139</v>
      </c>
      <c r="AA236" s="54"/>
      <c r="AC236" s="68" t="n">
        <v>332596</v>
      </c>
      <c r="AD236" s="68" t="n">
        <v>133332</v>
      </c>
      <c r="AE236" s="75" t="s">
        <v>51</v>
      </c>
      <c r="AF236" s="51" t="n">
        <v>0.1</v>
      </c>
      <c r="AG236" s="52" t="n">
        <v>9812</v>
      </c>
      <c r="AH236" s="71" t="s">
        <v>187</v>
      </c>
      <c r="AI236" s="71" t="s">
        <v>4</v>
      </c>
      <c r="AJ236" s="61" t="s">
        <v>747</v>
      </c>
      <c r="AK236" s="54" t="s">
        <v>76</v>
      </c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true" customHeight="false" outlineLevel="0" collapsed="false">
      <c r="A237" s="58"/>
      <c r="B237" s="59" t="s">
        <v>42</v>
      </c>
      <c r="C237" s="73"/>
      <c r="D237" s="64"/>
      <c r="E237" s="60" t="s">
        <v>748</v>
      </c>
      <c r="F237" s="60" t="s">
        <v>749</v>
      </c>
      <c r="G237" s="62" t="s">
        <v>45</v>
      </c>
      <c r="H237" s="62" t="n">
        <v>6015</v>
      </c>
      <c r="I237" s="61" t="n">
        <v>441</v>
      </c>
      <c r="J237" s="61" t="s">
        <v>46</v>
      </c>
      <c r="K237" s="61"/>
      <c r="L237" s="64" t="s">
        <v>47</v>
      </c>
      <c r="M237" s="60" t="s">
        <v>750</v>
      </c>
      <c r="N237" s="0"/>
      <c r="O237" s="64" t="s">
        <v>115</v>
      </c>
      <c r="P237" s="65"/>
      <c r="Q237" s="64" t="n">
        <v>930</v>
      </c>
      <c r="R237" s="64" t="n">
        <v>983</v>
      </c>
      <c r="S237" s="64" t="n">
        <v>1022</v>
      </c>
      <c r="T237" s="64" t="n">
        <v>1012</v>
      </c>
      <c r="U237" s="64" t="n">
        <v>974</v>
      </c>
      <c r="V237" s="64" t="n">
        <v>965</v>
      </c>
      <c r="W237" s="64" t="n">
        <v>965</v>
      </c>
      <c r="X237" s="47" t="n">
        <f aca="false">+W237-U237</f>
        <v>-9</v>
      </c>
      <c r="Y237" s="66" t="n">
        <f aca="false">+W237-V237</f>
        <v>0</v>
      </c>
      <c r="Z237" s="67" t="s">
        <v>139</v>
      </c>
      <c r="AA237" s="54"/>
      <c r="AC237" s="68" t="n">
        <v>309688</v>
      </c>
      <c r="AD237" s="68" t="n">
        <v>363191</v>
      </c>
      <c r="AE237" s="75" t="s">
        <v>51</v>
      </c>
      <c r="AF237" s="76" t="n">
        <v>0.199</v>
      </c>
      <c r="AG237" s="77" t="n">
        <v>9903</v>
      </c>
      <c r="AH237" s="71" t="s">
        <v>74</v>
      </c>
      <c r="AI237" s="71" t="s">
        <v>4</v>
      </c>
      <c r="AJ237" s="61" t="s">
        <v>751</v>
      </c>
      <c r="AK237" s="54" t="s">
        <v>76</v>
      </c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true" customHeight="false" outlineLevel="0" collapsed="false">
      <c r="A238" s="43"/>
      <c r="B238" s="11" t="s">
        <v>42</v>
      </c>
      <c r="C238" s="55"/>
      <c r="D238" s="1"/>
      <c r="E238" s="3" t="s">
        <v>752</v>
      </c>
      <c r="F238" s="3" t="s">
        <v>753</v>
      </c>
      <c r="G238" s="6" t="s">
        <v>45</v>
      </c>
      <c r="H238" s="6" t="n">
        <v>6427</v>
      </c>
      <c r="I238" s="4" t="n">
        <v>766</v>
      </c>
      <c r="J238" s="4" t="s">
        <v>46</v>
      </c>
      <c r="L238" s="1" t="s">
        <v>47</v>
      </c>
      <c r="M238" s="3" t="s">
        <v>754</v>
      </c>
      <c r="N238" s="45"/>
      <c r="O238" s="1" t="s">
        <v>84</v>
      </c>
      <c r="Q238" s="1" t="n">
        <v>620</v>
      </c>
      <c r="R238" s="1" t="n">
        <v>603</v>
      </c>
      <c r="S238" s="1" t="n">
        <v>641</v>
      </c>
      <c r="T238" s="1" t="n">
        <v>621</v>
      </c>
      <c r="U238" s="1" t="n">
        <v>657</v>
      </c>
      <c r="V238" s="1" t="n">
        <v>648</v>
      </c>
      <c r="W238" s="1" t="n">
        <v>648</v>
      </c>
      <c r="X238" s="47" t="n">
        <f aca="false">+W238-U238</f>
        <v>-9</v>
      </c>
      <c r="Y238" s="14" t="n">
        <f aca="false">+W238-V238</f>
        <v>0</v>
      </c>
      <c r="Z238" s="67" t="s">
        <v>139</v>
      </c>
      <c r="AA238" s="49"/>
      <c r="AB238" s="45"/>
      <c r="AC238" s="5" t="n">
        <v>309683</v>
      </c>
      <c r="AD238" s="5" t="n">
        <v>138540</v>
      </c>
      <c r="AE238" s="50" t="s">
        <v>51</v>
      </c>
      <c r="AF238" s="9" t="n">
        <v>0.127</v>
      </c>
      <c r="AG238" s="109" t="n">
        <v>9910</v>
      </c>
      <c r="AH238" s="1" t="s">
        <v>171</v>
      </c>
      <c r="AI238" s="53" t="s">
        <v>4</v>
      </c>
      <c r="AJ238" s="4" t="s">
        <v>755</v>
      </c>
      <c r="AK238" s="54" t="s">
        <v>182</v>
      </c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22.5" hidden="true" customHeight="false" outlineLevel="0" collapsed="false">
      <c r="A239" s="58"/>
      <c r="B239" s="59" t="s">
        <v>42</v>
      </c>
      <c r="C239" s="73"/>
      <c r="D239" s="64"/>
      <c r="E239" s="60" t="s">
        <v>69</v>
      </c>
      <c r="F239" s="60" t="s">
        <v>756</v>
      </c>
      <c r="G239" s="62" t="s">
        <v>45</v>
      </c>
      <c r="H239" s="62" t="n">
        <v>9687</v>
      </c>
      <c r="I239" s="61" t="n">
        <v>550</v>
      </c>
      <c r="J239" s="61" t="s">
        <v>46</v>
      </c>
      <c r="K239" s="61" t="n">
        <v>1</v>
      </c>
      <c r="L239" s="63" t="s">
        <v>47</v>
      </c>
      <c r="M239" s="60" t="s">
        <v>71</v>
      </c>
      <c r="N239" s="0"/>
      <c r="O239" s="64" t="s">
        <v>72</v>
      </c>
      <c r="P239" s="65"/>
      <c r="Q239" s="79" t="n">
        <v>18137</v>
      </c>
      <c r="R239" s="1" t="n">
        <v>11629</v>
      </c>
      <c r="S239" s="79" t="n">
        <v>12176</v>
      </c>
      <c r="T239" s="79" t="n">
        <v>10815</v>
      </c>
      <c r="U239" s="1" t="n">
        <v>10409</v>
      </c>
      <c r="V239" s="79" t="n">
        <v>10430</v>
      </c>
      <c r="W239" s="1" t="n">
        <v>10400</v>
      </c>
      <c r="X239" s="47" t="n">
        <f aca="false">+W239-U239</f>
        <v>-9</v>
      </c>
      <c r="Y239" s="66" t="n">
        <f aca="false">+W239-V239</f>
        <v>-30</v>
      </c>
      <c r="Z239" s="48" t="s">
        <v>109</v>
      </c>
      <c r="AA239" s="54"/>
      <c r="AC239" s="68" t="n">
        <v>128254</v>
      </c>
      <c r="AD239" s="68" t="n">
        <v>407025</v>
      </c>
      <c r="AE239" s="75" t="s">
        <v>59</v>
      </c>
      <c r="AF239" s="76" t="n">
        <v>0.153</v>
      </c>
      <c r="AG239" s="77" t="n">
        <v>9901</v>
      </c>
      <c r="AH239" s="71" t="s">
        <v>74</v>
      </c>
      <c r="AI239" s="71" t="s">
        <v>4</v>
      </c>
      <c r="AJ239" s="61" t="s">
        <v>75</v>
      </c>
      <c r="AK239" s="54" t="s">
        <v>76</v>
      </c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true" customHeight="false" outlineLevel="0" collapsed="false">
      <c r="A240" s="43"/>
      <c r="B240" s="11" t="n">
        <v>36325</v>
      </c>
      <c r="E240" s="55" t="s">
        <v>757</v>
      </c>
      <c r="F240" s="55" t="s">
        <v>758</v>
      </c>
      <c r="G240" s="6" t="s">
        <v>45</v>
      </c>
      <c r="H240" s="5" t="n">
        <v>5801</v>
      </c>
      <c r="I240" s="1"/>
      <c r="J240" s="56"/>
      <c r="K240" s="1"/>
      <c r="L240" s="55"/>
      <c r="M240" s="55"/>
      <c r="N240" s="1" t="s">
        <v>56</v>
      </c>
      <c r="O240" s="64" t="s">
        <v>115</v>
      </c>
      <c r="Q240" s="1" t="n">
        <v>32</v>
      </c>
      <c r="R240" s="1" t="n">
        <v>5</v>
      </c>
      <c r="S240" s="1" t="n">
        <v>50</v>
      </c>
      <c r="T240" s="1" t="n">
        <v>33</v>
      </c>
      <c r="U240" s="1" t="n">
        <v>9</v>
      </c>
      <c r="V240" s="1" t="n">
        <v>1</v>
      </c>
      <c r="W240" s="1" t="n">
        <v>1</v>
      </c>
      <c r="X240" s="47" t="n">
        <f aca="false">+W240-U240</f>
        <v>-8</v>
      </c>
      <c r="Y240" s="14" t="n">
        <f aca="false">+W240-V240</f>
        <v>0</v>
      </c>
      <c r="Z240" s="67" t="s">
        <v>139</v>
      </c>
      <c r="AA240" s="49"/>
      <c r="AB240" s="45"/>
      <c r="AC240" s="5"/>
      <c r="AD240" s="5" t="n">
        <v>139661</v>
      </c>
      <c r="AE240" s="44" t="s">
        <v>59</v>
      </c>
      <c r="AF240" s="51"/>
      <c r="AG240" s="57"/>
      <c r="AH240" s="53"/>
      <c r="AI240" s="53" t="s">
        <v>4</v>
      </c>
      <c r="AJ240" s="1"/>
      <c r="AK240" s="54" t="s">
        <v>76</v>
      </c>
      <c r="AL240" s="81"/>
      <c r="AM240" s="81"/>
      <c r="AN240" s="81"/>
      <c r="AO240" s="81"/>
      <c r="AP240" s="81"/>
      <c r="AQ240" s="81"/>
      <c r="AR240" s="81"/>
      <c r="AS240" s="81"/>
      <c r="AT240" s="81"/>
      <c r="AU240" s="81"/>
      <c r="AV240" s="81"/>
      <c r="AW240" s="81"/>
      <c r="AX240" s="81"/>
      <c r="AY240" s="81"/>
      <c r="AZ240" s="81"/>
      <c r="BA240" s="81"/>
      <c r="BB240" s="81"/>
      <c r="BC240" s="81"/>
      <c r="BD240" s="81"/>
      <c r="BE240" s="81"/>
      <c r="BF240" s="81"/>
      <c r="BG240" s="81"/>
      <c r="BH240" s="81"/>
      <c r="BI240" s="81"/>
      <c r="BJ240" s="81"/>
      <c r="BK240" s="81"/>
      <c r="BL240" s="81"/>
      <c r="BM240" s="81"/>
      <c r="BN240" s="81"/>
      <c r="BO240" s="81"/>
      <c r="BP240" s="81"/>
      <c r="BQ240" s="81"/>
      <c r="BR240" s="81"/>
      <c r="BS240" s="81"/>
      <c r="BT240" s="81"/>
      <c r="BU240" s="81"/>
      <c r="BV240" s="81"/>
      <c r="BW240" s="81"/>
      <c r="BX240" s="81"/>
      <c r="BY240" s="81"/>
      <c r="BZ240" s="81"/>
      <c r="CA240" s="81"/>
      <c r="CB240" s="81"/>
      <c r="CC240" s="81"/>
      <c r="CD240" s="81"/>
      <c r="CE240" s="81"/>
      <c r="CF240" s="81"/>
      <c r="CG240" s="81"/>
      <c r="CH240" s="81"/>
      <c r="CI240" s="81"/>
      <c r="CJ240" s="81"/>
      <c r="CK240" s="81"/>
      <c r="CL240" s="81"/>
      <c r="CM240" s="81"/>
      <c r="CN240" s="81"/>
      <c r="CO240" s="81"/>
      <c r="CP240" s="81"/>
      <c r="CQ240" s="81"/>
      <c r="CR240" s="81"/>
      <c r="CS240" s="81"/>
      <c r="CT240" s="81"/>
      <c r="CU240" s="81"/>
      <c r="CV240" s="81"/>
      <c r="CW240" s="81"/>
      <c r="CX240" s="81"/>
      <c r="CY240" s="81"/>
      <c r="CZ240" s="81"/>
      <c r="DA240" s="81"/>
      <c r="DB240" s="81"/>
      <c r="DC240" s="81"/>
      <c r="DD240" s="81"/>
      <c r="DE240" s="81"/>
      <c r="DF240" s="81"/>
      <c r="DG240" s="81"/>
      <c r="DH240" s="81"/>
      <c r="DI240" s="81"/>
      <c r="DJ240" s="81"/>
      <c r="DK240" s="81"/>
      <c r="DL240" s="81"/>
      <c r="DM240" s="81"/>
      <c r="DN240" s="81"/>
      <c r="DO240" s="81"/>
      <c r="DP240" s="81"/>
      <c r="DQ240" s="81"/>
      <c r="DR240" s="81"/>
      <c r="DS240" s="81"/>
      <c r="DT240" s="81"/>
      <c r="DU240" s="81"/>
      <c r="DV240" s="81"/>
      <c r="DW240" s="81"/>
      <c r="DX240" s="81"/>
      <c r="DY240" s="81"/>
      <c r="DZ240" s="81"/>
      <c r="EA240" s="81"/>
      <c r="EB240" s="81"/>
      <c r="EC240" s="81"/>
      <c r="ED240" s="81"/>
      <c r="EE240" s="81"/>
      <c r="EF240" s="81"/>
      <c r="EG240" s="81"/>
      <c r="EH240" s="81"/>
      <c r="EI240" s="81"/>
      <c r="EJ240" s="81"/>
      <c r="EK240" s="81"/>
      <c r="EL240" s="81"/>
      <c r="EM240" s="81"/>
      <c r="EN240" s="81"/>
      <c r="EO240" s="81"/>
      <c r="EP240" s="81"/>
      <c r="EQ240" s="81"/>
      <c r="ER240" s="81"/>
      <c r="ES240" s="81"/>
      <c r="ET240" s="81"/>
      <c r="EU240" s="81"/>
      <c r="EV240" s="81"/>
      <c r="EW240" s="81"/>
      <c r="EX240" s="81"/>
      <c r="EY240" s="81"/>
      <c r="EZ240" s="81"/>
      <c r="FA240" s="81"/>
      <c r="FB240" s="81"/>
      <c r="FC240" s="81"/>
      <c r="FD240" s="81"/>
      <c r="FE240" s="81"/>
      <c r="FF240" s="81"/>
      <c r="FG240" s="81"/>
      <c r="FH240" s="81"/>
      <c r="FI240" s="81"/>
      <c r="FJ240" s="81"/>
      <c r="FK240" s="81"/>
      <c r="FL240" s="81"/>
      <c r="FM240" s="81"/>
      <c r="FN240" s="81"/>
      <c r="FO240" s="81"/>
      <c r="FP240" s="81"/>
      <c r="FQ240" s="81"/>
      <c r="FR240" s="81"/>
      <c r="FS240" s="81"/>
      <c r="FT240" s="81"/>
      <c r="FU240" s="81"/>
      <c r="FV240" s="81"/>
      <c r="FW240" s="81"/>
      <c r="FX240" s="81"/>
      <c r="FY240" s="81"/>
      <c r="FZ240" s="81"/>
      <c r="GA240" s="81"/>
      <c r="GB240" s="81"/>
      <c r="GC240" s="81"/>
      <c r="GD240" s="81"/>
      <c r="GE240" s="81"/>
      <c r="GF240" s="81"/>
      <c r="GG240" s="81"/>
      <c r="GH240" s="81"/>
      <c r="GI240" s="81"/>
      <c r="GJ240" s="81"/>
      <c r="GK240" s="81"/>
      <c r="GL240" s="81"/>
      <c r="GM240" s="81"/>
      <c r="GN240" s="81"/>
      <c r="GO240" s="81"/>
      <c r="GP240" s="81"/>
      <c r="GQ240" s="81"/>
      <c r="GR240" s="81"/>
      <c r="GS240" s="81"/>
      <c r="GT240" s="81"/>
      <c r="GU240" s="81"/>
      <c r="GV240" s="81"/>
      <c r="GW240" s="81"/>
      <c r="GX240" s="81"/>
      <c r="GY240" s="81"/>
      <c r="GZ240" s="81"/>
      <c r="HA240" s="81"/>
      <c r="HB240" s="81"/>
      <c r="HC240" s="81"/>
      <c r="HD240" s="81"/>
      <c r="HE240" s="81"/>
      <c r="HF240" s="81"/>
      <c r="HG240" s="81"/>
      <c r="HH240" s="81"/>
      <c r="HI240" s="81"/>
      <c r="HJ240" s="81"/>
      <c r="HK240" s="81"/>
      <c r="HL240" s="81"/>
      <c r="HM240" s="81"/>
      <c r="HN240" s="81"/>
      <c r="HO240" s="81"/>
      <c r="HP240" s="81"/>
      <c r="HQ240" s="81"/>
      <c r="HR240" s="81"/>
      <c r="HS240" s="81"/>
      <c r="HT240" s="81"/>
      <c r="HU240" s="81"/>
      <c r="HV240" s="81"/>
      <c r="HW240" s="81"/>
      <c r="HX240" s="81"/>
      <c r="HY240" s="81"/>
      <c r="HZ240" s="81"/>
      <c r="IA240" s="81"/>
      <c r="IB240" s="81"/>
      <c r="IC240" s="81"/>
      <c r="ID240" s="81"/>
      <c r="IE240" s="81"/>
      <c r="IF240" s="81"/>
      <c r="IG240" s="81"/>
      <c r="IH240" s="81"/>
      <c r="II240" s="81"/>
      <c r="IJ240" s="81"/>
      <c r="IK240" s="81"/>
      <c r="IL240" s="81"/>
      <c r="IM240" s="81"/>
      <c r="IN240" s="81"/>
      <c r="IO240" s="81"/>
      <c r="IP240" s="81"/>
      <c r="IQ240" s="81"/>
      <c r="IR240" s="81"/>
      <c r="IS240" s="81"/>
      <c r="IT240" s="81"/>
      <c r="IU240" s="81"/>
      <c r="IV240" s="81"/>
      <c r="IW240" s="81"/>
    </row>
    <row r="241" customFormat="false" ht="12.75" hidden="true" customHeight="false" outlineLevel="0" collapsed="false">
      <c r="A241" s="43"/>
      <c r="B241" s="11" t="n">
        <v>36325</v>
      </c>
      <c r="E241" s="55" t="s">
        <v>458</v>
      </c>
      <c r="F241" s="55" t="s">
        <v>759</v>
      </c>
      <c r="G241" s="6" t="s">
        <v>45</v>
      </c>
      <c r="H241" s="5" t="n">
        <v>6545</v>
      </c>
      <c r="I241" s="1"/>
      <c r="J241" s="56"/>
      <c r="K241" s="1"/>
      <c r="L241" s="55"/>
      <c r="M241" s="55" t="s">
        <v>89</v>
      </c>
      <c r="N241" s="1" t="s">
        <v>56</v>
      </c>
      <c r="O241" s="64" t="s">
        <v>72</v>
      </c>
      <c r="Q241" s="1" t="n">
        <v>107</v>
      </c>
      <c r="R241" s="1" t="n">
        <v>98</v>
      </c>
      <c r="S241" s="1" t="n">
        <v>111</v>
      </c>
      <c r="T241" s="1" t="n">
        <v>103</v>
      </c>
      <c r="U241" s="1" t="n">
        <v>71</v>
      </c>
      <c r="V241" s="1" t="n">
        <v>63</v>
      </c>
      <c r="W241" s="1" t="n">
        <v>63</v>
      </c>
      <c r="X241" s="47" t="n">
        <f aca="false">+W241-U241</f>
        <v>-8</v>
      </c>
      <c r="Y241" s="14" t="n">
        <f aca="false">+W241-V241</f>
        <v>0</v>
      </c>
      <c r="Z241" s="67" t="s">
        <v>139</v>
      </c>
      <c r="AA241" s="49"/>
      <c r="AB241" s="45"/>
      <c r="AC241" s="5"/>
      <c r="AD241" s="5" t="n">
        <v>138381</v>
      </c>
      <c r="AE241" s="44" t="s">
        <v>59</v>
      </c>
      <c r="AF241" s="51" t="n">
        <v>0.025</v>
      </c>
      <c r="AG241" s="57"/>
      <c r="AH241" s="53" t="s">
        <v>92</v>
      </c>
      <c r="AI241" s="74"/>
      <c r="AJ241" s="1" t="s">
        <v>760</v>
      </c>
      <c r="AK241" s="107" t="s">
        <v>249</v>
      </c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22.5" hidden="true" customHeight="false" outlineLevel="0" collapsed="false">
      <c r="A242" s="58"/>
      <c r="B242" s="59" t="n">
        <v>36389</v>
      </c>
      <c r="C242" s="60"/>
      <c r="D242" s="61"/>
      <c r="E242" s="73" t="s">
        <v>761</v>
      </c>
      <c r="F242" s="73" t="s">
        <v>762</v>
      </c>
      <c r="G242" s="62" t="s">
        <v>83</v>
      </c>
      <c r="H242" s="68" t="n">
        <v>9789</v>
      </c>
      <c r="I242" s="64"/>
      <c r="J242" s="78"/>
      <c r="K242" s="64"/>
      <c r="L242" s="73"/>
      <c r="M242" s="73" t="s">
        <v>761</v>
      </c>
      <c r="N242" s="64" t="s">
        <v>56</v>
      </c>
      <c r="O242" s="64" t="s">
        <v>72</v>
      </c>
      <c r="P242" s="65"/>
      <c r="Q242" s="64"/>
      <c r="R242" s="64"/>
      <c r="S242" s="64"/>
      <c r="T242" s="64"/>
      <c r="U242" s="64"/>
      <c r="V242" s="64"/>
      <c r="W242" s="64"/>
      <c r="X242" s="47" t="n">
        <f aca="false">+W242-U242</f>
        <v>0</v>
      </c>
      <c r="Y242" s="66" t="n">
        <f aca="false">+W242-V242</f>
        <v>0</v>
      </c>
      <c r="Z242" s="15" t="s">
        <v>763</v>
      </c>
      <c r="AA242" s="54"/>
      <c r="AC242" s="68"/>
      <c r="AD242" s="68" t="s">
        <v>395</v>
      </c>
      <c r="AE242" s="63" t="s">
        <v>59</v>
      </c>
      <c r="AF242" s="76"/>
      <c r="AG242" s="80"/>
      <c r="AH242" s="144"/>
      <c r="AI242" s="71" t="s">
        <v>4</v>
      </c>
      <c r="AJ242" s="64" t="s">
        <v>131</v>
      </c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true" customHeight="false" outlineLevel="0" collapsed="false">
      <c r="A243" s="43"/>
      <c r="B243" s="11" t="n">
        <v>36325</v>
      </c>
      <c r="E243" s="55" t="s">
        <v>764</v>
      </c>
      <c r="F243" s="55" t="s">
        <v>765</v>
      </c>
      <c r="G243" s="6" t="s">
        <v>45</v>
      </c>
      <c r="H243" s="5" t="n">
        <v>6588</v>
      </c>
      <c r="I243" s="1"/>
      <c r="J243" s="56"/>
      <c r="K243" s="1"/>
      <c r="L243" s="55"/>
      <c r="M243" s="55"/>
      <c r="N243" s="1" t="s">
        <v>56</v>
      </c>
      <c r="O243" s="64" t="s">
        <v>108</v>
      </c>
      <c r="Q243" s="1" t="n">
        <v>245</v>
      </c>
      <c r="R243" s="1" t="n">
        <v>264</v>
      </c>
      <c r="S243" s="1" t="n">
        <v>295</v>
      </c>
      <c r="T243" s="1" t="n">
        <v>284</v>
      </c>
      <c r="U243" s="1" t="n">
        <v>253</v>
      </c>
      <c r="V243" s="1" t="n">
        <v>245</v>
      </c>
      <c r="W243" s="1" t="n">
        <v>245</v>
      </c>
      <c r="X243" s="47" t="n">
        <f aca="false">+W243-U243</f>
        <v>-8</v>
      </c>
      <c r="Y243" s="14" t="n">
        <f aca="false">+W243-V243</f>
        <v>0</v>
      </c>
      <c r="Z243" s="67" t="s">
        <v>139</v>
      </c>
      <c r="AA243" s="49"/>
      <c r="AB243" s="45"/>
      <c r="AC243" s="5"/>
      <c r="AD243" s="5" t="n">
        <v>138578</v>
      </c>
      <c r="AE243" s="44" t="s">
        <v>59</v>
      </c>
      <c r="AF243" s="51"/>
      <c r="AG243" s="57"/>
      <c r="AH243" s="53"/>
      <c r="AI243" s="53" t="s">
        <v>4</v>
      </c>
      <c r="AJ243" s="1"/>
      <c r="AK243" s="54" t="s">
        <v>76</v>
      </c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true" customHeight="false" outlineLevel="0" collapsed="false">
      <c r="A244" s="58"/>
      <c r="B244" s="59" t="n">
        <v>36325</v>
      </c>
      <c r="C244" s="60"/>
      <c r="D244" s="61"/>
      <c r="E244" s="128" t="s">
        <v>565</v>
      </c>
      <c r="F244" s="128" t="s">
        <v>766</v>
      </c>
      <c r="G244" s="62" t="s">
        <v>45</v>
      </c>
      <c r="H244" s="130" t="n">
        <v>9825</v>
      </c>
      <c r="I244" s="64"/>
      <c r="J244" s="78"/>
      <c r="K244" s="64"/>
      <c r="L244" s="73"/>
      <c r="M244" s="73" t="s">
        <v>89</v>
      </c>
      <c r="N244" s="64" t="s">
        <v>56</v>
      </c>
      <c r="O244" s="79" t="s">
        <v>72</v>
      </c>
      <c r="P244" s="65"/>
      <c r="Q244" s="79" t="n">
        <v>464</v>
      </c>
      <c r="R244" s="79" t="n">
        <v>17</v>
      </c>
      <c r="S244" s="79" t="n">
        <v>234</v>
      </c>
      <c r="T244" s="79" t="n">
        <v>204</v>
      </c>
      <c r="U244" s="79" t="n">
        <v>50</v>
      </c>
      <c r="V244" s="79" t="n">
        <v>42</v>
      </c>
      <c r="W244" s="79" t="n">
        <v>42</v>
      </c>
      <c r="X244" s="47" t="n">
        <f aca="false">+W244-U244</f>
        <v>-8</v>
      </c>
      <c r="Y244" s="66" t="n">
        <f aca="false">+W244-V244</f>
        <v>0</v>
      </c>
      <c r="Z244" s="67" t="s">
        <v>139</v>
      </c>
      <c r="AA244" s="107"/>
      <c r="AB244" s="72"/>
      <c r="AC244" s="130"/>
      <c r="AD244" s="130" t="n">
        <v>203284</v>
      </c>
      <c r="AE244" s="147" t="s">
        <v>59</v>
      </c>
      <c r="AF244" s="76" t="n">
        <v>0.065</v>
      </c>
      <c r="AG244" s="80"/>
      <c r="AH244" s="71" t="s">
        <v>92</v>
      </c>
      <c r="AI244" s="71" t="s">
        <v>4</v>
      </c>
      <c r="AJ244" s="79"/>
      <c r="AK244" s="54" t="s">
        <v>182</v>
      </c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58"/>
      <c r="B245" s="59"/>
      <c r="C245" s="60"/>
      <c r="D245" s="61"/>
      <c r="E245" s="60" t="s">
        <v>767</v>
      </c>
      <c r="F245" s="60" t="s">
        <v>768</v>
      </c>
      <c r="G245" s="62"/>
      <c r="H245" s="62" t="n">
        <v>438</v>
      </c>
      <c r="I245" s="61"/>
      <c r="J245" s="61"/>
      <c r="K245" s="61"/>
      <c r="L245" s="63"/>
      <c r="M245" s="60"/>
      <c r="N245" s="0"/>
      <c r="O245" s="1" t="s">
        <v>523</v>
      </c>
      <c r="P245" s="65"/>
      <c r="Q245" s="64"/>
      <c r="R245" s="64" t="n">
        <v>135</v>
      </c>
      <c r="S245" s="64"/>
      <c r="T245" s="64" t="n">
        <v>0</v>
      </c>
      <c r="U245" s="64" t="n">
        <v>128</v>
      </c>
      <c r="V245" s="64" t="n">
        <v>121</v>
      </c>
      <c r="W245" s="64" t="n">
        <v>121</v>
      </c>
      <c r="X245" s="47" t="n">
        <f aca="false">+W245-U245</f>
        <v>-7</v>
      </c>
      <c r="Y245" s="66" t="n">
        <f aca="false">+W245-V245</f>
        <v>0</v>
      </c>
      <c r="Z245" s="67" t="s">
        <v>139</v>
      </c>
      <c r="AA245" s="54"/>
      <c r="AC245" s="68"/>
      <c r="AD245" s="68" t="n">
        <v>380710</v>
      </c>
      <c r="AE245" s="75"/>
      <c r="AF245" s="76"/>
      <c r="AG245" s="77"/>
      <c r="AH245" s="71"/>
      <c r="AI245" s="71"/>
      <c r="AJ245" s="61"/>
      <c r="AK245" s="54" t="s">
        <v>53</v>
      </c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58"/>
      <c r="B246" s="59" t="s">
        <v>42</v>
      </c>
      <c r="C246" s="60"/>
      <c r="D246" s="61"/>
      <c r="E246" s="3" t="s">
        <v>117</v>
      </c>
      <c r="F246" s="60" t="s">
        <v>769</v>
      </c>
      <c r="G246" s="6" t="s">
        <v>45</v>
      </c>
      <c r="H246" s="62" t="n">
        <v>4548</v>
      </c>
      <c r="I246" s="4" t="n">
        <v>429</v>
      </c>
      <c r="J246" s="4" t="s">
        <v>46</v>
      </c>
      <c r="L246" s="1" t="s">
        <v>47</v>
      </c>
      <c r="M246" s="3" t="s">
        <v>119</v>
      </c>
      <c r="N246" s="45"/>
      <c r="O246" s="64" t="s">
        <v>115</v>
      </c>
      <c r="Q246" s="64" t="n">
        <v>42</v>
      </c>
      <c r="R246" s="64" t="n">
        <v>58</v>
      </c>
      <c r="S246" s="64" t="n">
        <v>55</v>
      </c>
      <c r="T246" s="64" t="n">
        <v>8</v>
      </c>
      <c r="U246" s="64" t="n">
        <v>56</v>
      </c>
      <c r="V246" s="64" t="n">
        <v>49</v>
      </c>
      <c r="W246" s="64" t="n">
        <v>49</v>
      </c>
      <c r="X246" s="47" t="n">
        <f aca="false">+W246-U246</f>
        <v>-7</v>
      </c>
      <c r="Y246" s="14" t="n">
        <f aca="false">+W246-V246</f>
        <v>0</v>
      </c>
      <c r="Z246" s="67" t="s">
        <v>139</v>
      </c>
      <c r="AA246" s="49"/>
      <c r="AB246" s="45"/>
      <c r="AC246" s="45"/>
      <c r="AD246" s="68" t="n">
        <v>156422</v>
      </c>
      <c r="AE246" s="50" t="s">
        <v>121</v>
      </c>
      <c r="AF246" s="51" t="n">
        <v>0.06</v>
      </c>
      <c r="AG246" s="52"/>
      <c r="AH246" s="53" t="s">
        <v>92</v>
      </c>
      <c r="AI246" s="53" t="s">
        <v>4</v>
      </c>
      <c r="AJ246" s="61" t="s">
        <v>79</v>
      </c>
      <c r="AK246" s="54" t="s">
        <v>68</v>
      </c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58"/>
      <c r="B247" s="59" t="s">
        <v>42</v>
      </c>
      <c r="C247" s="73"/>
      <c r="D247" s="64"/>
      <c r="E247" s="73" t="s">
        <v>259</v>
      </c>
      <c r="F247" s="73" t="s">
        <v>770</v>
      </c>
      <c r="G247" s="62" t="s">
        <v>45</v>
      </c>
      <c r="H247" s="68" t="n">
        <v>5427</v>
      </c>
      <c r="I247" s="64" t="n">
        <v>429</v>
      </c>
      <c r="J247" s="79" t="s">
        <v>46</v>
      </c>
      <c r="K247" s="64"/>
      <c r="L247" s="64" t="s">
        <v>47</v>
      </c>
      <c r="M247" s="60" t="s">
        <v>261</v>
      </c>
      <c r="N247" s="64"/>
      <c r="O247" s="64" t="s">
        <v>115</v>
      </c>
      <c r="P247" s="65"/>
      <c r="Q247" s="64" t="n">
        <v>18</v>
      </c>
      <c r="R247" s="64" t="n">
        <v>4</v>
      </c>
      <c r="S247" s="64" t="n">
        <v>16</v>
      </c>
      <c r="T247" s="64" t="n">
        <v>31</v>
      </c>
      <c r="U247" s="64" t="n">
        <v>11</v>
      </c>
      <c r="V247" s="64" t="n">
        <v>4</v>
      </c>
      <c r="W247" s="64" t="n">
        <v>4</v>
      </c>
      <c r="X247" s="47" t="n">
        <f aca="false">+W247-U247</f>
        <v>-7</v>
      </c>
      <c r="Y247" s="66" t="n">
        <f aca="false">+W247-V247</f>
        <v>0</v>
      </c>
      <c r="Z247" s="67" t="s">
        <v>139</v>
      </c>
      <c r="AA247" s="54"/>
      <c r="AC247" s="68" t="n">
        <v>332683</v>
      </c>
      <c r="AD247" s="68" t="n">
        <v>133342</v>
      </c>
      <c r="AE247" s="75" t="s">
        <v>51</v>
      </c>
      <c r="AF247" s="76" t="n">
        <v>0.06</v>
      </c>
      <c r="AG247" s="77"/>
      <c r="AH247" s="71" t="s">
        <v>92</v>
      </c>
      <c r="AI247" s="71" t="s">
        <v>4</v>
      </c>
      <c r="AJ247" s="61" t="s">
        <v>236</v>
      </c>
      <c r="AK247" s="54" t="s">
        <v>53</v>
      </c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58"/>
      <c r="B248" s="59" t="s">
        <v>42</v>
      </c>
      <c r="C248" s="60"/>
      <c r="D248" s="61"/>
      <c r="E248" s="3" t="s">
        <v>771</v>
      </c>
      <c r="F248" s="60" t="s">
        <v>772</v>
      </c>
      <c r="G248" s="6" t="s">
        <v>45</v>
      </c>
      <c r="H248" s="62" t="n">
        <v>6031</v>
      </c>
      <c r="I248" s="4" t="n">
        <v>429</v>
      </c>
      <c r="J248" s="4" t="s">
        <v>46</v>
      </c>
      <c r="L248" s="44" t="s">
        <v>47</v>
      </c>
      <c r="M248" s="3" t="s">
        <v>773</v>
      </c>
      <c r="N248" s="45"/>
      <c r="O248" s="64" t="s">
        <v>115</v>
      </c>
      <c r="Q248" s="64" t="n">
        <v>138</v>
      </c>
      <c r="R248" s="64" t="n">
        <v>73</v>
      </c>
      <c r="S248" s="64" t="n">
        <v>88</v>
      </c>
      <c r="T248" s="64" t="n">
        <v>56</v>
      </c>
      <c r="U248" s="64" t="n">
        <v>73</v>
      </c>
      <c r="V248" s="64" t="n">
        <v>66</v>
      </c>
      <c r="W248" s="64" t="n">
        <v>66</v>
      </c>
      <c r="X248" s="47" t="n">
        <f aca="false">+W248-U248</f>
        <v>-7</v>
      </c>
      <c r="Y248" s="14" t="n">
        <f aca="false">+W248-V248</f>
        <v>0</v>
      </c>
      <c r="Z248" s="67" t="s">
        <v>139</v>
      </c>
      <c r="AA248" s="49"/>
      <c r="AB248" s="45"/>
      <c r="AC248" s="5" t="n">
        <v>309868</v>
      </c>
      <c r="AD248" s="68" t="n">
        <v>139421</v>
      </c>
      <c r="AE248" s="50" t="s">
        <v>51</v>
      </c>
      <c r="AF248" s="51" t="n">
        <v>0.33</v>
      </c>
      <c r="AG248" s="52" t="n">
        <v>9901</v>
      </c>
      <c r="AH248" s="53" t="s">
        <v>74</v>
      </c>
      <c r="AI248" s="53" t="s">
        <v>4</v>
      </c>
      <c r="AJ248" s="4" t="s">
        <v>661</v>
      </c>
      <c r="AK248" s="54" t="s">
        <v>182</v>
      </c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43"/>
      <c r="B249" s="11" t="s">
        <v>42</v>
      </c>
      <c r="E249" s="55" t="s">
        <v>93</v>
      </c>
      <c r="F249" s="55" t="s">
        <v>774</v>
      </c>
      <c r="G249" s="6" t="s">
        <v>45</v>
      </c>
      <c r="H249" s="5" t="n">
        <v>6728</v>
      </c>
      <c r="I249" s="1"/>
      <c r="J249" s="56"/>
      <c r="K249" s="1"/>
      <c r="L249" s="55"/>
      <c r="M249" s="55" t="s">
        <v>96</v>
      </c>
      <c r="N249" s="1"/>
      <c r="O249" s="1" t="s">
        <v>213</v>
      </c>
      <c r="Q249" s="1" t="n">
        <v>1</v>
      </c>
      <c r="R249" s="1" t="n">
        <v>541</v>
      </c>
      <c r="S249" s="1" t="n">
        <v>1</v>
      </c>
      <c r="T249" s="1" t="n">
        <v>1</v>
      </c>
      <c r="U249" s="1" t="n">
        <v>547</v>
      </c>
      <c r="V249" s="1" t="n">
        <v>540</v>
      </c>
      <c r="W249" s="1" t="n">
        <v>540</v>
      </c>
      <c r="X249" s="47" t="n">
        <f aca="false">+W249-U249</f>
        <v>-7</v>
      </c>
      <c r="Y249" s="14" t="n">
        <f aca="false">+W249-V249</f>
        <v>0</v>
      </c>
      <c r="Z249" s="67" t="s">
        <v>139</v>
      </c>
      <c r="AA249" s="49"/>
      <c r="AB249" s="45"/>
      <c r="AC249" s="5" t="n">
        <v>316721</v>
      </c>
      <c r="AD249" s="5" t="n">
        <v>126274</v>
      </c>
      <c r="AE249" s="44" t="s">
        <v>51</v>
      </c>
      <c r="AF249" s="51" t="n">
        <v>0.065</v>
      </c>
      <c r="AG249" s="57"/>
      <c r="AH249" s="53" t="s">
        <v>92</v>
      </c>
      <c r="AI249" s="53" t="s">
        <v>4</v>
      </c>
      <c r="AJ249" s="1" t="s">
        <v>79</v>
      </c>
      <c r="AK249" s="54" t="s">
        <v>68</v>
      </c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43"/>
      <c r="B250" s="11" t="n">
        <v>36325</v>
      </c>
      <c r="E250" s="55" t="s">
        <v>200</v>
      </c>
      <c r="F250" s="55" t="s">
        <v>775</v>
      </c>
      <c r="G250" s="6" t="s">
        <v>45</v>
      </c>
      <c r="H250" s="5" t="n">
        <v>6835</v>
      </c>
      <c r="I250" s="1"/>
      <c r="J250" s="56"/>
      <c r="K250" s="1"/>
      <c r="L250" s="55"/>
      <c r="M250" s="55" t="s">
        <v>89</v>
      </c>
      <c r="N250" s="1" t="s">
        <v>56</v>
      </c>
      <c r="O250" s="64" t="s">
        <v>115</v>
      </c>
      <c r="Q250" s="1" t="n">
        <v>22</v>
      </c>
      <c r="R250" s="1" t="n">
        <v>31</v>
      </c>
      <c r="S250" s="1" t="n">
        <v>28</v>
      </c>
      <c r="T250" s="1" t="n">
        <v>29</v>
      </c>
      <c r="U250" s="1" t="n">
        <v>16</v>
      </c>
      <c r="V250" s="1" t="n">
        <v>9</v>
      </c>
      <c r="W250" s="1" t="n">
        <v>9</v>
      </c>
      <c r="X250" s="47" t="n">
        <f aca="false">+W250-U250</f>
        <v>-7</v>
      </c>
      <c r="Y250" s="14" t="n">
        <f aca="false">+W250-V250</f>
        <v>0</v>
      </c>
      <c r="Z250" s="67" t="s">
        <v>139</v>
      </c>
      <c r="AA250" s="49"/>
      <c r="AB250" s="45"/>
      <c r="AC250" s="5"/>
      <c r="AD250" s="5" t="n">
        <v>138097</v>
      </c>
      <c r="AE250" s="44" t="s">
        <v>59</v>
      </c>
      <c r="AF250" s="51" t="n">
        <v>0.025</v>
      </c>
      <c r="AG250" s="57"/>
      <c r="AH250" s="53" t="s">
        <v>92</v>
      </c>
      <c r="AI250" s="74"/>
      <c r="AJ250" s="1"/>
      <c r="AK250" s="54" t="s">
        <v>76</v>
      </c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58"/>
      <c r="B251" s="59" t="s">
        <v>42</v>
      </c>
      <c r="C251" s="60"/>
      <c r="D251" s="61"/>
      <c r="E251" s="60" t="s">
        <v>776</v>
      </c>
      <c r="F251" s="60" t="s">
        <v>777</v>
      </c>
      <c r="G251" s="62" t="s">
        <v>45</v>
      </c>
      <c r="H251" s="62" t="n">
        <v>9629</v>
      </c>
      <c r="I251" s="61" t="n">
        <v>441</v>
      </c>
      <c r="J251" s="61" t="s">
        <v>46</v>
      </c>
      <c r="K251" s="61"/>
      <c r="L251" s="64" t="s">
        <v>47</v>
      </c>
      <c r="M251" s="60" t="s">
        <v>778</v>
      </c>
      <c r="N251" s="0"/>
      <c r="O251" s="64" t="s">
        <v>115</v>
      </c>
      <c r="P251" s="65"/>
      <c r="Q251" s="64" t="n">
        <v>1463</v>
      </c>
      <c r="R251" s="64" t="n">
        <v>759</v>
      </c>
      <c r="S251" s="64" t="n">
        <v>917</v>
      </c>
      <c r="T251" s="64" t="n">
        <v>998</v>
      </c>
      <c r="U251" s="64" t="n">
        <v>753</v>
      </c>
      <c r="V251" s="64" t="n">
        <v>746</v>
      </c>
      <c r="W251" s="64" t="n">
        <v>746</v>
      </c>
      <c r="X251" s="47" t="n">
        <f aca="false">+W251-U251</f>
        <v>-7</v>
      </c>
      <c r="Y251" s="66" t="n">
        <f aca="false">+W251-V251</f>
        <v>0</v>
      </c>
      <c r="Z251" s="67" t="s">
        <v>139</v>
      </c>
      <c r="AA251" s="54"/>
      <c r="AC251" s="68" t="n">
        <v>309866</v>
      </c>
      <c r="AD251" s="68" t="n">
        <v>130903</v>
      </c>
      <c r="AE251" s="75" t="s">
        <v>51</v>
      </c>
      <c r="AF251" s="9" t="n">
        <v>0.138</v>
      </c>
      <c r="AG251" s="109" t="n">
        <v>9908</v>
      </c>
      <c r="AH251" s="64" t="s">
        <v>171</v>
      </c>
      <c r="AI251" s="71" t="s">
        <v>4</v>
      </c>
      <c r="AJ251" s="61" t="s">
        <v>79</v>
      </c>
      <c r="AK251" s="54" t="s">
        <v>86</v>
      </c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true" customHeight="false" outlineLevel="0" collapsed="false">
      <c r="A252" s="58"/>
      <c r="B252" s="59" t="n">
        <v>36329</v>
      </c>
      <c r="C252" s="60"/>
      <c r="D252" s="61"/>
      <c r="E252" s="73" t="s">
        <v>456</v>
      </c>
      <c r="F252" s="73" t="s">
        <v>779</v>
      </c>
      <c r="G252" s="62" t="s">
        <v>45</v>
      </c>
      <c r="H252" s="68" t="n">
        <v>9812</v>
      </c>
      <c r="I252" s="64"/>
      <c r="J252" s="78"/>
      <c r="K252" s="64"/>
      <c r="L252" s="73"/>
      <c r="M252" s="73" t="s">
        <v>780</v>
      </c>
      <c r="N252" s="64" t="s">
        <v>56</v>
      </c>
      <c r="O252" s="64" t="s">
        <v>105</v>
      </c>
      <c r="P252" s="65"/>
      <c r="Q252" s="64" t="n">
        <v>570</v>
      </c>
      <c r="R252" s="64" t="n">
        <v>272</v>
      </c>
      <c r="S252" s="64" t="n">
        <v>398</v>
      </c>
      <c r="T252" s="64" t="n">
        <v>321</v>
      </c>
      <c r="U252" s="64" t="n">
        <v>290</v>
      </c>
      <c r="V252" s="64" t="n">
        <v>283</v>
      </c>
      <c r="W252" s="64" t="n">
        <v>283</v>
      </c>
      <c r="X252" s="47" t="n">
        <f aca="false">+W252-U252</f>
        <v>-7</v>
      </c>
      <c r="Y252" s="66" t="n">
        <f aca="false">+W252-V252</f>
        <v>0</v>
      </c>
      <c r="Z252" s="67" t="s">
        <v>139</v>
      </c>
      <c r="AA252" s="54"/>
      <c r="AC252" s="68"/>
      <c r="AD252" s="68" t="n">
        <v>141021</v>
      </c>
      <c r="AE252" s="63" t="s">
        <v>59</v>
      </c>
      <c r="AF252" s="76" t="n">
        <v>0.06</v>
      </c>
      <c r="AG252" s="80"/>
      <c r="AH252" s="71" t="s">
        <v>92</v>
      </c>
      <c r="AI252" s="71" t="s">
        <v>4</v>
      </c>
      <c r="AJ252" s="64" t="s">
        <v>781</v>
      </c>
      <c r="AK252" s="107" t="s">
        <v>86</v>
      </c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43"/>
      <c r="B253" s="11" t="s">
        <v>42</v>
      </c>
      <c r="E253" s="55" t="s">
        <v>782</v>
      </c>
      <c r="F253" s="55" t="s">
        <v>783</v>
      </c>
      <c r="G253" s="6" t="s">
        <v>45</v>
      </c>
      <c r="H253" s="5" t="n">
        <v>6051</v>
      </c>
      <c r="I253" s="1"/>
      <c r="J253" s="56"/>
      <c r="K253" s="1"/>
      <c r="L253" s="55"/>
      <c r="M253" s="55" t="s">
        <v>782</v>
      </c>
      <c r="N253" s="1"/>
      <c r="O253" s="1" t="s">
        <v>72</v>
      </c>
      <c r="Q253" s="1" t="n">
        <v>54</v>
      </c>
      <c r="R253" s="1" t="n">
        <v>33</v>
      </c>
      <c r="S253" s="1" t="n">
        <v>26</v>
      </c>
      <c r="T253" s="1" t="n">
        <v>13</v>
      </c>
      <c r="U253" s="1" t="n">
        <v>47</v>
      </c>
      <c r="V253" s="1" t="n">
        <v>41</v>
      </c>
      <c r="W253" s="1" t="n">
        <v>41</v>
      </c>
      <c r="X253" s="47" t="n">
        <f aca="false">+W253-U253</f>
        <v>-6</v>
      </c>
      <c r="Y253" s="14" t="n">
        <f aca="false">+W253-V253</f>
        <v>0</v>
      </c>
      <c r="Z253" s="67" t="s">
        <v>139</v>
      </c>
      <c r="AA253" s="49"/>
      <c r="AB253" s="45"/>
      <c r="AC253" s="102"/>
      <c r="AD253" s="5" t="n">
        <v>138470</v>
      </c>
      <c r="AE253" s="44" t="s">
        <v>59</v>
      </c>
      <c r="AF253" s="51" t="n">
        <v>0.15</v>
      </c>
      <c r="AG253" s="52" t="n">
        <v>9901</v>
      </c>
      <c r="AH253" s="53" t="s">
        <v>74</v>
      </c>
      <c r="AI253" s="53" t="s">
        <v>4</v>
      </c>
      <c r="AJ253" s="1" t="s">
        <v>784</v>
      </c>
      <c r="AK253" s="54" t="s">
        <v>68</v>
      </c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true" customHeight="false" outlineLevel="0" collapsed="false">
      <c r="A254" s="58"/>
      <c r="B254" s="59" t="s">
        <v>42</v>
      </c>
      <c r="C254" s="73"/>
      <c r="D254" s="64"/>
      <c r="E254" s="60" t="s">
        <v>785</v>
      </c>
      <c r="F254" s="60" t="s">
        <v>62</v>
      </c>
      <c r="G254" s="62" t="s">
        <v>45</v>
      </c>
      <c r="H254" s="62" t="n">
        <v>6884</v>
      </c>
      <c r="I254" s="61" t="n">
        <v>650</v>
      </c>
      <c r="J254" s="61" t="s">
        <v>46</v>
      </c>
      <c r="K254" s="61"/>
      <c r="L254" s="63" t="s">
        <v>47</v>
      </c>
      <c r="M254" s="60" t="s">
        <v>785</v>
      </c>
      <c r="N254" s="0"/>
      <c r="O254" s="64" t="s">
        <v>64</v>
      </c>
      <c r="P254" s="65"/>
      <c r="Q254" s="79" t="n">
        <v>3633</v>
      </c>
      <c r="R254" s="79" t="n">
        <v>1849</v>
      </c>
      <c r="S254" s="79" t="n">
        <v>3423</v>
      </c>
      <c r="T254" s="79" t="n">
        <v>1934</v>
      </c>
      <c r="U254" s="79" t="n">
        <v>1834</v>
      </c>
      <c r="V254" s="79" t="n">
        <v>1828</v>
      </c>
      <c r="W254" s="79" t="n">
        <v>1828</v>
      </c>
      <c r="X254" s="47" t="n">
        <f aca="false">+W254-U254</f>
        <v>-6</v>
      </c>
      <c r="Y254" s="66" t="n">
        <f aca="false">+W254-V254</f>
        <v>0</v>
      </c>
      <c r="Z254" s="15" t="s">
        <v>139</v>
      </c>
      <c r="AA254" s="54"/>
      <c r="AC254" s="68" t="n">
        <v>304495</v>
      </c>
      <c r="AD254" s="68" t="n">
        <v>133434</v>
      </c>
      <c r="AE254" s="75" t="s">
        <v>59</v>
      </c>
      <c r="AF254" s="76" t="n">
        <v>0.113</v>
      </c>
      <c r="AG254" s="77" t="n">
        <v>9812</v>
      </c>
      <c r="AH254" s="71" t="s">
        <v>187</v>
      </c>
      <c r="AI254" s="71"/>
      <c r="AJ254" s="61" t="s">
        <v>786</v>
      </c>
      <c r="AK254" s="54" t="s">
        <v>68</v>
      </c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58"/>
      <c r="B255" s="59" t="s">
        <v>42</v>
      </c>
      <c r="C255" s="60"/>
      <c r="D255" s="61"/>
      <c r="E255" s="55" t="s">
        <v>93</v>
      </c>
      <c r="F255" s="60" t="s">
        <v>787</v>
      </c>
      <c r="G255" s="62" t="s">
        <v>45</v>
      </c>
      <c r="H255" s="62" t="n">
        <v>9626</v>
      </c>
      <c r="I255" s="61" t="n">
        <v>765</v>
      </c>
      <c r="J255" s="61" t="s">
        <v>46</v>
      </c>
      <c r="K255" s="61" t="n">
        <v>1</v>
      </c>
      <c r="L255" s="64" t="s">
        <v>47</v>
      </c>
      <c r="M255" s="60" t="s">
        <v>788</v>
      </c>
      <c r="N255" s="0"/>
      <c r="O255" s="64" t="s">
        <v>64</v>
      </c>
      <c r="P255" s="65"/>
      <c r="Q255" s="64" t="n">
        <v>936</v>
      </c>
      <c r="R255" s="64" t="n">
        <v>85</v>
      </c>
      <c r="S255" s="64" t="n">
        <v>0</v>
      </c>
      <c r="T255" s="64" t="n">
        <v>0</v>
      </c>
      <c r="U255" s="64" t="n">
        <v>838</v>
      </c>
      <c r="V255" s="64" t="n">
        <v>832</v>
      </c>
      <c r="W255" s="64" t="n">
        <v>832</v>
      </c>
      <c r="X255" s="47" t="n">
        <f aca="false">+W255-U255</f>
        <v>-6</v>
      </c>
      <c r="Y255" s="66" t="n">
        <f aca="false">+W255-V255</f>
        <v>0</v>
      </c>
      <c r="Z255" s="67" t="s">
        <v>139</v>
      </c>
      <c r="AA255" s="54"/>
      <c r="AC255" s="0"/>
      <c r="AD255" s="68" t="n">
        <v>431951</v>
      </c>
      <c r="AE255" s="75" t="s">
        <v>51</v>
      </c>
      <c r="AF255" s="145" t="n">
        <v>0.08</v>
      </c>
      <c r="AG255" s="146" t="n">
        <v>9906</v>
      </c>
      <c r="AH255" s="5" t="s">
        <v>74</v>
      </c>
      <c r="AI255" s="71"/>
      <c r="AJ255" s="61" t="s">
        <v>789</v>
      </c>
      <c r="AK255" s="54" t="s">
        <v>53</v>
      </c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58"/>
      <c r="B256" s="59" t="s">
        <v>42</v>
      </c>
      <c r="C256" s="60"/>
      <c r="D256" s="61"/>
      <c r="E256" s="60" t="s">
        <v>235</v>
      </c>
      <c r="F256" s="60" t="s">
        <v>790</v>
      </c>
      <c r="G256" s="6" t="s">
        <v>45</v>
      </c>
      <c r="H256" s="62" t="n">
        <v>39</v>
      </c>
      <c r="I256" s="4" t="n">
        <v>429</v>
      </c>
      <c r="J256" s="4" t="s">
        <v>46</v>
      </c>
      <c r="L256" s="44" t="s">
        <v>47</v>
      </c>
      <c r="M256" s="3" t="s">
        <v>235</v>
      </c>
      <c r="N256" s="45"/>
      <c r="O256" s="64" t="s">
        <v>523</v>
      </c>
      <c r="Q256" s="1" t="n">
        <v>399</v>
      </c>
      <c r="R256" s="64" t="n">
        <v>194</v>
      </c>
      <c r="S256" s="64" t="n">
        <v>236</v>
      </c>
      <c r="T256" s="64" t="n">
        <v>229</v>
      </c>
      <c r="U256" s="64" t="n">
        <v>173</v>
      </c>
      <c r="V256" s="64" t="n">
        <v>168</v>
      </c>
      <c r="W256" s="64" t="n">
        <v>168</v>
      </c>
      <c r="X256" s="47" t="n">
        <f aca="false">+W256-U256</f>
        <v>-5</v>
      </c>
      <c r="Y256" s="14" t="n">
        <f aca="false">+W256-V256</f>
        <v>0</v>
      </c>
      <c r="Z256" s="67" t="s">
        <v>139</v>
      </c>
      <c r="AA256" s="49"/>
      <c r="AB256" s="45"/>
      <c r="AC256" s="45"/>
      <c r="AD256" s="68" t="n">
        <v>138355</v>
      </c>
      <c r="AE256" s="50" t="s">
        <v>59</v>
      </c>
      <c r="AF256" s="51" t="n">
        <v>0.11</v>
      </c>
      <c r="AG256" s="52" t="n">
        <v>9903</v>
      </c>
      <c r="AH256" s="53" t="s">
        <v>74</v>
      </c>
      <c r="AI256" s="53" t="s">
        <v>4</v>
      </c>
      <c r="AJ256" s="61" t="s">
        <v>236</v>
      </c>
      <c r="AK256" s="54" t="s">
        <v>86</v>
      </c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43"/>
      <c r="B257" s="11" t="s">
        <v>42</v>
      </c>
      <c r="E257" s="3" t="s">
        <v>748</v>
      </c>
      <c r="F257" s="3" t="s">
        <v>791</v>
      </c>
      <c r="G257" s="6" t="s">
        <v>45</v>
      </c>
      <c r="H257" s="6" t="n">
        <v>6272</v>
      </c>
      <c r="I257" s="4" t="n">
        <v>441</v>
      </c>
      <c r="J257" s="4" t="s">
        <v>46</v>
      </c>
      <c r="L257" s="1" t="s">
        <v>47</v>
      </c>
      <c r="M257" s="3" t="s">
        <v>750</v>
      </c>
      <c r="N257" s="45"/>
      <c r="O257" s="1" t="s">
        <v>115</v>
      </c>
      <c r="Q257" s="1" t="n">
        <v>69</v>
      </c>
      <c r="R257" s="1" t="n">
        <v>50</v>
      </c>
      <c r="S257" s="1" t="n">
        <v>67</v>
      </c>
      <c r="T257" s="1" t="n">
        <v>64</v>
      </c>
      <c r="U257" s="1" t="n">
        <v>47</v>
      </c>
      <c r="V257" s="1" t="n">
        <v>42</v>
      </c>
      <c r="W257" s="1" t="n">
        <v>42</v>
      </c>
      <c r="X257" s="47" t="n">
        <f aca="false">+W257-U257</f>
        <v>-5</v>
      </c>
      <c r="Y257" s="14" t="n">
        <f aca="false">+W257-V257</f>
        <v>0</v>
      </c>
      <c r="Z257" s="67" t="s">
        <v>139</v>
      </c>
      <c r="AA257" s="15"/>
      <c r="AB257" s="45"/>
      <c r="AC257" s="5" t="n">
        <v>309692</v>
      </c>
      <c r="AD257" s="5" t="n">
        <v>362175</v>
      </c>
      <c r="AE257" s="50" t="s">
        <v>51</v>
      </c>
      <c r="AF257" s="51" t="n">
        <v>0.06</v>
      </c>
      <c r="AG257" s="52"/>
      <c r="AH257" s="53" t="s">
        <v>92</v>
      </c>
      <c r="AI257" s="53" t="s">
        <v>4</v>
      </c>
      <c r="AJ257" s="4" t="s">
        <v>751</v>
      </c>
      <c r="AK257" s="54" t="s">
        <v>76</v>
      </c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true" customHeight="false" outlineLevel="0" collapsed="false">
      <c r="A258" s="43"/>
      <c r="B258" s="11" t="s">
        <v>42</v>
      </c>
      <c r="C258" s="55"/>
      <c r="D258" s="1"/>
      <c r="E258" s="3" t="s">
        <v>748</v>
      </c>
      <c r="F258" s="55" t="s">
        <v>792</v>
      </c>
      <c r="G258" s="6" t="s">
        <v>45</v>
      </c>
      <c r="H258" s="5" t="n">
        <v>6390</v>
      </c>
      <c r="I258" s="1" t="n">
        <v>600</v>
      </c>
      <c r="J258" s="46" t="s">
        <v>46</v>
      </c>
      <c r="K258" s="1"/>
      <c r="L258" s="1" t="s">
        <v>47</v>
      </c>
      <c r="M258" s="3" t="s">
        <v>793</v>
      </c>
      <c r="N258" s="1"/>
      <c r="O258" s="1" t="s">
        <v>471</v>
      </c>
      <c r="Q258" s="1" t="n">
        <v>843</v>
      </c>
      <c r="R258" s="1" t="n">
        <v>551</v>
      </c>
      <c r="S258" s="1" t="n">
        <v>21</v>
      </c>
      <c r="T258" s="1" t="n">
        <v>0</v>
      </c>
      <c r="U258" s="1" t="n">
        <v>546</v>
      </c>
      <c r="V258" s="1" t="n">
        <v>541</v>
      </c>
      <c r="W258" s="1" t="n">
        <v>541</v>
      </c>
      <c r="X258" s="47" t="n">
        <f aca="false">+W258-U258</f>
        <v>-5</v>
      </c>
      <c r="Y258" s="14" t="n">
        <f aca="false">+W258-V258</f>
        <v>0</v>
      </c>
      <c r="Z258" s="67" t="s">
        <v>139</v>
      </c>
      <c r="AA258" s="49"/>
      <c r="AB258" s="45"/>
      <c r="AC258" s="102" t="n">
        <v>311836</v>
      </c>
      <c r="AD258" s="5" t="n">
        <v>363486</v>
      </c>
      <c r="AE258" s="50" t="s">
        <v>51</v>
      </c>
      <c r="AF258" s="51" t="n">
        <v>0.025</v>
      </c>
      <c r="AG258" s="52"/>
      <c r="AH258" s="53" t="s">
        <v>92</v>
      </c>
      <c r="AI258" s="53" t="s">
        <v>4</v>
      </c>
      <c r="AJ258" s="4" t="s">
        <v>794</v>
      </c>
      <c r="AK258" s="54" t="s">
        <v>76</v>
      </c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22.5" hidden="true" customHeight="false" outlineLevel="0" collapsed="false">
      <c r="A259" s="43"/>
      <c r="B259" s="11" t="s">
        <v>42</v>
      </c>
      <c r="E259" s="3" t="s">
        <v>795</v>
      </c>
      <c r="F259" s="3" t="s">
        <v>796</v>
      </c>
      <c r="G259" s="6" t="s">
        <v>45</v>
      </c>
      <c r="H259" s="6" t="n">
        <v>6403</v>
      </c>
      <c r="I259" s="4" t="n">
        <v>460</v>
      </c>
      <c r="J259" s="4" t="s">
        <v>46</v>
      </c>
      <c r="L259" s="1" t="s">
        <v>47</v>
      </c>
      <c r="M259" s="3" t="s">
        <v>746</v>
      </c>
      <c r="N259" s="45"/>
      <c r="O259" s="1" t="s">
        <v>592</v>
      </c>
      <c r="Q259" s="1" t="n">
        <v>815</v>
      </c>
      <c r="R259" s="1" t="n">
        <v>868</v>
      </c>
      <c r="S259" s="1" t="n">
        <v>876</v>
      </c>
      <c r="T259" s="1" t="n">
        <v>964</v>
      </c>
      <c r="U259" s="1" t="n">
        <v>880</v>
      </c>
      <c r="V259" s="1" t="n">
        <v>875</v>
      </c>
      <c r="W259" s="1" t="n">
        <v>875</v>
      </c>
      <c r="X259" s="47" t="n">
        <f aca="false">+W259-U259</f>
        <v>-5</v>
      </c>
      <c r="Y259" s="14" t="n">
        <f aca="false">+W259-V259</f>
        <v>0</v>
      </c>
      <c r="Z259" s="67" t="s">
        <v>139</v>
      </c>
      <c r="AA259" s="49"/>
      <c r="AB259" s="45"/>
      <c r="AC259" s="5" t="n">
        <v>332625</v>
      </c>
      <c r="AD259" s="5" t="n">
        <v>156152</v>
      </c>
      <c r="AE259" s="50" t="s">
        <v>51</v>
      </c>
      <c r="AF259" s="51" t="n">
        <v>0.055</v>
      </c>
      <c r="AG259" s="52"/>
      <c r="AH259" s="53" t="s">
        <v>66</v>
      </c>
      <c r="AI259" s="53" t="s">
        <v>4</v>
      </c>
      <c r="AJ259" s="4" t="s">
        <v>79</v>
      </c>
      <c r="AK259" s="54" t="s">
        <v>53</v>
      </c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true" customHeight="false" outlineLevel="0" collapsed="false">
      <c r="A260" s="58"/>
      <c r="B260" s="59" t="n">
        <v>36389</v>
      </c>
      <c r="C260" s="60"/>
      <c r="D260" s="61"/>
      <c r="E260" s="73" t="s">
        <v>797</v>
      </c>
      <c r="F260" s="73" t="s">
        <v>798</v>
      </c>
      <c r="G260" s="6" t="s">
        <v>45</v>
      </c>
      <c r="H260" s="68" t="n">
        <v>6411</v>
      </c>
      <c r="I260" s="1"/>
      <c r="J260" s="56"/>
      <c r="K260" s="1"/>
      <c r="L260" s="55"/>
      <c r="M260" s="55" t="s">
        <v>799</v>
      </c>
      <c r="N260" s="1" t="s">
        <v>56</v>
      </c>
      <c r="O260" s="64" t="s">
        <v>192</v>
      </c>
      <c r="Q260" s="64" t="n">
        <v>103</v>
      </c>
      <c r="R260" s="64" t="n">
        <v>74</v>
      </c>
      <c r="S260" s="64" t="n">
        <v>65</v>
      </c>
      <c r="T260" s="64" t="n">
        <v>72</v>
      </c>
      <c r="U260" s="64" t="n">
        <v>65</v>
      </c>
      <c r="V260" s="64" t="n">
        <v>60</v>
      </c>
      <c r="W260" s="64" t="n">
        <v>60</v>
      </c>
      <c r="X260" s="47" t="n">
        <f aca="false">+W260-U260</f>
        <v>-5</v>
      </c>
      <c r="Y260" s="14" t="n">
        <f aca="false">+W260-V260</f>
        <v>0</v>
      </c>
      <c r="Z260" s="67" t="s">
        <v>139</v>
      </c>
      <c r="AA260" s="49"/>
      <c r="AB260" s="45"/>
      <c r="AC260" s="5"/>
      <c r="AD260" s="68" t="n">
        <v>138665</v>
      </c>
      <c r="AE260" s="44" t="s">
        <v>59</v>
      </c>
      <c r="AF260" s="51"/>
      <c r="AG260" s="57"/>
      <c r="AH260" s="53"/>
      <c r="AI260" s="53"/>
      <c r="AJ260" s="64" t="s">
        <v>800</v>
      </c>
      <c r="AK260" s="54" t="s">
        <v>68</v>
      </c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true" customHeight="false" outlineLevel="0" collapsed="false">
      <c r="A261" s="58"/>
      <c r="B261" s="59" t="s">
        <v>42</v>
      </c>
      <c r="C261" s="60"/>
      <c r="D261" s="61"/>
      <c r="E261" s="3" t="s">
        <v>491</v>
      </c>
      <c r="F261" s="60" t="s">
        <v>801</v>
      </c>
      <c r="G261" s="6" t="s">
        <v>45</v>
      </c>
      <c r="H261" s="62" t="n">
        <v>6796</v>
      </c>
      <c r="I261" s="4" t="n">
        <v>487</v>
      </c>
      <c r="J261" s="4" t="s">
        <v>46</v>
      </c>
      <c r="L261" s="1" t="s">
        <v>47</v>
      </c>
      <c r="M261" s="3" t="s">
        <v>493</v>
      </c>
      <c r="N261" s="45"/>
      <c r="O261" s="64" t="s">
        <v>72</v>
      </c>
      <c r="Q261" s="1" t="n">
        <v>95</v>
      </c>
      <c r="R261" s="64" t="n">
        <v>97</v>
      </c>
      <c r="S261" s="64" t="n">
        <v>94</v>
      </c>
      <c r="T261" s="64" t="n">
        <v>91</v>
      </c>
      <c r="U261" s="64" t="n">
        <v>71</v>
      </c>
      <c r="V261" s="64" t="n">
        <v>66</v>
      </c>
      <c r="W261" s="64" t="n">
        <v>66</v>
      </c>
      <c r="X261" s="47" t="n">
        <f aca="false">+W261-U261</f>
        <v>-5</v>
      </c>
      <c r="Y261" s="14" t="n">
        <f aca="false">+W261-V261</f>
        <v>0</v>
      </c>
      <c r="Z261" s="67" t="s">
        <v>139</v>
      </c>
      <c r="AA261" s="49"/>
      <c r="AB261" s="45"/>
      <c r="AC261" s="45"/>
      <c r="AD261" s="68" t="n">
        <v>138541</v>
      </c>
      <c r="AE261" s="50" t="s">
        <v>51</v>
      </c>
      <c r="AF261" s="51" t="n">
        <v>0.055</v>
      </c>
      <c r="AG261" s="52"/>
      <c r="AH261" s="53" t="s">
        <v>92</v>
      </c>
      <c r="AI261" s="53" t="s">
        <v>4</v>
      </c>
      <c r="AJ261" s="4" t="s">
        <v>79</v>
      </c>
      <c r="AK261" s="54" t="s">
        <v>86</v>
      </c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true" customHeight="false" outlineLevel="0" collapsed="false">
      <c r="A262" s="43"/>
      <c r="B262" s="11" t="n">
        <v>36325</v>
      </c>
      <c r="E262" s="55" t="s">
        <v>669</v>
      </c>
      <c r="F262" s="55" t="s">
        <v>802</v>
      </c>
      <c r="G262" s="6" t="s">
        <v>45</v>
      </c>
      <c r="H262" s="5" t="n">
        <v>9603</v>
      </c>
      <c r="I262" s="1"/>
      <c r="J262" s="56"/>
      <c r="K262" s="1" t="n">
        <v>1</v>
      </c>
      <c r="L262" s="55"/>
      <c r="M262" s="55" t="s">
        <v>89</v>
      </c>
      <c r="N262" s="1" t="s">
        <v>56</v>
      </c>
      <c r="O262" s="1" t="s">
        <v>64</v>
      </c>
      <c r="Q262" s="1" t="n">
        <v>351</v>
      </c>
      <c r="R262" s="1" t="n">
        <v>326</v>
      </c>
      <c r="S262" s="1" t="n">
        <v>352</v>
      </c>
      <c r="T262" s="1" t="n">
        <v>347</v>
      </c>
      <c r="U262" s="1" t="n">
        <v>347</v>
      </c>
      <c r="V262" s="1" t="n">
        <v>342</v>
      </c>
      <c r="W262" s="1" t="n">
        <v>342</v>
      </c>
      <c r="X262" s="47" t="n">
        <f aca="false">+W262-U262</f>
        <v>-5</v>
      </c>
      <c r="Y262" s="14" t="n">
        <f aca="false">+W262-V262</f>
        <v>0</v>
      </c>
      <c r="Z262" s="67" t="s">
        <v>139</v>
      </c>
      <c r="AA262" s="49"/>
      <c r="AB262" s="45"/>
      <c r="AC262" s="5"/>
      <c r="AD262" s="5" t="n">
        <v>224332</v>
      </c>
      <c r="AE262" s="44" t="s">
        <v>59</v>
      </c>
      <c r="AF262" s="51" t="n">
        <v>0.055</v>
      </c>
      <c r="AG262" s="57"/>
      <c r="AH262" s="53" t="s">
        <v>92</v>
      </c>
      <c r="AI262" s="53" t="s">
        <v>4</v>
      </c>
      <c r="AJ262" s="1"/>
      <c r="AK262" s="54" t="s">
        <v>86</v>
      </c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true" customHeight="false" outlineLevel="0" collapsed="false">
      <c r="A263" s="43"/>
      <c r="B263" s="11" t="s">
        <v>42</v>
      </c>
      <c r="E263" s="3" t="s">
        <v>93</v>
      </c>
      <c r="F263" s="3" t="s">
        <v>803</v>
      </c>
      <c r="G263" s="6" t="s">
        <v>45</v>
      </c>
      <c r="H263" s="6" t="n">
        <v>9645</v>
      </c>
      <c r="I263" s="4" t="n">
        <v>555</v>
      </c>
      <c r="J263" s="4" t="s">
        <v>46</v>
      </c>
      <c r="L263" s="44" t="s">
        <v>47</v>
      </c>
      <c r="M263" s="3" t="s">
        <v>804</v>
      </c>
      <c r="N263" s="45"/>
      <c r="O263" s="1" t="s">
        <v>57</v>
      </c>
      <c r="Q263" s="1" t="n">
        <v>57</v>
      </c>
      <c r="R263" s="1" t="n">
        <v>54</v>
      </c>
      <c r="S263" s="1" t="n">
        <v>63</v>
      </c>
      <c r="T263" s="1" t="n">
        <v>24</v>
      </c>
      <c r="U263" s="1" t="n">
        <v>5</v>
      </c>
      <c r="V263" s="1" t="n">
        <v>0</v>
      </c>
      <c r="W263" s="1" t="n">
        <v>0</v>
      </c>
      <c r="X263" s="47" t="n">
        <f aca="false">+W263-U263</f>
        <v>-5</v>
      </c>
      <c r="Y263" s="14" t="n">
        <f aca="false">+W263-V263</f>
        <v>0</v>
      </c>
      <c r="Z263" s="67" t="s">
        <v>139</v>
      </c>
      <c r="AA263" s="49"/>
      <c r="AB263" s="45"/>
      <c r="AC263" s="5" t="n">
        <v>361743</v>
      </c>
      <c r="AD263" s="5" t="n">
        <v>444789</v>
      </c>
      <c r="AE263" s="50" t="s">
        <v>51</v>
      </c>
      <c r="AF263" s="9" t="n">
        <v>0.06</v>
      </c>
      <c r="AG263" s="102" t="n">
        <v>9704</v>
      </c>
      <c r="AH263" s="1" t="s">
        <v>805</v>
      </c>
      <c r="AI263" s="53" t="s">
        <v>4</v>
      </c>
      <c r="AJ263" s="4" t="s">
        <v>806</v>
      </c>
      <c r="AK263" s="54" t="s">
        <v>76</v>
      </c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true" customHeight="false" outlineLevel="0" collapsed="false">
      <c r="A264" s="43"/>
      <c r="B264" s="11" t="n">
        <v>36389</v>
      </c>
      <c r="E264" s="55" t="s">
        <v>439</v>
      </c>
      <c r="F264" s="55" t="s">
        <v>807</v>
      </c>
      <c r="G264" s="6" t="s">
        <v>45</v>
      </c>
      <c r="H264" s="5" t="n">
        <v>9790</v>
      </c>
      <c r="I264" s="1"/>
      <c r="J264" s="56"/>
      <c r="K264" s="1"/>
      <c r="L264" s="55"/>
      <c r="M264" s="55" t="s">
        <v>808</v>
      </c>
      <c r="N264" s="1" t="s">
        <v>56</v>
      </c>
      <c r="O264" s="1" t="s">
        <v>72</v>
      </c>
      <c r="Q264" s="46" t="n">
        <v>598</v>
      </c>
      <c r="R264" s="46" t="n">
        <v>287</v>
      </c>
      <c r="S264" s="46" t="n">
        <v>429</v>
      </c>
      <c r="T264" s="46" t="n">
        <v>388</v>
      </c>
      <c r="U264" s="46" t="n">
        <v>260</v>
      </c>
      <c r="V264" s="46" t="n">
        <v>255</v>
      </c>
      <c r="W264" s="46" t="n">
        <v>255</v>
      </c>
      <c r="X264" s="47" t="n">
        <f aca="false">+W264-U264</f>
        <v>-5</v>
      </c>
      <c r="Y264" s="14" t="n">
        <f aca="false">+W264-V264</f>
        <v>0</v>
      </c>
      <c r="Z264" s="67" t="s">
        <v>139</v>
      </c>
      <c r="AA264" s="49"/>
      <c r="AB264" s="45"/>
      <c r="AC264" s="5"/>
      <c r="AD264" s="5" t="n">
        <v>130566</v>
      </c>
      <c r="AE264" s="44" t="s">
        <v>59</v>
      </c>
      <c r="AF264" s="51"/>
      <c r="AG264" s="57"/>
      <c r="AH264" s="53"/>
      <c r="AI264" s="53"/>
      <c r="AJ264" s="1" t="s">
        <v>809</v>
      </c>
      <c r="AK264" s="54" t="s">
        <v>86</v>
      </c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true" customHeight="false" outlineLevel="0" collapsed="false">
      <c r="A265" s="58"/>
      <c r="B265" s="59" t="s">
        <v>42</v>
      </c>
      <c r="C265" s="60"/>
      <c r="D265" s="61"/>
      <c r="E265" s="60" t="s">
        <v>810</v>
      </c>
      <c r="F265" s="60" t="s">
        <v>811</v>
      </c>
      <c r="G265" s="62" t="s">
        <v>45</v>
      </c>
      <c r="H265" s="62" t="n">
        <v>4112</v>
      </c>
      <c r="I265" s="61" t="n">
        <v>660</v>
      </c>
      <c r="J265" s="61" t="s">
        <v>46</v>
      </c>
      <c r="K265" s="61"/>
      <c r="L265" s="64" t="s">
        <v>47</v>
      </c>
      <c r="M265" s="60" t="s">
        <v>812</v>
      </c>
      <c r="N265" s="0"/>
      <c r="O265" s="64" t="s">
        <v>64</v>
      </c>
      <c r="P265" s="65"/>
      <c r="Q265" s="64" t="n">
        <v>283</v>
      </c>
      <c r="R265" s="64" t="n">
        <v>146</v>
      </c>
      <c r="S265" s="64" t="n">
        <v>269</v>
      </c>
      <c r="T265" s="64" t="n">
        <v>156</v>
      </c>
      <c r="U265" s="64" t="n">
        <v>143</v>
      </c>
      <c r="V265" s="64" t="n">
        <v>139</v>
      </c>
      <c r="W265" s="64" t="n">
        <v>139</v>
      </c>
      <c r="X265" s="47" t="n">
        <f aca="false">+W265-U265</f>
        <v>-4</v>
      </c>
      <c r="Y265" s="66" t="n">
        <f aca="false">+W265-V265</f>
        <v>0</v>
      </c>
      <c r="Z265" s="67" t="s">
        <v>139</v>
      </c>
      <c r="AA265" s="54"/>
      <c r="AC265" s="68" t="n">
        <v>313278</v>
      </c>
      <c r="AD265" s="68" t="n">
        <v>138653</v>
      </c>
      <c r="AE265" s="75" t="s">
        <v>51</v>
      </c>
      <c r="AF265" s="76" t="n">
        <v>0.204</v>
      </c>
      <c r="AG265" s="77" t="n">
        <v>9903</v>
      </c>
      <c r="AH265" s="71" t="s">
        <v>74</v>
      </c>
      <c r="AI265" s="71" t="s">
        <v>4</v>
      </c>
      <c r="AJ265" s="61" t="s">
        <v>813</v>
      </c>
      <c r="AK265" s="54" t="s">
        <v>336</v>
      </c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true" customHeight="false" outlineLevel="0" collapsed="false">
      <c r="A266" s="43"/>
      <c r="B266" s="11" t="s">
        <v>42</v>
      </c>
      <c r="E266" s="3" t="s">
        <v>814</v>
      </c>
      <c r="F266" s="3" t="s">
        <v>815</v>
      </c>
      <c r="G266" s="6" t="s">
        <v>45</v>
      </c>
      <c r="H266" s="6" t="n">
        <v>6829</v>
      </c>
      <c r="I266" s="4" t="n">
        <v>765</v>
      </c>
      <c r="J266" s="4" t="s">
        <v>46</v>
      </c>
      <c r="L266" s="1" t="s">
        <v>47</v>
      </c>
      <c r="M266" s="3" t="s">
        <v>816</v>
      </c>
      <c r="N266" s="45"/>
      <c r="O266" s="1" t="s">
        <v>64</v>
      </c>
      <c r="Q266" s="1" t="n">
        <v>67</v>
      </c>
      <c r="R266" s="1" t="n">
        <v>47</v>
      </c>
      <c r="S266" s="1" t="n">
        <v>62</v>
      </c>
      <c r="T266" s="1" t="n">
        <v>64</v>
      </c>
      <c r="U266" s="1" t="n">
        <v>63</v>
      </c>
      <c r="V266" s="1" t="n">
        <v>59</v>
      </c>
      <c r="W266" s="1" t="n">
        <v>59</v>
      </c>
      <c r="X266" s="47" t="n">
        <f aca="false">+W266-U266</f>
        <v>-4</v>
      </c>
      <c r="Y266" s="14" t="n">
        <f aca="false">+W266-V266</f>
        <v>0</v>
      </c>
      <c r="Z266" s="67" t="s">
        <v>139</v>
      </c>
      <c r="AA266" s="49"/>
      <c r="AB266" s="45"/>
      <c r="AC266" s="45"/>
      <c r="AD266" s="5" t="n">
        <v>138523</v>
      </c>
      <c r="AE266" s="50" t="s">
        <v>59</v>
      </c>
      <c r="AF266" s="51" t="n">
        <v>0.145</v>
      </c>
      <c r="AG266" s="52" t="n">
        <v>9902</v>
      </c>
      <c r="AH266" s="53" t="s">
        <v>74</v>
      </c>
      <c r="AI266" s="53" t="s">
        <v>4</v>
      </c>
      <c r="AJ266" s="4" t="s">
        <v>817</v>
      </c>
      <c r="AK266" s="54" t="s">
        <v>182</v>
      </c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true" customHeight="false" outlineLevel="0" collapsed="false">
      <c r="A267" s="43"/>
      <c r="B267" s="11" t="s">
        <v>42</v>
      </c>
      <c r="E267" s="3" t="s">
        <v>494</v>
      </c>
      <c r="F267" s="3" t="s">
        <v>818</v>
      </c>
      <c r="G267" s="6" t="s">
        <v>45</v>
      </c>
      <c r="H267" s="6" t="n">
        <v>4555</v>
      </c>
      <c r="I267" s="4" t="n">
        <v>600</v>
      </c>
      <c r="J267" s="4" t="s">
        <v>46</v>
      </c>
      <c r="L267" s="44" t="s">
        <v>47</v>
      </c>
      <c r="M267" s="3" t="s">
        <v>496</v>
      </c>
      <c r="N267" s="45"/>
      <c r="O267" s="1" t="s">
        <v>819</v>
      </c>
      <c r="Q267" s="1" t="n">
        <v>395</v>
      </c>
      <c r="R267" s="1" t="n">
        <v>629</v>
      </c>
      <c r="S267" s="1" t="n">
        <v>395</v>
      </c>
      <c r="T267" s="1" t="n">
        <v>395</v>
      </c>
      <c r="U267" s="1" t="n">
        <v>627</v>
      </c>
      <c r="V267" s="1" t="n">
        <v>624</v>
      </c>
      <c r="W267" s="1" t="n">
        <v>624</v>
      </c>
      <c r="X267" s="47" t="n">
        <f aca="false">+W267-U267</f>
        <v>-3</v>
      </c>
      <c r="Y267" s="14" t="n">
        <f aca="false">+W267-V267</f>
        <v>0</v>
      </c>
      <c r="Z267" s="67" t="s">
        <v>139</v>
      </c>
      <c r="AA267" s="49"/>
      <c r="AB267" s="45"/>
      <c r="AC267" s="5" t="n">
        <v>370001</v>
      </c>
      <c r="AD267" s="5" t="n">
        <v>26583</v>
      </c>
      <c r="AE267" s="50" t="s">
        <v>51</v>
      </c>
      <c r="AF267" s="51" t="n">
        <v>0.03</v>
      </c>
      <c r="AG267" s="52"/>
      <c r="AH267" s="53" t="s">
        <v>92</v>
      </c>
      <c r="AI267" s="53" t="s">
        <v>4</v>
      </c>
      <c r="AJ267" s="4" t="s">
        <v>820</v>
      </c>
      <c r="AK267" s="54" t="s">
        <v>336</v>
      </c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true" customHeight="false" outlineLevel="0" collapsed="false">
      <c r="A268" s="43"/>
      <c r="B268" s="11" t="s">
        <v>42</v>
      </c>
      <c r="E268" s="3" t="s">
        <v>242</v>
      </c>
      <c r="F268" s="3" t="s">
        <v>821</v>
      </c>
      <c r="G268" s="6" t="s">
        <v>45</v>
      </c>
      <c r="H268" s="6" t="n">
        <v>5654</v>
      </c>
      <c r="I268" s="4" t="n">
        <v>447</v>
      </c>
      <c r="J268" s="4" t="s">
        <v>46</v>
      </c>
      <c r="L268" s="1" t="s">
        <v>47</v>
      </c>
      <c r="M268" s="3" t="s">
        <v>242</v>
      </c>
      <c r="N268" s="45"/>
      <c r="O268" s="1" t="s">
        <v>105</v>
      </c>
      <c r="Q268" s="1" t="n">
        <v>27</v>
      </c>
      <c r="R268" s="1" t="n">
        <v>26</v>
      </c>
      <c r="S268" s="1" t="n">
        <v>30</v>
      </c>
      <c r="T268" s="1" t="n">
        <v>31</v>
      </c>
      <c r="U268" s="1" t="n">
        <v>28</v>
      </c>
      <c r="V268" s="1" t="n">
        <v>25</v>
      </c>
      <c r="W268" s="1" t="n">
        <v>25</v>
      </c>
      <c r="X268" s="47" t="n">
        <f aca="false">+W268-U268</f>
        <v>-3</v>
      </c>
      <c r="Y268" s="14" t="n">
        <f aca="false">+W268-V268</f>
        <v>0</v>
      </c>
      <c r="Z268" s="67" t="s">
        <v>139</v>
      </c>
      <c r="AA268" s="49"/>
      <c r="AB268" s="45"/>
      <c r="AC268" s="5" t="n">
        <v>325178</v>
      </c>
      <c r="AD268" s="5" t="n">
        <v>126283</v>
      </c>
      <c r="AE268" s="50" t="s">
        <v>51</v>
      </c>
      <c r="AF268" s="51" t="n">
        <v>0.06</v>
      </c>
      <c r="AG268" s="52"/>
      <c r="AH268" s="53" t="s">
        <v>92</v>
      </c>
      <c r="AI268" s="53" t="s">
        <v>4</v>
      </c>
      <c r="AJ268" s="4" t="s">
        <v>79</v>
      </c>
      <c r="AK268" s="54" t="s">
        <v>76</v>
      </c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22.5" hidden="true" customHeight="false" outlineLevel="0" collapsed="false">
      <c r="A269" s="58"/>
      <c r="B269" s="59" t="s">
        <v>42</v>
      </c>
      <c r="C269" s="60"/>
      <c r="D269" s="61"/>
      <c r="E269" s="3" t="s">
        <v>669</v>
      </c>
      <c r="F269" s="60" t="s">
        <v>822</v>
      </c>
      <c r="G269" s="6" t="s">
        <v>45</v>
      </c>
      <c r="H269" s="62" t="n">
        <v>6722</v>
      </c>
      <c r="I269" s="4" t="n">
        <v>479</v>
      </c>
      <c r="J269" s="4" t="s">
        <v>174</v>
      </c>
      <c r="L269" s="1" t="s">
        <v>47</v>
      </c>
      <c r="M269" s="3" t="s">
        <v>671</v>
      </c>
      <c r="N269" s="45"/>
      <c r="O269" s="64" t="s">
        <v>108</v>
      </c>
      <c r="Q269" s="64" t="n">
        <v>806</v>
      </c>
      <c r="R269" s="64" t="n">
        <v>743</v>
      </c>
      <c r="S269" s="64" t="n">
        <v>821</v>
      </c>
      <c r="T269" s="64" t="n">
        <v>805</v>
      </c>
      <c r="U269" s="64" t="n">
        <v>767</v>
      </c>
      <c r="V269" s="64" t="n">
        <v>764</v>
      </c>
      <c r="W269" s="64" t="n">
        <v>764</v>
      </c>
      <c r="X269" s="47" t="n">
        <f aca="false">+W269-U269</f>
        <v>-3</v>
      </c>
      <c r="Y269" s="14" t="n">
        <f aca="false">+W269-V269</f>
        <v>0</v>
      </c>
      <c r="Z269" s="67" t="s">
        <v>139</v>
      </c>
      <c r="AA269" s="49"/>
      <c r="AB269" s="45"/>
      <c r="AC269" s="45"/>
      <c r="AD269" s="68" t="n">
        <v>126270</v>
      </c>
      <c r="AE269" s="50" t="s">
        <v>51</v>
      </c>
      <c r="AF269" s="51" t="n">
        <v>0.06</v>
      </c>
      <c r="AG269" s="52"/>
      <c r="AH269" s="53" t="s">
        <v>66</v>
      </c>
      <c r="AI269" s="53" t="s">
        <v>4</v>
      </c>
      <c r="AJ269" s="61" t="s">
        <v>672</v>
      </c>
      <c r="AK269" s="54" t="s">
        <v>86</v>
      </c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true" customHeight="false" outlineLevel="0" collapsed="false">
      <c r="A270" s="58"/>
      <c r="B270" s="59" t="s">
        <v>42</v>
      </c>
      <c r="C270" s="60"/>
      <c r="D270" s="61"/>
      <c r="E270" s="3" t="s">
        <v>183</v>
      </c>
      <c r="F270" s="60" t="s">
        <v>823</v>
      </c>
      <c r="G270" s="6" t="s">
        <v>45</v>
      </c>
      <c r="H270" s="62" t="n">
        <v>9672</v>
      </c>
      <c r="I270" s="4" t="n">
        <v>600</v>
      </c>
      <c r="J270" s="4" t="s">
        <v>46</v>
      </c>
      <c r="L270" s="1" t="s">
        <v>47</v>
      </c>
      <c r="M270" s="3" t="s">
        <v>185</v>
      </c>
      <c r="N270" s="45"/>
      <c r="O270" s="1" t="s">
        <v>186</v>
      </c>
      <c r="Q270" s="64" t="n">
        <v>266</v>
      </c>
      <c r="R270" s="64" t="n">
        <v>43</v>
      </c>
      <c r="S270" s="64" t="n">
        <v>93</v>
      </c>
      <c r="T270" s="64" t="n">
        <v>26</v>
      </c>
      <c r="U270" s="64" t="n">
        <v>7</v>
      </c>
      <c r="V270" s="64" t="n">
        <v>4</v>
      </c>
      <c r="W270" s="64" t="n">
        <v>4</v>
      </c>
      <c r="X270" s="47" t="n">
        <f aca="false">+W270-U270</f>
        <v>-3</v>
      </c>
      <c r="Y270" s="14" t="n">
        <f aca="false">+W270-V270</f>
        <v>0</v>
      </c>
      <c r="Z270" s="67" t="s">
        <v>139</v>
      </c>
      <c r="AA270" s="49"/>
      <c r="AB270" s="45"/>
      <c r="AC270" s="5" t="n">
        <v>348051</v>
      </c>
      <c r="AD270" s="68" t="n">
        <v>152954</v>
      </c>
      <c r="AE270" s="50" t="s">
        <v>51</v>
      </c>
      <c r="AF270" s="51" t="n">
        <v>0.115</v>
      </c>
      <c r="AG270" s="52" t="n">
        <v>9812</v>
      </c>
      <c r="AH270" s="53" t="s">
        <v>187</v>
      </c>
      <c r="AI270" s="53" t="s">
        <v>4</v>
      </c>
      <c r="AJ270" s="4" t="s">
        <v>188</v>
      </c>
      <c r="AK270" s="54" t="s">
        <v>68</v>
      </c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true" customHeight="false" outlineLevel="0" collapsed="false">
      <c r="A271" s="43"/>
      <c r="B271" s="11"/>
      <c r="E271" s="3" t="s">
        <v>824</v>
      </c>
      <c r="F271" s="55" t="s">
        <v>270</v>
      </c>
      <c r="G271" s="6" t="s">
        <v>45</v>
      </c>
      <c r="H271" s="5" t="n">
        <v>435</v>
      </c>
      <c r="I271" s="1"/>
      <c r="J271" s="56"/>
      <c r="K271" s="1"/>
      <c r="L271" s="55"/>
      <c r="M271" s="55"/>
      <c r="N271" s="1" t="s">
        <v>56</v>
      </c>
      <c r="O271" s="64" t="s">
        <v>271</v>
      </c>
      <c r="Q271" s="1"/>
      <c r="R271" s="1" t="n">
        <v>82</v>
      </c>
      <c r="S271" s="1" t="n">
        <v>0</v>
      </c>
      <c r="T271" s="1" t="n">
        <v>0</v>
      </c>
      <c r="U271" s="1" t="n">
        <v>79</v>
      </c>
      <c r="V271" s="1" t="n">
        <v>77</v>
      </c>
      <c r="W271" s="1" t="n">
        <v>77</v>
      </c>
      <c r="X271" s="47" t="n">
        <f aca="false">+W271-U271</f>
        <v>-2</v>
      </c>
      <c r="Y271" s="14"/>
      <c r="Z271" s="67" t="s">
        <v>139</v>
      </c>
      <c r="AA271" s="49"/>
      <c r="AB271" s="45"/>
      <c r="AC271" s="5"/>
      <c r="AD271" s="5" t="n">
        <v>518617</v>
      </c>
      <c r="AE271" s="44"/>
      <c r="AF271" s="51"/>
      <c r="AG271" s="57"/>
      <c r="AH271" s="53"/>
      <c r="AI271" s="53"/>
      <c r="AJ271" s="1" t="s">
        <v>272</v>
      </c>
      <c r="AK271" s="54" t="s">
        <v>273</v>
      </c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true" customHeight="false" outlineLevel="0" collapsed="false">
      <c r="A272" s="43"/>
      <c r="B272" s="11" t="s">
        <v>42</v>
      </c>
      <c r="E272" s="3" t="s">
        <v>825</v>
      </c>
      <c r="F272" s="3" t="s">
        <v>826</v>
      </c>
      <c r="G272" s="6" t="s">
        <v>45</v>
      </c>
      <c r="H272" s="6" t="n">
        <v>4281</v>
      </c>
      <c r="I272" s="4" t="n">
        <v>550</v>
      </c>
      <c r="J272" s="4" t="s">
        <v>46</v>
      </c>
      <c r="L272" s="1" t="s">
        <v>47</v>
      </c>
      <c r="M272" s="3" t="s">
        <v>827</v>
      </c>
      <c r="N272" s="45"/>
      <c r="O272" s="1" t="s">
        <v>72</v>
      </c>
      <c r="Q272" s="1" t="n">
        <v>85</v>
      </c>
      <c r="R272" s="1" t="n">
        <v>63</v>
      </c>
      <c r="S272" s="1" t="n">
        <v>101</v>
      </c>
      <c r="T272" s="1" t="n">
        <v>88</v>
      </c>
      <c r="U272" s="1" t="n">
        <v>58</v>
      </c>
      <c r="V272" s="1" t="n">
        <v>56</v>
      </c>
      <c r="W272" s="1" t="n">
        <v>56</v>
      </c>
      <c r="X272" s="47" t="n">
        <f aca="false">+W272-U272</f>
        <v>-2</v>
      </c>
      <c r="Y272" s="14" t="n">
        <f aca="false">+W272-V272</f>
        <v>0</v>
      </c>
      <c r="Z272" s="67" t="s">
        <v>139</v>
      </c>
      <c r="AA272" s="15"/>
      <c r="AB272" s="45"/>
      <c r="AC272" s="5" t="n">
        <v>358914</v>
      </c>
      <c r="AD272" s="5" t="n">
        <v>139097</v>
      </c>
      <c r="AE272" s="50" t="s">
        <v>51</v>
      </c>
      <c r="AF272" s="51" t="n">
        <v>0.15</v>
      </c>
      <c r="AG272" s="52" t="n">
        <v>9903</v>
      </c>
      <c r="AH272" s="53" t="s">
        <v>74</v>
      </c>
      <c r="AI272" s="53" t="s">
        <v>4</v>
      </c>
      <c r="AJ272" s="4" t="s">
        <v>828</v>
      </c>
      <c r="AK272" s="54" t="s">
        <v>53</v>
      </c>
      <c r="AL272" s="73"/>
      <c r="AM272" s="73"/>
      <c r="AN272" s="73"/>
      <c r="AO272" s="73"/>
      <c r="AP272" s="73"/>
      <c r="AQ272" s="73"/>
      <c r="AR272" s="73"/>
      <c r="AS272" s="73"/>
      <c r="AT272" s="73"/>
      <c r="AU272" s="73"/>
      <c r="AV272" s="73"/>
      <c r="AW272" s="73"/>
      <c r="AX272" s="73"/>
      <c r="AY272" s="73"/>
      <c r="AZ272" s="73"/>
      <c r="BA272" s="73"/>
      <c r="BB272" s="73"/>
      <c r="BC272" s="73"/>
      <c r="BD272" s="73"/>
      <c r="BE272" s="73"/>
      <c r="BF272" s="73"/>
      <c r="BG272" s="73"/>
      <c r="BH272" s="73"/>
      <c r="BI272" s="73"/>
      <c r="BJ272" s="73"/>
      <c r="BK272" s="73"/>
      <c r="BL272" s="73"/>
      <c r="BM272" s="73"/>
      <c r="BN272" s="73"/>
      <c r="BO272" s="73"/>
      <c r="BP272" s="73"/>
      <c r="BQ272" s="73"/>
      <c r="BR272" s="73"/>
      <c r="BS272" s="73"/>
      <c r="BT272" s="73"/>
      <c r="BU272" s="73"/>
      <c r="BV272" s="73"/>
      <c r="BW272" s="73"/>
      <c r="BX272" s="73"/>
      <c r="BY272" s="73"/>
      <c r="BZ272" s="73"/>
      <c r="CA272" s="73"/>
      <c r="CB272" s="73"/>
      <c r="CC272" s="73"/>
      <c r="CD272" s="73"/>
      <c r="CE272" s="73"/>
      <c r="CF272" s="73"/>
      <c r="CG272" s="73"/>
      <c r="CH272" s="73"/>
      <c r="CI272" s="73"/>
      <c r="CJ272" s="73"/>
      <c r="CK272" s="73"/>
      <c r="CL272" s="73"/>
      <c r="CM272" s="73"/>
      <c r="CN272" s="73"/>
      <c r="CO272" s="73"/>
      <c r="CP272" s="73"/>
      <c r="CQ272" s="73"/>
      <c r="CR272" s="73"/>
      <c r="CS272" s="73"/>
      <c r="CT272" s="73"/>
      <c r="CU272" s="73"/>
      <c r="CV272" s="73"/>
      <c r="CW272" s="73"/>
      <c r="CX272" s="73"/>
      <c r="CY272" s="73"/>
      <c r="CZ272" s="73"/>
      <c r="DA272" s="73"/>
      <c r="DB272" s="73"/>
      <c r="DC272" s="73"/>
      <c r="DD272" s="73"/>
      <c r="DE272" s="73"/>
      <c r="DF272" s="73"/>
      <c r="DG272" s="73"/>
      <c r="DH272" s="73"/>
      <c r="DI272" s="73"/>
      <c r="DJ272" s="73"/>
      <c r="DK272" s="73"/>
      <c r="DL272" s="73"/>
      <c r="DM272" s="73"/>
      <c r="DN272" s="73"/>
      <c r="DO272" s="73"/>
      <c r="DP272" s="73"/>
      <c r="DQ272" s="73"/>
      <c r="DR272" s="73"/>
      <c r="DS272" s="73"/>
      <c r="DT272" s="73"/>
      <c r="DU272" s="73"/>
      <c r="DV272" s="73"/>
      <c r="DW272" s="73"/>
      <c r="DX272" s="73"/>
      <c r="DY272" s="73"/>
      <c r="DZ272" s="73"/>
      <c r="EA272" s="73"/>
      <c r="EB272" s="73"/>
      <c r="EC272" s="73"/>
      <c r="ED272" s="73"/>
      <c r="EE272" s="73"/>
      <c r="EF272" s="73"/>
      <c r="EG272" s="73"/>
      <c r="EH272" s="73"/>
      <c r="EI272" s="73"/>
      <c r="EJ272" s="73"/>
      <c r="EK272" s="73"/>
      <c r="EL272" s="73"/>
      <c r="EM272" s="73"/>
      <c r="EN272" s="73"/>
      <c r="EO272" s="73"/>
      <c r="EP272" s="73"/>
      <c r="EQ272" s="73"/>
      <c r="ER272" s="73"/>
      <c r="ES272" s="73"/>
      <c r="ET272" s="73"/>
      <c r="EU272" s="73"/>
      <c r="EV272" s="73"/>
      <c r="EW272" s="73"/>
      <c r="EX272" s="73"/>
      <c r="EY272" s="73"/>
      <c r="EZ272" s="73"/>
      <c r="FA272" s="73"/>
      <c r="FB272" s="73"/>
      <c r="FC272" s="73"/>
      <c r="FD272" s="73"/>
      <c r="FE272" s="73"/>
      <c r="FF272" s="73"/>
      <c r="FG272" s="73"/>
      <c r="FH272" s="73"/>
      <c r="FI272" s="73"/>
      <c r="FJ272" s="73"/>
      <c r="FK272" s="73"/>
      <c r="FL272" s="73"/>
      <c r="FM272" s="73"/>
      <c r="FN272" s="73"/>
      <c r="FO272" s="73"/>
      <c r="FP272" s="73"/>
      <c r="FQ272" s="73"/>
      <c r="FR272" s="73"/>
      <c r="FS272" s="73"/>
      <c r="FT272" s="73"/>
      <c r="FU272" s="73"/>
      <c r="FV272" s="73"/>
      <c r="FW272" s="73"/>
      <c r="FX272" s="73"/>
      <c r="FY272" s="73"/>
      <c r="FZ272" s="73"/>
      <c r="GA272" s="73"/>
      <c r="GB272" s="73"/>
      <c r="GC272" s="73"/>
      <c r="GD272" s="73"/>
      <c r="GE272" s="73"/>
      <c r="GF272" s="73"/>
      <c r="GG272" s="73"/>
      <c r="GH272" s="73"/>
      <c r="GI272" s="73"/>
      <c r="GJ272" s="73"/>
      <c r="GK272" s="73"/>
      <c r="GL272" s="73"/>
      <c r="GM272" s="73"/>
      <c r="GN272" s="73"/>
      <c r="GO272" s="73"/>
      <c r="GP272" s="73"/>
      <c r="GQ272" s="73"/>
      <c r="GR272" s="73"/>
      <c r="GS272" s="73"/>
      <c r="GT272" s="73"/>
      <c r="GU272" s="73"/>
      <c r="GV272" s="73"/>
      <c r="GW272" s="73"/>
      <c r="GX272" s="73"/>
      <c r="GY272" s="73"/>
      <c r="GZ272" s="73"/>
      <c r="HA272" s="73"/>
      <c r="HB272" s="73"/>
      <c r="HC272" s="73"/>
      <c r="HD272" s="73"/>
      <c r="HE272" s="73"/>
      <c r="HF272" s="73"/>
      <c r="HG272" s="73"/>
      <c r="HH272" s="73"/>
      <c r="HI272" s="73"/>
      <c r="HJ272" s="73"/>
      <c r="HK272" s="73"/>
      <c r="HL272" s="73"/>
      <c r="HM272" s="73"/>
      <c r="HN272" s="73"/>
      <c r="HO272" s="73"/>
      <c r="HP272" s="73"/>
      <c r="HQ272" s="73"/>
      <c r="HR272" s="73"/>
      <c r="HS272" s="73"/>
      <c r="HT272" s="73"/>
      <c r="HU272" s="73"/>
      <c r="HV272" s="73"/>
      <c r="HW272" s="73"/>
      <c r="HX272" s="73"/>
      <c r="HY272" s="73"/>
      <c r="HZ272" s="73"/>
      <c r="IA272" s="73"/>
      <c r="IB272" s="73"/>
      <c r="IC272" s="73"/>
      <c r="ID272" s="73"/>
      <c r="IE272" s="73"/>
      <c r="IF272" s="73"/>
      <c r="IG272" s="73"/>
      <c r="IH272" s="73"/>
      <c r="II272" s="73"/>
      <c r="IJ272" s="73"/>
      <c r="IK272" s="73"/>
      <c r="IL272" s="73"/>
      <c r="IM272" s="73"/>
      <c r="IN272" s="73"/>
      <c r="IO272" s="73"/>
      <c r="IP272" s="73"/>
      <c r="IQ272" s="73"/>
      <c r="IR272" s="73"/>
      <c r="IS272" s="73"/>
      <c r="IT272" s="73"/>
      <c r="IU272" s="73"/>
      <c r="IV272" s="73"/>
      <c r="IW272" s="73"/>
    </row>
    <row r="273" customFormat="false" ht="12.75" hidden="false" customHeight="false" outlineLevel="0" collapsed="false">
      <c r="A273" s="43"/>
      <c r="B273" s="11" t="s">
        <v>42</v>
      </c>
      <c r="E273" s="3" t="s">
        <v>829</v>
      </c>
      <c r="F273" s="3" t="s">
        <v>830</v>
      </c>
      <c r="G273" s="6" t="s">
        <v>45</v>
      </c>
      <c r="H273" s="6" t="n">
        <v>5701</v>
      </c>
      <c r="I273" s="4" t="n">
        <v>447</v>
      </c>
      <c r="J273" s="4" t="s">
        <v>46</v>
      </c>
      <c r="L273" s="1" t="s">
        <v>47</v>
      </c>
      <c r="M273" s="3" t="s">
        <v>831</v>
      </c>
      <c r="N273" s="45"/>
      <c r="O273" s="1" t="s">
        <v>105</v>
      </c>
      <c r="Q273" s="1" t="n">
        <v>76</v>
      </c>
      <c r="R273" s="1" t="n">
        <v>0</v>
      </c>
      <c r="S273" s="1" t="n">
        <v>76</v>
      </c>
      <c r="T273" s="1" t="n">
        <v>76</v>
      </c>
      <c r="U273" s="1" t="n">
        <v>137</v>
      </c>
      <c r="V273" s="1" t="n">
        <v>135</v>
      </c>
      <c r="W273" s="1" t="n">
        <v>135</v>
      </c>
      <c r="X273" s="47" t="n">
        <f aca="false">+W273-U273</f>
        <v>-2</v>
      </c>
      <c r="Y273" s="14" t="n">
        <f aca="false">+W273-V273</f>
        <v>0</v>
      </c>
      <c r="Z273" s="67" t="s">
        <v>139</v>
      </c>
      <c r="AA273" s="15"/>
      <c r="AB273" s="45"/>
      <c r="AC273" s="5" t="n">
        <v>346081</v>
      </c>
      <c r="AD273" s="5" t="n">
        <v>135881</v>
      </c>
      <c r="AE273" s="50" t="s">
        <v>51</v>
      </c>
      <c r="AF273" s="51" t="n">
        <v>0.137</v>
      </c>
      <c r="AG273" s="52" t="n">
        <v>9812</v>
      </c>
      <c r="AH273" s="53" t="s">
        <v>187</v>
      </c>
      <c r="AI273" s="53" t="s">
        <v>4</v>
      </c>
      <c r="AJ273" s="4" t="s">
        <v>832</v>
      </c>
      <c r="AK273" s="54" t="s">
        <v>182</v>
      </c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true" customHeight="false" outlineLevel="0" collapsed="false">
      <c r="A274" s="43"/>
      <c r="B274" s="11" t="s">
        <v>42</v>
      </c>
      <c r="E274" s="3" t="s">
        <v>833</v>
      </c>
      <c r="F274" s="3" t="s">
        <v>834</v>
      </c>
      <c r="G274" s="6" t="s">
        <v>45</v>
      </c>
      <c r="H274" s="6" t="n">
        <v>6297</v>
      </c>
      <c r="I274" s="4" t="n">
        <v>550</v>
      </c>
      <c r="J274" s="4" t="s">
        <v>46</v>
      </c>
      <c r="L274" s="44" t="s">
        <v>47</v>
      </c>
      <c r="M274" s="3" t="s">
        <v>835</v>
      </c>
      <c r="N274" s="45"/>
      <c r="O274" s="1" t="s">
        <v>72</v>
      </c>
      <c r="Q274" s="46" t="n">
        <v>107</v>
      </c>
      <c r="R274" s="46" t="n">
        <v>141</v>
      </c>
      <c r="S274" s="46" t="n">
        <v>107</v>
      </c>
      <c r="T274" s="46" t="n">
        <v>107</v>
      </c>
      <c r="U274" s="46" t="n">
        <v>140</v>
      </c>
      <c r="V274" s="46" t="n">
        <v>138</v>
      </c>
      <c r="W274" s="46" t="n">
        <v>138</v>
      </c>
      <c r="X274" s="47" t="n">
        <f aca="false">+W274-U274</f>
        <v>-2</v>
      </c>
      <c r="Y274" s="14" t="n">
        <f aca="false">+W274-V274</f>
        <v>0</v>
      </c>
      <c r="Z274" s="67" t="s">
        <v>139</v>
      </c>
      <c r="AA274" s="49"/>
      <c r="AB274" s="45"/>
      <c r="AC274" s="5" t="n">
        <v>358916</v>
      </c>
      <c r="AD274" s="5" t="n">
        <v>137603</v>
      </c>
      <c r="AE274" s="50" t="s">
        <v>51</v>
      </c>
      <c r="AF274" s="145" t="n">
        <v>0.33</v>
      </c>
      <c r="AG274" s="146" t="n">
        <v>9906</v>
      </c>
      <c r="AH274" s="5" t="s">
        <v>74</v>
      </c>
      <c r="AI274" s="53" t="s">
        <v>4</v>
      </c>
      <c r="AJ274" s="4" t="s">
        <v>836</v>
      </c>
      <c r="AK274" s="54" t="s">
        <v>53</v>
      </c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true" customHeight="false" outlineLevel="0" collapsed="false">
      <c r="A275" s="58"/>
      <c r="B275" s="59"/>
      <c r="C275" s="60"/>
      <c r="D275" s="61"/>
      <c r="E275" s="60" t="s">
        <v>837</v>
      </c>
      <c r="F275" s="60" t="s">
        <v>838</v>
      </c>
      <c r="G275" s="6"/>
      <c r="H275" s="62" t="n">
        <v>6347</v>
      </c>
      <c r="I275" s="4"/>
      <c r="J275" s="4"/>
      <c r="L275" s="44"/>
      <c r="N275" s="45"/>
      <c r="O275" s="1" t="s">
        <v>213</v>
      </c>
      <c r="Q275" s="1"/>
      <c r="R275" s="64" t="n">
        <v>199</v>
      </c>
      <c r="S275" s="64" t="n">
        <v>0</v>
      </c>
      <c r="T275" s="64" t="n">
        <v>0</v>
      </c>
      <c r="U275" s="64" t="n">
        <v>146</v>
      </c>
      <c r="V275" s="64" t="n">
        <v>144</v>
      </c>
      <c r="W275" s="64" t="n">
        <v>144</v>
      </c>
      <c r="X275" s="47" t="n">
        <f aca="false">+W275-U275</f>
        <v>-2</v>
      </c>
      <c r="Y275" s="14"/>
      <c r="Z275" s="67" t="s">
        <v>139</v>
      </c>
      <c r="AA275" s="49"/>
      <c r="AB275" s="45"/>
      <c r="AC275" s="5"/>
      <c r="AD275" s="68" t="n">
        <v>586125</v>
      </c>
      <c r="AE275" s="50"/>
      <c r="AF275" s="51"/>
      <c r="AG275" s="52"/>
      <c r="AH275" s="53"/>
      <c r="AI275" s="53"/>
      <c r="AJ275" s="61"/>
      <c r="AK275" s="54" t="s">
        <v>53</v>
      </c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true" customHeight="false" outlineLevel="0" collapsed="false">
      <c r="A276" s="43"/>
      <c r="B276" s="11" t="n">
        <v>36325</v>
      </c>
      <c r="E276" s="55" t="s">
        <v>200</v>
      </c>
      <c r="F276" s="55" t="s">
        <v>839</v>
      </c>
      <c r="G276" s="6" t="s">
        <v>45</v>
      </c>
      <c r="H276" s="5" t="n">
        <v>6480</v>
      </c>
      <c r="I276" s="1"/>
      <c r="J276" s="56"/>
      <c r="K276" s="1"/>
      <c r="L276" s="55"/>
      <c r="M276" s="55"/>
      <c r="N276" s="1" t="s">
        <v>56</v>
      </c>
      <c r="O276" s="1" t="s">
        <v>192</v>
      </c>
      <c r="Q276" s="1" t="n">
        <v>35</v>
      </c>
      <c r="R276" s="1" t="n">
        <v>20</v>
      </c>
      <c r="S276" s="1" t="n">
        <v>12</v>
      </c>
      <c r="T276" s="1" t="n">
        <v>16</v>
      </c>
      <c r="U276" s="1" t="n">
        <v>19</v>
      </c>
      <c r="V276" s="1" t="n">
        <v>17</v>
      </c>
      <c r="W276" s="1" t="n">
        <v>17</v>
      </c>
      <c r="X276" s="47" t="n">
        <f aca="false">+W276-U276</f>
        <v>-2</v>
      </c>
      <c r="Y276" s="14" t="n">
        <f aca="false">+W276-V276</f>
        <v>0</v>
      </c>
      <c r="Z276" s="67" t="s">
        <v>139</v>
      </c>
      <c r="AA276" s="49"/>
      <c r="AB276" s="45"/>
      <c r="AC276" s="5"/>
      <c r="AD276" s="5" t="n">
        <v>114514</v>
      </c>
      <c r="AE276" s="44" t="s">
        <v>59</v>
      </c>
      <c r="AF276" s="51"/>
      <c r="AG276" s="57"/>
      <c r="AH276" s="53"/>
      <c r="AI276" s="53" t="s">
        <v>4</v>
      </c>
      <c r="AJ276" s="1"/>
      <c r="AK276" s="63" t="s">
        <v>76</v>
      </c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true" customHeight="false" outlineLevel="0" collapsed="false">
      <c r="A277" s="43"/>
      <c r="B277" s="11" t="s">
        <v>42</v>
      </c>
      <c r="E277" s="3" t="s">
        <v>840</v>
      </c>
      <c r="F277" s="3" t="s">
        <v>841</v>
      </c>
      <c r="G277" s="6" t="s">
        <v>45</v>
      </c>
      <c r="H277" s="6" t="n">
        <v>6881</v>
      </c>
      <c r="I277" s="4" t="n">
        <v>649</v>
      </c>
      <c r="J277" s="4" t="s">
        <v>46</v>
      </c>
      <c r="L277" s="1" t="s">
        <v>47</v>
      </c>
      <c r="M277" s="3" t="s">
        <v>842</v>
      </c>
      <c r="N277" s="45"/>
      <c r="O277" s="1" t="s">
        <v>192</v>
      </c>
      <c r="Q277" s="1" t="n">
        <v>55</v>
      </c>
      <c r="R277" s="1" t="n">
        <v>41</v>
      </c>
      <c r="S277" s="1" t="n">
        <v>47</v>
      </c>
      <c r="T277" s="1" t="n">
        <v>46</v>
      </c>
      <c r="U277" s="1" t="n">
        <v>39</v>
      </c>
      <c r="V277" s="1" t="n">
        <v>37</v>
      </c>
      <c r="W277" s="1" t="n">
        <v>37</v>
      </c>
      <c r="X277" s="47" t="n">
        <f aca="false">+W277-U277</f>
        <v>-2</v>
      </c>
      <c r="Y277" s="14" t="n">
        <f aca="false">+W277-V277</f>
        <v>0</v>
      </c>
      <c r="Z277" s="67" t="s">
        <v>139</v>
      </c>
      <c r="AA277" s="49"/>
      <c r="AB277" s="45"/>
      <c r="AC277" s="5" t="n">
        <v>313543</v>
      </c>
      <c r="AD277" s="5" t="n">
        <v>299367</v>
      </c>
      <c r="AE277" s="50" t="s">
        <v>51</v>
      </c>
      <c r="AF277" s="9" t="n">
        <v>0.045</v>
      </c>
      <c r="AG277" s="52"/>
      <c r="AH277" s="53" t="s">
        <v>92</v>
      </c>
      <c r="AI277" s="53" t="s">
        <v>4</v>
      </c>
      <c r="AJ277" s="4" t="s">
        <v>843</v>
      </c>
      <c r="AK277" s="54" t="s">
        <v>182</v>
      </c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22.5" hidden="true" customHeight="false" outlineLevel="0" collapsed="false">
      <c r="A278" s="43"/>
      <c r="B278" s="11" t="s">
        <v>42</v>
      </c>
      <c r="E278" s="3" t="s">
        <v>499</v>
      </c>
      <c r="F278" s="3" t="s">
        <v>844</v>
      </c>
      <c r="G278" s="6" t="s">
        <v>45</v>
      </c>
      <c r="H278" s="6" t="n">
        <v>9659</v>
      </c>
      <c r="I278" s="4" t="n">
        <v>766</v>
      </c>
      <c r="J278" s="4" t="s">
        <v>46</v>
      </c>
      <c r="L278" s="1" t="s">
        <v>47</v>
      </c>
      <c r="M278" s="3" t="s">
        <v>499</v>
      </c>
      <c r="N278" s="45"/>
      <c r="O278" s="1" t="s">
        <v>84</v>
      </c>
      <c r="Q278" s="1" t="n">
        <v>1758</v>
      </c>
      <c r="R278" s="1" t="n">
        <v>981</v>
      </c>
      <c r="S278" s="1" t="n">
        <v>1298</v>
      </c>
      <c r="T278" s="1" t="n">
        <v>1025</v>
      </c>
      <c r="U278" s="1" t="n">
        <v>1137</v>
      </c>
      <c r="V278" s="1" t="n">
        <v>1135</v>
      </c>
      <c r="W278" s="1" t="n">
        <v>1135</v>
      </c>
      <c r="X278" s="47" t="n">
        <f aca="false">+W278-U278</f>
        <v>-2</v>
      </c>
      <c r="Y278" s="14" t="n">
        <f aca="false">+W278-V278</f>
        <v>0</v>
      </c>
      <c r="Z278" s="67" t="s">
        <v>139</v>
      </c>
      <c r="AA278" s="49"/>
      <c r="AB278" s="45"/>
      <c r="AC278" s="5" t="n">
        <v>311129</v>
      </c>
      <c r="AD278" s="5" t="n">
        <v>133202</v>
      </c>
      <c r="AE278" s="50" t="s">
        <v>51</v>
      </c>
      <c r="AF278" s="51" t="n">
        <v>0.055</v>
      </c>
      <c r="AG278" s="52"/>
      <c r="AH278" s="53" t="s">
        <v>66</v>
      </c>
      <c r="AI278" s="53" t="s">
        <v>4</v>
      </c>
      <c r="AJ278" s="4" t="s">
        <v>845</v>
      </c>
      <c r="AK278" s="54" t="s">
        <v>86</v>
      </c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22.5" hidden="true" customHeight="false" outlineLevel="0" collapsed="false">
      <c r="A279" s="58"/>
      <c r="B279" s="59" t="s">
        <v>42</v>
      </c>
      <c r="C279" s="60"/>
      <c r="D279" s="61"/>
      <c r="E279" s="3" t="s">
        <v>846</v>
      </c>
      <c r="F279" s="60" t="s">
        <v>847</v>
      </c>
      <c r="G279" s="6" t="s">
        <v>45</v>
      </c>
      <c r="H279" s="62" t="n">
        <v>9684</v>
      </c>
      <c r="I279" s="4" t="n">
        <v>649</v>
      </c>
      <c r="J279" s="4" t="s">
        <v>46</v>
      </c>
      <c r="L279" s="1" t="s">
        <v>47</v>
      </c>
      <c r="M279" s="3" t="s">
        <v>848</v>
      </c>
      <c r="N279" s="45"/>
      <c r="O279" s="64" t="s">
        <v>64</v>
      </c>
      <c r="Q279" s="64" t="n">
        <v>559</v>
      </c>
      <c r="R279" s="64" t="n">
        <v>1</v>
      </c>
      <c r="S279" s="64" t="n">
        <v>1</v>
      </c>
      <c r="T279" s="64" t="n">
        <v>1</v>
      </c>
      <c r="U279" s="64" t="n">
        <v>6</v>
      </c>
      <c r="V279" s="64" t="n">
        <v>4</v>
      </c>
      <c r="W279" s="64" t="n">
        <v>4</v>
      </c>
      <c r="X279" s="47" t="n">
        <f aca="false">+W279-U279</f>
        <v>-2</v>
      </c>
      <c r="Y279" s="14" t="n">
        <f aca="false">+W279-V279</f>
        <v>0</v>
      </c>
      <c r="Z279" s="67" t="s">
        <v>139</v>
      </c>
      <c r="AA279" s="49"/>
      <c r="AB279" s="45"/>
      <c r="AC279" s="5" t="n">
        <v>361738</v>
      </c>
      <c r="AD279" s="68" t="n">
        <v>137933</v>
      </c>
      <c r="AE279" s="50" t="s">
        <v>51</v>
      </c>
      <c r="AF279" s="51" t="n">
        <v>0.02</v>
      </c>
      <c r="AG279" s="52"/>
      <c r="AH279" s="53" t="s">
        <v>66</v>
      </c>
      <c r="AI279" s="53"/>
      <c r="AJ279" s="4" t="s">
        <v>849</v>
      </c>
      <c r="AK279" s="54" t="s">
        <v>68</v>
      </c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  <c r="BG279" s="72"/>
      <c r="BH279" s="72"/>
      <c r="BI279" s="72"/>
      <c r="BJ279" s="72"/>
      <c r="BK279" s="72"/>
      <c r="BL279" s="72"/>
      <c r="BM279" s="72"/>
      <c r="BN279" s="72"/>
      <c r="BO279" s="72"/>
      <c r="BP279" s="72"/>
      <c r="BQ279" s="72"/>
      <c r="BR279" s="72"/>
      <c r="BS279" s="72"/>
      <c r="BT279" s="72"/>
      <c r="BU279" s="72"/>
      <c r="BV279" s="72"/>
      <c r="BW279" s="72"/>
      <c r="BX279" s="72"/>
      <c r="BY279" s="72"/>
      <c r="BZ279" s="72"/>
      <c r="CA279" s="72"/>
      <c r="CB279" s="72"/>
      <c r="CC279" s="72"/>
      <c r="CD279" s="72"/>
      <c r="CE279" s="72"/>
      <c r="CF279" s="72"/>
      <c r="CG279" s="72"/>
      <c r="CH279" s="72"/>
      <c r="CI279" s="72"/>
      <c r="CJ279" s="72"/>
      <c r="CK279" s="72"/>
      <c r="CL279" s="72"/>
      <c r="CM279" s="72"/>
      <c r="CN279" s="72"/>
      <c r="CO279" s="72"/>
      <c r="CP279" s="72"/>
      <c r="CQ279" s="72"/>
      <c r="CR279" s="72"/>
      <c r="CS279" s="72"/>
      <c r="CT279" s="72"/>
      <c r="CU279" s="72"/>
      <c r="CV279" s="72"/>
      <c r="CW279" s="72"/>
      <c r="CX279" s="72"/>
      <c r="CY279" s="72"/>
      <c r="CZ279" s="72"/>
      <c r="DA279" s="72"/>
      <c r="DB279" s="72"/>
      <c r="DC279" s="72"/>
      <c r="DD279" s="72"/>
      <c r="DE279" s="72"/>
      <c r="DF279" s="72"/>
      <c r="DG279" s="72"/>
      <c r="DH279" s="72"/>
      <c r="DI279" s="72"/>
      <c r="DJ279" s="72"/>
      <c r="DK279" s="72"/>
      <c r="DL279" s="72"/>
      <c r="DM279" s="72"/>
      <c r="DN279" s="72"/>
      <c r="DO279" s="72"/>
      <c r="DP279" s="72"/>
      <c r="DQ279" s="72"/>
      <c r="DR279" s="72"/>
      <c r="DS279" s="72"/>
      <c r="DT279" s="72"/>
      <c r="DU279" s="72"/>
      <c r="DV279" s="72"/>
      <c r="DW279" s="72"/>
      <c r="DX279" s="72"/>
      <c r="DY279" s="72"/>
      <c r="DZ279" s="72"/>
      <c r="EA279" s="72"/>
      <c r="EB279" s="72"/>
      <c r="EC279" s="72"/>
      <c r="ED279" s="72"/>
      <c r="EE279" s="72"/>
      <c r="EF279" s="72"/>
      <c r="EG279" s="72"/>
      <c r="EH279" s="72"/>
      <c r="EI279" s="72"/>
      <c r="EJ279" s="72"/>
      <c r="EK279" s="72"/>
      <c r="EL279" s="72"/>
      <c r="EM279" s="72"/>
      <c r="EN279" s="72"/>
      <c r="EO279" s="72"/>
      <c r="EP279" s="72"/>
      <c r="EQ279" s="72"/>
      <c r="ER279" s="72"/>
      <c r="ES279" s="72"/>
      <c r="ET279" s="72"/>
      <c r="EU279" s="72"/>
      <c r="EV279" s="72"/>
      <c r="EW279" s="72"/>
      <c r="EX279" s="72"/>
      <c r="EY279" s="72"/>
      <c r="EZ279" s="72"/>
      <c r="FA279" s="72"/>
      <c r="FB279" s="72"/>
      <c r="FC279" s="72"/>
      <c r="FD279" s="72"/>
      <c r="FE279" s="72"/>
      <c r="FF279" s="72"/>
      <c r="FG279" s="72"/>
      <c r="FH279" s="72"/>
      <c r="FI279" s="72"/>
      <c r="FJ279" s="72"/>
      <c r="FK279" s="72"/>
      <c r="FL279" s="72"/>
      <c r="FM279" s="72"/>
      <c r="FN279" s="72"/>
      <c r="FO279" s="72"/>
      <c r="FP279" s="72"/>
      <c r="FQ279" s="72"/>
      <c r="FR279" s="72"/>
      <c r="FS279" s="72"/>
      <c r="FT279" s="72"/>
      <c r="FU279" s="72"/>
      <c r="FV279" s="72"/>
      <c r="FW279" s="72"/>
      <c r="FX279" s="72"/>
      <c r="FY279" s="72"/>
      <c r="FZ279" s="72"/>
      <c r="GA279" s="72"/>
      <c r="GB279" s="72"/>
      <c r="GC279" s="72"/>
      <c r="GD279" s="72"/>
      <c r="GE279" s="72"/>
      <c r="GF279" s="72"/>
      <c r="GG279" s="72"/>
      <c r="GH279" s="72"/>
      <c r="GI279" s="72"/>
      <c r="GJ279" s="72"/>
      <c r="GK279" s="72"/>
      <c r="GL279" s="72"/>
      <c r="GM279" s="72"/>
      <c r="GN279" s="72"/>
      <c r="GO279" s="72"/>
      <c r="GP279" s="72"/>
      <c r="GQ279" s="72"/>
      <c r="GR279" s="72"/>
      <c r="GS279" s="72"/>
      <c r="GT279" s="72"/>
      <c r="GU279" s="72"/>
      <c r="GV279" s="72"/>
      <c r="GW279" s="72"/>
      <c r="GX279" s="72"/>
      <c r="GY279" s="72"/>
      <c r="GZ279" s="72"/>
      <c r="HA279" s="72"/>
      <c r="HB279" s="72"/>
      <c r="HC279" s="72"/>
      <c r="HD279" s="72"/>
      <c r="HE279" s="72"/>
      <c r="HF279" s="72"/>
      <c r="HG279" s="72"/>
      <c r="HH279" s="72"/>
      <c r="HI279" s="72"/>
      <c r="HJ279" s="72"/>
      <c r="HK279" s="72"/>
      <c r="HL279" s="72"/>
      <c r="HM279" s="72"/>
      <c r="HN279" s="72"/>
      <c r="HO279" s="72"/>
      <c r="HP279" s="72"/>
      <c r="HQ279" s="72"/>
      <c r="HR279" s="72"/>
      <c r="HS279" s="72"/>
      <c r="HT279" s="72"/>
      <c r="HU279" s="72"/>
      <c r="HV279" s="72"/>
      <c r="HW279" s="72"/>
      <c r="HX279" s="72"/>
      <c r="HY279" s="72"/>
      <c r="HZ279" s="72"/>
      <c r="IA279" s="72"/>
      <c r="IB279" s="72"/>
      <c r="IC279" s="72"/>
      <c r="ID279" s="72"/>
      <c r="IE279" s="72"/>
      <c r="IF279" s="72"/>
      <c r="IG279" s="72"/>
      <c r="IH279" s="72"/>
      <c r="II279" s="72"/>
      <c r="IJ279" s="72"/>
      <c r="IK279" s="72"/>
      <c r="IL279" s="72"/>
      <c r="IM279" s="72"/>
      <c r="IN279" s="72"/>
      <c r="IO279" s="72"/>
      <c r="IP279" s="72"/>
      <c r="IQ279" s="72"/>
      <c r="IR279" s="72"/>
      <c r="IS279" s="72"/>
      <c r="IT279" s="72"/>
      <c r="IU279" s="72"/>
      <c r="IV279" s="72"/>
      <c r="IW279" s="72"/>
    </row>
    <row r="280" customFormat="false" ht="12.75" hidden="true" customHeight="false" outlineLevel="0" collapsed="false">
      <c r="A280" s="43"/>
      <c r="B280" s="11" t="s">
        <v>42</v>
      </c>
      <c r="E280" s="55" t="s">
        <v>850</v>
      </c>
      <c r="F280" s="55" t="s">
        <v>851</v>
      </c>
      <c r="G280" s="6" t="s">
        <v>45</v>
      </c>
      <c r="H280" s="5" t="n">
        <v>9727</v>
      </c>
      <c r="I280" s="1"/>
      <c r="J280" s="56"/>
      <c r="K280" s="1"/>
      <c r="L280" s="55"/>
      <c r="M280" s="55" t="s">
        <v>852</v>
      </c>
      <c r="N280" s="1"/>
      <c r="O280" s="1" t="s">
        <v>72</v>
      </c>
      <c r="Q280" s="1" t="n">
        <v>624</v>
      </c>
      <c r="R280" s="1" t="n">
        <v>576</v>
      </c>
      <c r="S280" s="1" t="n">
        <v>554</v>
      </c>
      <c r="T280" s="1" t="n">
        <v>445</v>
      </c>
      <c r="U280" s="1" t="n">
        <v>573</v>
      </c>
      <c r="V280" s="1" t="n">
        <v>571</v>
      </c>
      <c r="W280" s="1" t="n">
        <v>571</v>
      </c>
      <c r="X280" s="47" t="n">
        <f aca="false">+W280-U280</f>
        <v>-2</v>
      </c>
      <c r="Y280" s="14" t="n">
        <f aca="false">+W280-V280</f>
        <v>0</v>
      </c>
      <c r="Z280" s="67" t="s">
        <v>139</v>
      </c>
      <c r="AA280" s="49"/>
      <c r="AB280" s="45"/>
      <c r="AC280" s="5" t="n">
        <v>340022</v>
      </c>
      <c r="AD280" s="5" t="n">
        <v>206861</v>
      </c>
      <c r="AE280" s="44" t="s">
        <v>51</v>
      </c>
      <c r="AF280" s="51" t="n">
        <v>0.09</v>
      </c>
      <c r="AG280" s="52" t="n">
        <v>9812</v>
      </c>
      <c r="AH280" s="53" t="s">
        <v>187</v>
      </c>
      <c r="AI280" s="53" t="s">
        <v>4</v>
      </c>
      <c r="AJ280" s="1" t="s">
        <v>451</v>
      </c>
      <c r="AK280" s="54" t="s">
        <v>182</v>
      </c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true" customHeight="false" outlineLevel="0" collapsed="false">
      <c r="A281" s="43"/>
      <c r="B281" s="11" t="s">
        <v>42</v>
      </c>
      <c r="C281" s="55"/>
      <c r="D281" s="1"/>
      <c r="E281" s="55" t="s">
        <v>853</v>
      </c>
      <c r="F281" s="55" t="s">
        <v>854</v>
      </c>
      <c r="G281" s="6" t="s">
        <v>45</v>
      </c>
      <c r="H281" s="5" t="n">
        <v>2691</v>
      </c>
      <c r="I281" s="1"/>
      <c r="J281" s="56"/>
      <c r="K281" s="1"/>
      <c r="L281" s="55"/>
      <c r="M281" s="55" t="s">
        <v>855</v>
      </c>
      <c r="N281" s="1"/>
      <c r="O281" s="1" t="s">
        <v>115</v>
      </c>
      <c r="Q281" s="1" t="n">
        <v>25</v>
      </c>
      <c r="R281" s="1" t="n">
        <v>19</v>
      </c>
      <c r="S281" s="1" t="n">
        <v>9</v>
      </c>
      <c r="T281" s="1" t="n">
        <v>8</v>
      </c>
      <c r="U281" s="1" t="n">
        <v>16</v>
      </c>
      <c r="V281" s="1" t="n">
        <v>15</v>
      </c>
      <c r="W281" s="1" t="n">
        <v>15</v>
      </c>
      <c r="X281" s="47" t="n">
        <f aca="false">+W281-U281</f>
        <v>-1</v>
      </c>
      <c r="Y281" s="14" t="n">
        <f aca="false">+W281-V281</f>
        <v>0</v>
      </c>
      <c r="Z281" s="67" t="s">
        <v>139</v>
      </c>
      <c r="AA281" s="49"/>
      <c r="AB281" s="45"/>
      <c r="AC281" s="5" t="n">
        <v>313273</v>
      </c>
      <c r="AD281" s="5" t="n">
        <v>138456</v>
      </c>
      <c r="AE281" s="44" t="s">
        <v>51</v>
      </c>
      <c r="AF281" s="51" t="n">
        <v>0.215</v>
      </c>
      <c r="AG281" s="52" t="n">
        <v>9904</v>
      </c>
      <c r="AH281" s="53" t="s">
        <v>74</v>
      </c>
      <c r="AI281" s="53" t="s">
        <v>4</v>
      </c>
      <c r="AJ281" s="1" t="s">
        <v>856</v>
      </c>
      <c r="AK281" s="54" t="s">
        <v>53</v>
      </c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4.25" hidden="true" customHeight="false" outlineLevel="0" collapsed="false">
      <c r="A282" s="58"/>
      <c r="B282" s="59" t="s">
        <v>42</v>
      </c>
      <c r="C282" s="60"/>
      <c r="D282" s="61"/>
      <c r="E282" s="60" t="s">
        <v>669</v>
      </c>
      <c r="F282" s="60" t="s">
        <v>857</v>
      </c>
      <c r="G282" s="148" t="s">
        <v>45</v>
      </c>
      <c r="H282" s="62" t="n">
        <v>4050</v>
      </c>
      <c r="I282" s="149" t="n">
        <v>600</v>
      </c>
      <c r="J282" s="149" t="s">
        <v>46</v>
      </c>
      <c r="K282" s="149"/>
      <c r="L282" s="150" t="s">
        <v>47</v>
      </c>
      <c r="M282" s="151" t="s">
        <v>671</v>
      </c>
      <c r="N282" s="152"/>
      <c r="O282" s="64" t="s">
        <v>471</v>
      </c>
      <c r="P282" s="153"/>
      <c r="Q282" s="150" t="n">
        <v>134</v>
      </c>
      <c r="R282" s="64" t="n">
        <v>144</v>
      </c>
      <c r="S282" s="64" t="n">
        <v>153</v>
      </c>
      <c r="T282" s="64" t="n">
        <v>173</v>
      </c>
      <c r="U282" s="64" t="n">
        <v>5</v>
      </c>
      <c r="V282" s="64" t="n">
        <v>4</v>
      </c>
      <c r="W282" s="64" t="n">
        <v>4</v>
      </c>
      <c r="X282" s="47" t="n">
        <f aca="false">+W282-U282</f>
        <v>-1</v>
      </c>
      <c r="Y282" s="154" t="n">
        <f aca="false">+W282-V282</f>
        <v>0</v>
      </c>
      <c r="Z282" s="67" t="s">
        <v>139</v>
      </c>
      <c r="AA282" s="155"/>
      <c r="AB282" s="152"/>
      <c r="AC282" s="156" t="n">
        <v>311268</v>
      </c>
      <c r="AD282" s="68" t="n">
        <v>137615</v>
      </c>
      <c r="AE282" s="157" t="s">
        <v>51</v>
      </c>
      <c r="AF282" s="158" t="n">
        <v>0.33</v>
      </c>
      <c r="AG282" s="159" t="n">
        <v>9905</v>
      </c>
      <c r="AH282" s="156" t="s">
        <v>74</v>
      </c>
      <c r="AI282" s="160" t="s">
        <v>4</v>
      </c>
      <c r="AJ282" s="61" t="s">
        <v>858</v>
      </c>
      <c r="AK282" s="54" t="s">
        <v>86</v>
      </c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true" customHeight="false" outlineLevel="0" collapsed="false">
      <c r="A283" s="58"/>
      <c r="B283" s="59" t="s">
        <v>42</v>
      </c>
      <c r="C283" s="60"/>
      <c r="D283" s="61"/>
      <c r="E283" s="60" t="s">
        <v>859</v>
      </c>
      <c r="F283" s="60" t="s">
        <v>860</v>
      </c>
      <c r="G283" s="6" t="s">
        <v>45</v>
      </c>
      <c r="H283" s="62" t="n">
        <v>4062</v>
      </c>
      <c r="I283" s="4" t="n">
        <v>487</v>
      </c>
      <c r="J283" s="4" t="s">
        <v>46</v>
      </c>
      <c r="L283" s="1" t="s">
        <v>47</v>
      </c>
      <c r="M283" s="3" t="s">
        <v>861</v>
      </c>
      <c r="N283" s="45"/>
      <c r="O283" s="64" t="s">
        <v>72</v>
      </c>
      <c r="Q283" s="1" t="n">
        <v>183</v>
      </c>
      <c r="R283" s="64" t="n">
        <v>0</v>
      </c>
      <c r="S283" s="64" t="n">
        <v>152</v>
      </c>
      <c r="T283" s="64" t="n">
        <v>145</v>
      </c>
      <c r="U283" s="64" t="n">
        <v>1</v>
      </c>
      <c r="V283" s="64" t="n">
        <v>0</v>
      </c>
      <c r="W283" s="64" t="n">
        <v>0</v>
      </c>
      <c r="X283" s="47" t="n">
        <f aca="false">+W283-U283</f>
        <v>-1</v>
      </c>
      <c r="Y283" s="14" t="n">
        <f aca="false">+W283-V283</f>
        <v>0</v>
      </c>
      <c r="Z283" s="67" t="s">
        <v>139</v>
      </c>
      <c r="AA283" s="49"/>
      <c r="AB283" s="45"/>
      <c r="AC283" s="5" t="n">
        <v>348355</v>
      </c>
      <c r="AD283" s="68" t="n">
        <v>51700</v>
      </c>
      <c r="AE283" s="50" t="s">
        <v>51</v>
      </c>
      <c r="AF283" s="51" t="n">
        <v>0.16</v>
      </c>
      <c r="AG283" s="52" t="n">
        <v>9812</v>
      </c>
      <c r="AH283" s="53" t="s">
        <v>187</v>
      </c>
      <c r="AI283" s="53" t="s">
        <v>4</v>
      </c>
      <c r="AJ283" s="61" t="s">
        <v>862</v>
      </c>
      <c r="AK283" s="54" t="s">
        <v>86</v>
      </c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true" customHeight="false" outlineLevel="0" collapsed="false">
      <c r="A284" s="43"/>
      <c r="B284" s="11" t="s">
        <v>42</v>
      </c>
      <c r="C284" s="55"/>
      <c r="D284" s="1"/>
      <c r="E284" s="3" t="s">
        <v>863</v>
      </c>
      <c r="F284" s="3" t="s">
        <v>864</v>
      </c>
      <c r="G284" s="6" t="s">
        <v>45</v>
      </c>
      <c r="H284" s="6" t="n">
        <v>4063</v>
      </c>
      <c r="I284" s="4" t="n">
        <v>487</v>
      </c>
      <c r="J284" s="4" t="s">
        <v>46</v>
      </c>
      <c r="L284" s="44" t="s">
        <v>47</v>
      </c>
      <c r="M284" s="3" t="s">
        <v>865</v>
      </c>
      <c r="N284" s="45"/>
      <c r="O284" s="1" t="s">
        <v>72</v>
      </c>
      <c r="Q284" s="1" t="n">
        <v>184</v>
      </c>
      <c r="R284" s="1" t="n">
        <v>123</v>
      </c>
      <c r="S284" s="1" t="n">
        <v>154</v>
      </c>
      <c r="T284" s="1" t="n">
        <v>134</v>
      </c>
      <c r="U284" s="1" t="n">
        <v>130</v>
      </c>
      <c r="V284" s="1" t="n">
        <v>129</v>
      </c>
      <c r="W284" s="1" t="n">
        <v>129</v>
      </c>
      <c r="X284" s="47" t="n">
        <f aca="false">+W284-U284</f>
        <v>-1</v>
      </c>
      <c r="Y284" s="14" t="n">
        <f aca="false">+W284-V284</f>
        <v>0</v>
      </c>
      <c r="Z284" s="67" t="s">
        <v>139</v>
      </c>
      <c r="AA284" s="49"/>
      <c r="AB284" s="45"/>
      <c r="AC284" s="5" t="n">
        <v>311889</v>
      </c>
      <c r="AD284" s="5" t="n">
        <v>138878</v>
      </c>
      <c r="AE284" s="50" t="s">
        <v>51</v>
      </c>
      <c r="AF284" s="51" t="n">
        <v>0.055</v>
      </c>
      <c r="AG284" s="52"/>
      <c r="AH284" s="53" t="s">
        <v>92</v>
      </c>
      <c r="AI284" s="53" t="s">
        <v>4</v>
      </c>
      <c r="AJ284" s="4" t="s">
        <v>79</v>
      </c>
      <c r="AK284" s="54" t="s">
        <v>86</v>
      </c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true" customHeight="false" outlineLevel="0" collapsed="false">
      <c r="A285" s="43"/>
      <c r="B285" s="11" t="n">
        <v>36325</v>
      </c>
      <c r="E285" s="55" t="s">
        <v>318</v>
      </c>
      <c r="F285" s="55" t="s">
        <v>866</v>
      </c>
      <c r="G285" s="6" t="s">
        <v>45</v>
      </c>
      <c r="H285" s="5" t="n">
        <v>4132</v>
      </c>
      <c r="I285" s="1"/>
      <c r="J285" s="56"/>
      <c r="K285" s="1"/>
      <c r="L285" s="55"/>
      <c r="M285" s="55"/>
      <c r="N285" s="1" t="s">
        <v>56</v>
      </c>
      <c r="O285" s="1" t="s">
        <v>471</v>
      </c>
      <c r="Q285" s="1" t="n">
        <v>155</v>
      </c>
      <c r="R285" s="1" t="n">
        <v>159</v>
      </c>
      <c r="S285" s="1" t="n">
        <v>165</v>
      </c>
      <c r="T285" s="1" t="n">
        <v>164</v>
      </c>
      <c r="U285" s="1" t="n">
        <v>158</v>
      </c>
      <c r="V285" s="1" t="n">
        <v>157</v>
      </c>
      <c r="W285" s="1" t="n">
        <v>157</v>
      </c>
      <c r="X285" s="47" t="n">
        <f aca="false">+W285-U285</f>
        <v>-1</v>
      </c>
      <c r="Y285" s="14" t="n">
        <f aca="false">+W285-V285</f>
        <v>0</v>
      </c>
      <c r="Z285" s="67" t="s">
        <v>139</v>
      </c>
      <c r="AA285" s="49"/>
      <c r="AB285" s="45"/>
      <c r="AC285" s="5"/>
      <c r="AD285" s="5" t="n">
        <v>334995</v>
      </c>
      <c r="AE285" s="44" t="s">
        <v>59</v>
      </c>
      <c r="AF285" s="51"/>
      <c r="AG285" s="57"/>
      <c r="AH285" s="53"/>
      <c r="AI285" s="53" t="s">
        <v>4</v>
      </c>
      <c r="AJ285" s="1"/>
      <c r="AK285" s="54" t="s">
        <v>53</v>
      </c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true" customHeight="false" outlineLevel="0" collapsed="false">
      <c r="A286" s="43"/>
      <c r="B286" s="11" t="n">
        <v>36325</v>
      </c>
      <c r="E286" s="55" t="s">
        <v>867</v>
      </c>
      <c r="F286" s="55" t="s">
        <v>866</v>
      </c>
      <c r="G286" s="6" t="s">
        <v>45</v>
      </c>
      <c r="H286" s="5" t="n">
        <v>4132</v>
      </c>
      <c r="I286" s="1"/>
      <c r="J286" s="56"/>
      <c r="K286" s="1"/>
      <c r="L286" s="55"/>
      <c r="M286" s="55"/>
      <c r="N286" s="1" t="s">
        <v>56</v>
      </c>
      <c r="O286" s="1" t="s">
        <v>471</v>
      </c>
      <c r="Q286" s="1" t="n">
        <v>12</v>
      </c>
      <c r="R286" s="1" t="n">
        <v>7</v>
      </c>
      <c r="S286" s="1" t="n">
        <v>4</v>
      </c>
      <c r="T286" s="1" t="n">
        <v>7</v>
      </c>
      <c r="U286" s="1" t="n">
        <v>9</v>
      </c>
      <c r="V286" s="1" t="n">
        <v>8</v>
      </c>
      <c r="W286" s="1" t="n">
        <v>8</v>
      </c>
      <c r="X286" s="47" t="n">
        <f aca="false">+W286-U286</f>
        <v>-1</v>
      </c>
      <c r="Y286" s="14" t="n">
        <f aca="false">+W286-V286</f>
        <v>0</v>
      </c>
      <c r="Z286" s="67" t="s">
        <v>139</v>
      </c>
      <c r="AA286" s="49"/>
      <c r="AB286" s="45"/>
      <c r="AC286" s="5"/>
      <c r="AD286" s="5" t="n">
        <v>138570</v>
      </c>
      <c r="AE286" s="44" t="s">
        <v>59</v>
      </c>
      <c r="AF286" s="51"/>
      <c r="AG286" s="57"/>
      <c r="AH286" s="53"/>
      <c r="AI286" s="53" t="s">
        <v>4</v>
      </c>
      <c r="AJ286" s="1"/>
      <c r="AK286" s="54" t="s">
        <v>68</v>
      </c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true" customHeight="false" outlineLevel="0" collapsed="false">
      <c r="A287" s="58"/>
      <c r="B287" s="59" t="s">
        <v>42</v>
      </c>
      <c r="C287" s="60"/>
      <c r="D287" s="61"/>
      <c r="E287" s="60" t="s">
        <v>469</v>
      </c>
      <c r="F287" s="60" t="s">
        <v>868</v>
      </c>
      <c r="G287" s="6" t="s">
        <v>45</v>
      </c>
      <c r="H287" s="62" t="n">
        <v>5601</v>
      </c>
      <c r="I287" s="4" t="n">
        <v>600</v>
      </c>
      <c r="J287" s="4" t="s">
        <v>46</v>
      </c>
      <c r="L287" s="1" t="s">
        <v>47</v>
      </c>
      <c r="M287" s="3" t="s">
        <v>421</v>
      </c>
      <c r="N287" s="45"/>
      <c r="O287" s="64" t="s">
        <v>471</v>
      </c>
      <c r="Q287" s="64" t="n">
        <v>112</v>
      </c>
      <c r="R287" s="64" t="n">
        <v>92</v>
      </c>
      <c r="S287" s="64" t="n">
        <v>103</v>
      </c>
      <c r="T287" s="64" t="n">
        <v>92</v>
      </c>
      <c r="U287" s="64" t="n">
        <v>98</v>
      </c>
      <c r="V287" s="64" t="n">
        <v>97</v>
      </c>
      <c r="W287" s="64" t="n">
        <v>97</v>
      </c>
      <c r="X287" s="47" t="n">
        <f aca="false">+W287-U287</f>
        <v>-1</v>
      </c>
      <c r="Y287" s="14" t="n">
        <f aca="false">+W287-V287</f>
        <v>0</v>
      </c>
      <c r="Z287" s="67" t="s">
        <v>139</v>
      </c>
      <c r="AA287" s="49"/>
      <c r="AB287" s="45"/>
      <c r="AC287" s="5" t="n">
        <v>309667</v>
      </c>
      <c r="AD287" s="68" t="n">
        <v>132940</v>
      </c>
      <c r="AE287" s="50" t="s">
        <v>51</v>
      </c>
      <c r="AF287" s="51" t="n">
        <v>0.025</v>
      </c>
      <c r="AG287" s="52"/>
      <c r="AH287" s="53" t="s">
        <v>92</v>
      </c>
      <c r="AI287" s="53" t="s">
        <v>4</v>
      </c>
      <c r="AJ287" s="61" t="s">
        <v>472</v>
      </c>
      <c r="AK287" s="54" t="s">
        <v>86</v>
      </c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true" customHeight="false" outlineLevel="0" collapsed="false">
      <c r="A288" s="43"/>
      <c r="B288" s="11" t="s">
        <v>42</v>
      </c>
      <c r="E288" s="3" t="s">
        <v>869</v>
      </c>
      <c r="F288" s="3" t="s">
        <v>870</v>
      </c>
      <c r="G288" s="6" t="s">
        <v>45</v>
      </c>
      <c r="H288" s="6" t="n">
        <v>6414</v>
      </c>
      <c r="I288" s="4" t="n">
        <v>550</v>
      </c>
      <c r="J288" s="4" t="s">
        <v>46</v>
      </c>
      <c r="L288" s="44" t="s">
        <v>47</v>
      </c>
      <c r="M288" s="3" t="s">
        <v>871</v>
      </c>
      <c r="N288" s="45"/>
      <c r="O288" s="1" t="s">
        <v>72</v>
      </c>
      <c r="Q288" s="1" t="n">
        <v>306</v>
      </c>
      <c r="R288" s="1" t="n">
        <v>34</v>
      </c>
      <c r="S288" s="1" t="n">
        <v>53</v>
      </c>
      <c r="T288" s="1" t="n">
        <v>38</v>
      </c>
      <c r="U288" s="1" t="n">
        <v>44</v>
      </c>
      <c r="V288" s="1" t="n">
        <v>43</v>
      </c>
      <c r="W288" s="1" t="n">
        <v>43</v>
      </c>
      <c r="X288" s="47" t="n">
        <f aca="false">+W288-U288</f>
        <v>-1</v>
      </c>
      <c r="Y288" s="14" t="n">
        <f aca="false">+W288-V288</f>
        <v>0</v>
      </c>
      <c r="Z288" s="67" t="s">
        <v>139</v>
      </c>
      <c r="AA288" s="49"/>
      <c r="AB288" s="45"/>
      <c r="AC288" s="5" t="n">
        <v>361736</v>
      </c>
      <c r="AD288" s="5" t="n">
        <v>138098</v>
      </c>
      <c r="AE288" s="50" t="s">
        <v>59</v>
      </c>
      <c r="AF288" s="51" t="n">
        <v>0.207</v>
      </c>
      <c r="AG288" s="52" t="n">
        <v>9903</v>
      </c>
      <c r="AH288" s="53" t="s">
        <v>74</v>
      </c>
      <c r="AI288" s="53" t="s">
        <v>4</v>
      </c>
      <c r="AJ288" s="4" t="s">
        <v>872</v>
      </c>
      <c r="AK288" s="54" t="s">
        <v>182</v>
      </c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true" customHeight="false" outlineLevel="0" collapsed="false">
      <c r="A289" s="58"/>
      <c r="B289" s="59" t="s">
        <v>42</v>
      </c>
      <c r="C289" s="73"/>
      <c r="D289" s="64"/>
      <c r="E289" s="60" t="s">
        <v>242</v>
      </c>
      <c r="F289" s="60" t="s">
        <v>873</v>
      </c>
      <c r="G289" s="62" t="s">
        <v>45</v>
      </c>
      <c r="H289" s="62" t="n">
        <v>6501</v>
      </c>
      <c r="I289" s="61" t="n">
        <v>550</v>
      </c>
      <c r="J289" s="61" t="s">
        <v>46</v>
      </c>
      <c r="K289" s="61"/>
      <c r="L289" s="64" t="s">
        <v>47</v>
      </c>
      <c r="M289" s="60" t="s">
        <v>242</v>
      </c>
      <c r="N289" s="0"/>
      <c r="O289" s="64" t="s">
        <v>72</v>
      </c>
      <c r="P289" s="65"/>
      <c r="Q289" s="64" t="n">
        <v>40</v>
      </c>
      <c r="R289" s="64" t="n">
        <v>32</v>
      </c>
      <c r="S289" s="64" t="n">
        <v>30</v>
      </c>
      <c r="T289" s="64" t="n">
        <v>40</v>
      </c>
      <c r="U289" s="64" t="n">
        <v>29</v>
      </c>
      <c r="V289" s="64" t="n">
        <v>28</v>
      </c>
      <c r="W289" s="64" t="n">
        <v>28</v>
      </c>
      <c r="X289" s="47" t="n">
        <f aca="false">+W289-U289</f>
        <v>-1</v>
      </c>
      <c r="Y289" s="66" t="n">
        <f aca="false">+W289-V289</f>
        <v>0</v>
      </c>
      <c r="Z289" s="67" t="s">
        <v>139</v>
      </c>
      <c r="AA289" s="54"/>
      <c r="AC289" s="68" t="n">
        <v>348351</v>
      </c>
      <c r="AD289" s="68" t="n">
        <v>136245</v>
      </c>
      <c r="AE289" s="75" t="s">
        <v>51</v>
      </c>
      <c r="AF289" s="76" t="n">
        <v>0.095</v>
      </c>
      <c r="AG289" s="77" t="n">
        <v>9812</v>
      </c>
      <c r="AH289" s="71" t="s">
        <v>187</v>
      </c>
      <c r="AI289" s="71" t="s">
        <v>4</v>
      </c>
      <c r="AJ289" s="61" t="s">
        <v>874</v>
      </c>
      <c r="AK289" s="54" t="s">
        <v>76</v>
      </c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true" customHeight="false" outlineLevel="0" collapsed="false">
      <c r="A290" s="43"/>
      <c r="B290" s="11" t="s">
        <v>42</v>
      </c>
      <c r="E290" s="3" t="s">
        <v>875</v>
      </c>
      <c r="F290" s="3" t="s">
        <v>876</v>
      </c>
      <c r="G290" s="6" t="s">
        <v>45</v>
      </c>
      <c r="H290" s="6" t="n">
        <v>5646</v>
      </c>
      <c r="I290" s="4" t="n">
        <v>766</v>
      </c>
      <c r="J290" s="4" t="s">
        <v>46</v>
      </c>
      <c r="L290" s="1" t="s">
        <v>47</v>
      </c>
      <c r="M290" s="3" t="s">
        <v>877</v>
      </c>
      <c r="N290" s="45"/>
      <c r="O290" s="1" t="s">
        <v>84</v>
      </c>
      <c r="Q290" s="1"/>
      <c r="R290" s="1"/>
      <c r="S290" s="1"/>
      <c r="T290" s="1"/>
      <c r="U290" s="1"/>
      <c r="V290" s="1"/>
      <c r="W290" s="1"/>
      <c r="X290" s="47" t="n">
        <f aca="false">+W290-U290</f>
        <v>0</v>
      </c>
      <c r="Y290" s="14" t="n">
        <f aca="false">+W290-V290</f>
        <v>0</v>
      </c>
      <c r="Z290" s="15" t="s">
        <v>146</v>
      </c>
      <c r="AA290" s="49"/>
      <c r="AB290" s="45"/>
      <c r="AC290" s="5" t="n">
        <v>350268</v>
      </c>
      <c r="AD290" s="5" t="n">
        <v>53086</v>
      </c>
      <c r="AE290" s="50" t="s">
        <v>59</v>
      </c>
      <c r="AF290" s="9" t="n">
        <v>0.073</v>
      </c>
      <c r="AG290" s="102" t="n">
        <v>9909</v>
      </c>
      <c r="AH290" s="1" t="s">
        <v>171</v>
      </c>
      <c r="AI290" s="53" t="s">
        <v>4</v>
      </c>
      <c r="AJ290" s="4" t="s">
        <v>878</v>
      </c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true" customHeight="false" outlineLevel="0" collapsed="false">
      <c r="A291" s="43"/>
      <c r="B291" s="11" t="n">
        <v>36325</v>
      </c>
      <c r="E291" s="55" t="s">
        <v>879</v>
      </c>
      <c r="F291" s="55" t="s">
        <v>880</v>
      </c>
      <c r="G291" s="6" t="s">
        <v>45</v>
      </c>
      <c r="H291" s="5" t="n">
        <v>6599</v>
      </c>
      <c r="I291" s="1"/>
      <c r="J291" s="56"/>
      <c r="K291" s="1"/>
      <c r="L291" s="55"/>
      <c r="M291" s="55" t="s">
        <v>89</v>
      </c>
      <c r="N291" s="1" t="s">
        <v>56</v>
      </c>
      <c r="O291" s="64" t="s">
        <v>64</v>
      </c>
      <c r="Q291" s="1" t="n">
        <v>1510</v>
      </c>
      <c r="R291" s="103" t="n">
        <v>1</v>
      </c>
      <c r="S291" s="1" t="n">
        <v>1382</v>
      </c>
      <c r="T291" s="103" t="n">
        <v>1446</v>
      </c>
      <c r="U291" s="103" t="n">
        <v>1</v>
      </c>
      <c r="V291" s="103" t="n">
        <v>0</v>
      </c>
      <c r="W291" s="103" t="n">
        <v>0</v>
      </c>
      <c r="X291" s="47" t="n">
        <f aca="false">+W291-U291</f>
        <v>-1</v>
      </c>
      <c r="Y291" s="14" t="n">
        <f aca="false">+W291-V291</f>
        <v>0</v>
      </c>
      <c r="Z291" s="67" t="s">
        <v>139</v>
      </c>
      <c r="AA291" s="49"/>
      <c r="AB291" s="45"/>
      <c r="AC291" s="5"/>
      <c r="AD291" s="5" t="n">
        <v>138049</v>
      </c>
      <c r="AE291" s="44" t="s">
        <v>59</v>
      </c>
      <c r="AF291" s="51" t="n">
        <v>0.025</v>
      </c>
      <c r="AG291" s="57"/>
      <c r="AH291" s="53" t="s">
        <v>92</v>
      </c>
      <c r="AI291" s="74"/>
      <c r="AJ291" s="1" t="s">
        <v>760</v>
      </c>
      <c r="AK291" s="54" t="s">
        <v>182</v>
      </c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true" customHeight="false" outlineLevel="0" collapsed="false">
      <c r="A292" s="43"/>
      <c r="B292" s="11" t="s">
        <v>42</v>
      </c>
      <c r="E292" s="55" t="s">
        <v>881</v>
      </c>
      <c r="F292" s="55" t="s">
        <v>882</v>
      </c>
      <c r="G292" s="6" t="s">
        <v>45</v>
      </c>
      <c r="H292" s="5" t="n">
        <v>5961</v>
      </c>
      <c r="I292" s="1" t="n">
        <v>766</v>
      </c>
      <c r="J292" s="46" t="s">
        <v>46</v>
      </c>
      <c r="K292" s="1"/>
      <c r="L292" s="1" t="s">
        <v>47</v>
      </c>
      <c r="M292" s="3" t="s">
        <v>883</v>
      </c>
      <c r="N292" s="1"/>
      <c r="O292" s="1" t="s">
        <v>84</v>
      </c>
      <c r="Q292" s="1"/>
      <c r="R292" s="1"/>
      <c r="S292" s="1"/>
      <c r="T292" s="1"/>
      <c r="U292" s="1"/>
      <c r="V292" s="1"/>
      <c r="W292" s="1"/>
      <c r="X292" s="47" t="n">
        <f aca="false">+W292-U292</f>
        <v>0</v>
      </c>
      <c r="Y292" s="14" t="n">
        <f aca="false">+W292-V292</f>
        <v>0</v>
      </c>
      <c r="Z292" s="15" t="s">
        <v>389</v>
      </c>
      <c r="AA292" s="49"/>
      <c r="AB292" s="45"/>
      <c r="AC292" s="5" t="n">
        <v>361747</v>
      </c>
      <c r="AD292" s="5" t="n">
        <v>133271</v>
      </c>
      <c r="AE292" s="50" t="s">
        <v>51</v>
      </c>
      <c r="AF292" s="51" t="n">
        <v>0.02</v>
      </c>
      <c r="AG292" s="52"/>
      <c r="AH292" s="53" t="s">
        <v>92</v>
      </c>
      <c r="AI292" s="53" t="s">
        <v>4</v>
      </c>
      <c r="AJ292" s="4" t="s">
        <v>884</v>
      </c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true" customHeight="false" outlineLevel="0" collapsed="false">
      <c r="A293" s="43"/>
      <c r="B293" s="11" t="n">
        <v>36325</v>
      </c>
      <c r="E293" s="55" t="s">
        <v>885</v>
      </c>
      <c r="F293" s="55" t="s">
        <v>886</v>
      </c>
      <c r="G293" s="6" t="s">
        <v>45</v>
      </c>
      <c r="H293" s="5" t="n">
        <v>9603</v>
      </c>
      <c r="I293" s="1"/>
      <c r="J293" s="56"/>
      <c r="K293" s="1"/>
      <c r="L293" s="55"/>
      <c r="M293" s="55"/>
      <c r="N293" s="1" t="s">
        <v>56</v>
      </c>
      <c r="O293" s="1" t="s">
        <v>64</v>
      </c>
      <c r="Q293" s="1" t="n">
        <v>0</v>
      </c>
      <c r="R293" s="64" t="n">
        <v>98</v>
      </c>
      <c r="S293" s="64" t="n">
        <v>0</v>
      </c>
      <c r="T293" s="64" t="n">
        <v>0</v>
      </c>
      <c r="U293" s="64" t="n">
        <v>98</v>
      </c>
      <c r="V293" s="64" t="n">
        <v>97</v>
      </c>
      <c r="W293" s="64" t="n">
        <v>97</v>
      </c>
      <c r="X293" s="47" t="n">
        <f aca="false">+W293-U293</f>
        <v>-1</v>
      </c>
      <c r="Y293" s="14" t="n">
        <f aca="false">+W293-V293</f>
        <v>0</v>
      </c>
      <c r="Z293" s="67" t="s">
        <v>139</v>
      </c>
      <c r="AA293" s="49"/>
      <c r="AB293" s="45"/>
      <c r="AC293" s="5"/>
      <c r="AD293" s="5" t="n">
        <v>586142</v>
      </c>
      <c r="AE293" s="44" t="s">
        <v>59</v>
      </c>
      <c r="AF293" s="51"/>
      <c r="AG293" s="57"/>
      <c r="AH293" s="53"/>
      <c r="AI293" s="53" t="s">
        <v>4</v>
      </c>
      <c r="AJ293" s="1"/>
      <c r="AK293" s="54" t="s">
        <v>86</v>
      </c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true" customHeight="false" outlineLevel="0" collapsed="false">
      <c r="A294" s="58"/>
      <c r="B294" s="59" t="s">
        <v>42</v>
      </c>
      <c r="C294" s="60"/>
      <c r="D294" s="61"/>
      <c r="E294" s="3" t="s">
        <v>887</v>
      </c>
      <c r="F294" s="60" t="s">
        <v>888</v>
      </c>
      <c r="G294" s="6" t="s">
        <v>45</v>
      </c>
      <c r="H294" s="62" t="n">
        <v>9618</v>
      </c>
      <c r="I294" s="4" t="n">
        <v>600</v>
      </c>
      <c r="J294" s="4" t="s">
        <v>46</v>
      </c>
      <c r="L294" s="1" t="s">
        <v>47</v>
      </c>
      <c r="M294" s="3" t="s">
        <v>889</v>
      </c>
      <c r="N294" s="45"/>
      <c r="O294" s="64" t="s">
        <v>819</v>
      </c>
      <c r="Q294" s="64" t="n">
        <v>60</v>
      </c>
      <c r="R294" s="64" t="n">
        <v>76</v>
      </c>
      <c r="S294" s="64" t="n">
        <v>82</v>
      </c>
      <c r="T294" s="64" t="n">
        <v>81</v>
      </c>
      <c r="U294" s="64" t="n">
        <v>75</v>
      </c>
      <c r="V294" s="64" t="n">
        <v>74</v>
      </c>
      <c r="W294" s="64" t="n">
        <v>74</v>
      </c>
      <c r="X294" s="47" t="n">
        <f aca="false">+W294-U294</f>
        <v>-1</v>
      </c>
      <c r="Y294" s="14" t="n">
        <f aca="false">+W294-V294</f>
        <v>0</v>
      </c>
      <c r="Z294" s="67" t="s">
        <v>139</v>
      </c>
      <c r="AA294" s="49"/>
      <c r="AB294" s="45"/>
      <c r="AC294" s="45"/>
      <c r="AD294" s="68" t="n">
        <v>138233</v>
      </c>
      <c r="AE294" s="50" t="s">
        <v>51</v>
      </c>
      <c r="AF294" s="51" t="n">
        <v>0.03</v>
      </c>
      <c r="AG294" s="52"/>
      <c r="AH294" s="53" t="s">
        <v>92</v>
      </c>
      <c r="AI294" s="53" t="s">
        <v>4</v>
      </c>
      <c r="AJ294" s="4" t="s">
        <v>890</v>
      </c>
      <c r="AK294" s="54" t="s">
        <v>182</v>
      </c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true" customHeight="false" outlineLevel="0" collapsed="false">
      <c r="A295" s="43"/>
      <c r="B295" s="11" t="s">
        <v>42</v>
      </c>
      <c r="E295" s="3" t="s">
        <v>235</v>
      </c>
      <c r="F295" s="3" t="s">
        <v>891</v>
      </c>
      <c r="G295" s="6" t="s">
        <v>45</v>
      </c>
      <c r="H295" s="6" t="n">
        <v>40</v>
      </c>
      <c r="I295" s="4" t="n">
        <v>429</v>
      </c>
      <c r="J295" s="4" t="s">
        <v>46</v>
      </c>
      <c r="L295" s="44" t="s">
        <v>47</v>
      </c>
      <c r="M295" s="3" t="s">
        <v>235</v>
      </c>
      <c r="N295" s="45"/>
      <c r="O295" s="1" t="s">
        <v>523</v>
      </c>
      <c r="Q295" s="1" t="n">
        <v>176</v>
      </c>
      <c r="R295" s="1" t="n">
        <v>176</v>
      </c>
      <c r="S295" s="1" t="n">
        <v>176</v>
      </c>
      <c r="T295" s="1" t="n">
        <v>176</v>
      </c>
      <c r="U295" s="1" t="n">
        <v>176</v>
      </c>
      <c r="V295" s="1" t="n">
        <v>176</v>
      </c>
      <c r="W295" s="1" t="n">
        <v>176</v>
      </c>
      <c r="X295" s="47" t="n">
        <f aca="false">+W295-U295</f>
        <v>0</v>
      </c>
      <c r="Y295" s="14" t="n">
        <f aca="false">+W295-V295</f>
        <v>0</v>
      </c>
      <c r="Z295" s="67" t="s">
        <v>139</v>
      </c>
      <c r="AA295" s="15"/>
      <c r="AB295" s="45"/>
      <c r="AC295" s="45"/>
      <c r="AD295" s="5" t="n">
        <v>138367</v>
      </c>
      <c r="AE295" s="50" t="s">
        <v>59</v>
      </c>
      <c r="AF295" s="51" t="n">
        <v>0.11</v>
      </c>
      <c r="AG295" s="52" t="n">
        <v>9903</v>
      </c>
      <c r="AH295" s="53" t="s">
        <v>74</v>
      </c>
      <c r="AI295" s="53" t="s">
        <v>4</v>
      </c>
      <c r="AJ295" s="4" t="s">
        <v>236</v>
      </c>
      <c r="AK295" s="54" t="s">
        <v>86</v>
      </c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true" customHeight="false" outlineLevel="0" collapsed="false">
      <c r="A296" s="43"/>
      <c r="B296" s="11" t="s">
        <v>42</v>
      </c>
      <c r="E296" s="3" t="s">
        <v>465</v>
      </c>
      <c r="F296" s="3" t="s">
        <v>892</v>
      </c>
      <c r="G296" s="6" t="s">
        <v>83</v>
      </c>
      <c r="H296" s="6" t="n">
        <v>297</v>
      </c>
      <c r="I296" s="4" t="s">
        <v>740</v>
      </c>
      <c r="J296" s="4" t="s">
        <v>46</v>
      </c>
      <c r="L296" s="1" t="s">
        <v>47</v>
      </c>
      <c r="M296" s="3" t="s">
        <v>467</v>
      </c>
      <c r="N296" s="45"/>
      <c r="O296" s="1" t="s">
        <v>523</v>
      </c>
      <c r="Q296" s="1" t="n">
        <v>85</v>
      </c>
      <c r="R296" s="1" t="n">
        <v>81</v>
      </c>
      <c r="S296" s="1" t="n">
        <v>81</v>
      </c>
      <c r="T296" s="1" t="n">
        <v>81</v>
      </c>
      <c r="U296" s="1" t="n">
        <v>81</v>
      </c>
      <c r="V296" s="1" t="n">
        <v>81</v>
      </c>
      <c r="W296" s="1" t="n">
        <v>81</v>
      </c>
      <c r="X296" s="47" t="n">
        <f aca="false">+W296-U296</f>
        <v>0</v>
      </c>
      <c r="Y296" s="14" t="n">
        <f aca="false">+W296-V296</f>
        <v>0</v>
      </c>
      <c r="Z296" s="67" t="s">
        <v>139</v>
      </c>
      <c r="AA296" s="49"/>
      <c r="AB296" s="45"/>
      <c r="AC296" s="45"/>
      <c r="AD296" s="5" t="n">
        <v>138359</v>
      </c>
      <c r="AE296" s="50" t="s">
        <v>59</v>
      </c>
      <c r="AF296" s="51" t="n">
        <v>0.06</v>
      </c>
      <c r="AG296" s="52"/>
      <c r="AH296" s="53" t="s">
        <v>92</v>
      </c>
      <c r="AI296" s="53" t="s">
        <v>4</v>
      </c>
      <c r="AJ296" s="4" t="s">
        <v>468</v>
      </c>
      <c r="AK296" s="54" t="s">
        <v>68</v>
      </c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true" customHeight="false" outlineLevel="0" collapsed="false">
      <c r="A297" s="43"/>
      <c r="B297" s="11"/>
      <c r="E297" s="3" t="s">
        <v>893</v>
      </c>
      <c r="F297" s="55" t="s">
        <v>270</v>
      </c>
      <c r="G297" s="6" t="s">
        <v>45</v>
      </c>
      <c r="H297" s="5" t="n">
        <v>435</v>
      </c>
      <c r="I297" s="1"/>
      <c r="J297" s="56"/>
      <c r="K297" s="1"/>
      <c r="L297" s="55"/>
      <c r="M297" s="55"/>
      <c r="N297" s="1" t="s">
        <v>56</v>
      </c>
      <c r="O297" s="64" t="s">
        <v>271</v>
      </c>
      <c r="Q297" s="1"/>
      <c r="R297" s="1" t="n">
        <v>3750</v>
      </c>
      <c r="S297" s="1" t="n">
        <v>0</v>
      </c>
      <c r="T297" s="1" t="n">
        <v>0</v>
      </c>
      <c r="U297" s="1" t="n">
        <v>3607</v>
      </c>
      <c r="V297" s="1" t="n">
        <v>3607</v>
      </c>
      <c r="W297" s="1" t="n">
        <v>3607</v>
      </c>
      <c r="X297" s="47" t="n">
        <f aca="false">+W297-U297</f>
        <v>0</v>
      </c>
      <c r="Y297" s="14" t="n">
        <f aca="false">+W297-V297</f>
        <v>0</v>
      </c>
      <c r="Z297" s="8" t="s">
        <v>139</v>
      </c>
      <c r="AA297" s="49"/>
      <c r="AB297" s="45"/>
      <c r="AC297" s="5"/>
      <c r="AD297" s="5" t="n">
        <v>584537</v>
      </c>
      <c r="AE297" s="44"/>
      <c r="AF297" s="51"/>
      <c r="AG297" s="57"/>
      <c r="AH297" s="53"/>
      <c r="AI297" s="53"/>
      <c r="AJ297" s="1" t="s">
        <v>272</v>
      </c>
      <c r="AK297" s="54" t="s">
        <v>273</v>
      </c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true" customHeight="false" outlineLevel="0" collapsed="false">
      <c r="A298" s="43"/>
      <c r="B298" s="11"/>
      <c r="E298" s="3" t="s">
        <v>894</v>
      </c>
      <c r="F298" s="55" t="s">
        <v>270</v>
      </c>
      <c r="G298" s="6" t="s">
        <v>45</v>
      </c>
      <c r="H298" s="5" t="n">
        <v>435</v>
      </c>
      <c r="I298" s="1"/>
      <c r="J298" s="56"/>
      <c r="K298" s="1"/>
      <c r="L298" s="55"/>
      <c r="M298" s="55"/>
      <c r="N298" s="1" t="s">
        <v>56</v>
      </c>
      <c r="O298" s="64" t="s">
        <v>271</v>
      </c>
      <c r="Q298" s="1"/>
      <c r="R298" s="1" t="n">
        <v>3195</v>
      </c>
      <c r="S298" s="1" t="n">
        <v>0</v>
      </c>
      <c r="T298" s="1" t="n">
        <v>0</v>
      </c>
      <c r="U298" s="1" t="n">
        <v>3073</v>
      </c>
      <c r="V298" s="1" t="n">
        <v>3073</v>
      </c>
      <c r="W298" s="1" t="n">
        <v>3073</v>
      </c>
      <c r="X298" s="47" t="n">
        <f aca="false">+W298-U298</f>
        <v>0</v>
      </c>
      <c r="Y298" s="14" t="n">
        <f aca="false">+W298-V298</f>
        <v>0</v>
      </c>
      <c r="Z298" s="8" t="s">
        <v>139</v>
      </c>
      <c r="AA298" s="49"/>
      <c r="AB298" s="45"/>
      <c r="AC298" s="5"/>
      <c r="AD298" s="5" t="n">
        <v>584614</v>
      </c>
      <c r="AE298" s="44"/>
      <c r="AF298" s="51"/>
      <c r="AG298" s="57"/>
      <c r="AH298" s="53"/>
      <c r="AI298" s="53"/>
      <c r="AJ298" s="1" t="s">
        <v>272</v>
      </c>
      <c r="AK298" s="54" t="s">
        <v>273</v>
      </c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true" customHeight="false" outlineLevel="0" collapsed="false">
      <c r="A299" s="43"/>
      <c r="B299" s="11"/>
      <c r="E299" s="3" t="s">
        <v>895</v>
      </c>
      <c r="F299" s="55" t="s">
        <v>270</v>
      </c>
      <c r="G299" s="6" t="s">
        <v>45</v>
      </c>
      <c r="H299" s="5" t="n">
        <v>435</v>
      </c>
      <c r="I299" s="1"/>
      <c r="J299" s="56"/>
      <c r="K299" s="1"/>
      <c r="L299" s="55"/>
      <c r="M299" s="55"/>
      <c r="N299" s="1" t="s">
        <v>56</v>
      </c>
      <c r="O299" s="64" t="s">
        <v>271</v>
      </c>
      <c r="Q299" s="1"/>
      <c r="R299" s="1" t="n">
        <v>2822</v>
      </c>
      <c r="S299" s="1" t="n">
        <v>0</v>
      </c>
      <c r="T299" s="1" t="n">
        <v>0</v>
      </c>
      <c r="U299" s="1" t="n">
        <v>2714</v>
      </c>
      <c r="V299" s="1" t="n">
        <v>2714</v>
      </c>
      <c r="W299" s="1" t="n">
        <v>2714</v>
      </c>
      <c r="X299" s="47" t="n">
        <f aca="false">+W299-U299</f>
        <v>0</v>
      </c>
      <c r="Y299" s="14"/>
      <c r="Z299" s="15" t="s">
        <v>139</v>
      </c>
      <c r="AA299" s="49"/>
      <c r="AB299" s="45"/>
      <c r="AC299" s="5"/>
      <c r="AD299" s="5" t="n">
        <v>584222</v>
      </c>
      <c r="AE299" s="44"/>
      <c r="AF299" s="51"/>
      <c r="AG299" s="57"/>
      <c r="AH299" s="53"/>
      <c r="AI299" s="53"/>
      <c r="AJ299" s="1" t="s">
        <v>272</v>
      </c>
      <c r="AK299" s="54" t="s">
        <v>273</v>
      </c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true" customHeight="false" outlineLevel="0" collapsed="false">
      <c r="A300" s="43"/>
      <c r="B300" s="11"/>
      <c r="E300" s="3" t="s">
        <v>896</v>
      </c>
      <c r="F300" s="55" t="s">
        <v>270</v>
      </c>
      <c r="G300" s="6" t="s">
        <v>45</v>
      </c>
      <c r="H300" s="5" t="n">
        <v>435</v>
      </c>
      <c r="I300" s="1"/>
      <c r="J300" s="56"/>
      <c r="K300" s="1"/>
      <c r="L300" s="55"/>
      <c r="M300" s="55"/>
      <c r="N300" s="1" t="s">
        <v>56</v>
      </c>
      <c r="O300" s="64" t="s">
        <v>271</v>
      </c>
      <c r="Q300" s="1"/>
      <c r="R300" s="1" t="n">
        <v>1597</v>
      </c>
      <c r="S300" s="1" t="n">
        <v>0</v>
      </c>
      <c r="T300" s="1" t="n">
        <v>0</v>
      </c>
      <c r="U300" s="1" t="n">
        <v>1536</v>
      </c>
      <c r="V300" s="1" t="n">
        <v>1536</v>
      </c>
      <c r="W300" s="1" t="n">
        <v>1536</v>
      </c>
      <c r="X300" s="47" t="n">
        <f aca="false">+W300-U300</f>
        <v>0</v>
      </c>
      <c r="Y300" s="14"/>
      <c r="Z300" s="67" t="s">
        <v>139</v>
      </c>
      <c r="AA300" s="49"/>
      <c r="AB300" s="45"/>
      <c r="AC300" s="5"/>
      <c r="AD300" s="5" t="n">
        <v>584353</v>
      </c>
      <c r="AE300" s="44"/>
      <c r="AF300" s="51"/>
      <c r="AG300" s="57"/>
      <c r="AH300" s="53"/>
      <c r="AI300" s="53"/>
      <c r="AJ300" s="1" t="s">
        <v>272</v>
      </c>
      <c r="AK300" s="54" t="s">
        <v>273</v>
      </c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true" customHeight="false" outlineLevel="0" collapsed="false">
      <c r="A301" s="43"/>
      <c r="B301" s="11" t="n">
        <v>36325</v>
      </c>
      <c r="E301" s="55" t="s">
        <v>879</v>
      </c>
      <c r="F301" s="55" t="s">
        <v>897</v>
      </c>
      <c r="G301" s="6" t="s">
        <v>45</v>
      </c>
      <c r="H301" s="5" t="n">
        <v>1568</v>
      </c>
      <c r="I301" s="1"/>
      <c r="J301" s="56"/>
      <c r="K301" s="1"/>
      <c r="L301" s="55"/>
      <c r="M301" s="55" t="s">
        <v>89</v>
      </c>
      <c r="N301" s="1" t="s">
        <v>56</v>
      </c>
      <c r="O301" s="64" t="s">
        <v>64</v>
      </c>
      <c r="Q301" s="1" t="n">
        <v>7</v>
      </c>
      <c r="R301" s="1"/>
      <c r="S301" s="1"/>
      <c r="T301" s="1"/>
      <c r="U301" s="1"/>
      <c r="V301" s="1"/>
      <c r="W301" s="1"/>
      <c r="X301" s="47" t="n">
        <f aca="false">+W301-U301</f>
        <v>0</v>
      </c>
      <c r="Y301" s="14" t="n">
        <f aca="false">+W301-V301</f>
        <v>0</v>
      </c>
      <c r="Z301" s="15" t="s">
        <v>687</v>
      </c>
      <c r="AA301" s="49"/>
      <c r="AB301" s="45"/>
      <c r="AC301" s="5"/>
      <c r="AD301" s="5" t="n">
        <v>138049</v>
      </c>
      <c r="AE301" s="44" t="s">
        <v>59</v>
      </c>
      <c r="AF301" s="51" t="n">
        <v>0.025</v>
      </c>
      <c r="AG301" s="57"/>
      <c r="AH301" s="53" t="s">
        <v>92</v>
      </c>
      <c r="AI301" s="74"/>
      <c r="AJ301" s="1" t="s">
        <v>760</v>
      </c>
      <c r="AK301" s="54" t="s">
        <v>182</v>
      </c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true" customHeight="false" outlineLevel="0" collapsed="false">
      <c r="A302" s="43"/>
      <c r="B302" s="11"/>
      <c r="E302" s="3" t="s">
        <v>898</v>
      </c>
      <c r="F302" s="55" t="s">
        <v>270</v>
      </c>
      <c r="G302" s="6" t="s">
        <v>45</v>
      </c>
      <c r="H302" s="5" t="n">
        <v>435</v>
      </c>
      <c r="I302" s="1"/>
      <c r="J302" s="56"/>
      <c r="K302" s="1"/>
      <c r="L302" s="55"/>
      <c r="M302" s="55"/>
      <c r="N302" s="1" t="s">
        <v>56</v>
      </c>
      <c r="O302" s="64" t="s">
        <v>271</v>
      </c>
      <c r="Q302" s="1"/>
      <c r="R302" s="1" t="n">
        <v>1379</v>
      </c>
      <c r="S302" s="1" t="n">
        <v>0</v>
      </c>
      <c r="T302" s="1" t="n">
        <v>0</v>
      </c>
      <c r="U302" s="1" t="n">
        <v>1326</v>
      </c>
      <c r="V302" s="1" t="n">
        <v>1326</v>
      </c>
      <c r="W302" s="1" t="n">
        <v>1326</v>
      </c>
      <c r="X302" s="47" t="n">
        <f aca="false">+W302-U302</f>
        <v>0</v>
      </c>
      <c r="Y302" s="14"/>
      <c r="Z302" s="67" t="s">
        <v>139</v>
      </c>
      <c r="AA302" s="49"/>
      <c r="AB302" s="45"/>
      <c r="AC302" s="5"/>
      <c r="AD302" s="5" t="n">
        <v>584310</v>
      </c>
      <c r="AE302" s="44"/>
      <c r="AF302" s="51"/>
      <c r="AG302" s="57"/>
      <c r="AH302" s="53"/>
      <c r="AI302" s="53"/>
      <c r="AJ302" s="1" t="s">
        <v>272</v>
      </c>
      <c r="AK302" s="54" t="s">
        <v>273</v>
      </c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true" customHeight="false" outlineLevel="0" collapsed="false">
      <c r="A303" s="43"/>
      <c r="B303" s="11"/>
      <c r="E303" s="3" t="s">
        <v>899</v>
      </c>
      <c r="F303" s="55" t="s">
        <v>270</v>
      </c>
      <c r="G303" s="6" t="s">
        <v>45</v>
      </c>
      <c r="H303" s="5" t="n">
        <v>435</v>
      </c>
      <c r="I303" s="1"/>
      <c r="J303" s="56"/>
      <c r="K303" s="1"/>
      <c r="L303" s="55"/>
      <c r="M303" s="55"/>
      <c r="N303" s="1" t="s">
        <v>56</v>
      </c>
      <c r="O303" s="64" t="s">
        <v>271</v>
      </c>
      <c r="Q303" s="1"/>
      <c r="R303" s="1" t="n">
        <v>1148</v>
      </c>
      <c r="S303" s="1" t="n">
        <v>0</v>
      </c>
      <c r="T303" s="1" t="n">
        <v>0</v>
      </c>
      <c r="U303" s="1" t="n">
        <v>1104</v>
      </c>
      <c r="V303" s="1" t="n">
        <v>1104</v>
      </c>
      <c r="W303" s="1" t="n">
        <v>1104</v>
      </c>
      <c r="X303" s="47" t="n">
        <f aca="false">+W303-U303</f>
        <v>0</v>
      </c>
      <c r="Y303" s="14"/>
      <c r="Z303" s="67" t="s">
        <v>139</v>
      </c>
      <c r="AA303" s="49"/>
      <c r="AB303" s="45"/>
      <c r="AC303" s="5"/>
      <c r="AD303" s="5" t="n">
        <v>584266</v>
      </c>
      <c r="AE303" s="44"/>
      <c r="AF303" s="51"/>
      <c r="AG303" s="57"/>
      <c r="AH303" s="53"/>
      <c r="AI303" s="53"/>
      <c r="AJ303" s="1" t="s">
        <v>272</v>
      </c>
      <c r="AK303" s="54" t="s">
        <v>273</v>
      </c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true" customHeight="false" outlineLevel="0" collapsed="false">
      <c r="A304" s="58"/>
      <c r="B304" s="59" t="s">
        <v>42</v>
      </c>
      <c r="C304" s="73"/>
      <c r="D304" s="64"/>
      <c r="E304" s="73" t="s">
        <v>669</v>
      </c>
      <c r="F304" s="73" t="s">
        <v>900</v>
      </c>
      <c r="G304" s="62" t="s">
        <v>45</v>
      </c>
      <c r="H304" s="68" t="n">
        <v>5544</v>
      </c>
      <c r="I304" s="64"/>
      <c r="J304" s="78" t="s">
        <v>46</v>
      </c>
      <c r="K304" s="64"/>
      <c r="L304" s="73"/>
      <c r="M304" s="60" t="s">
        <v>671</v>
      </c>
      <c r="N304" s="64"/>
      <c r="O304" s="64" t="s">
        <v>64</v>
      </c>
      <c r="P304" s="65"/>
      <c r="Q304" s="64"/>
      <c r="R304" s="64"/>
      <c r="S304" s="64"/>
      <c r="T304" s="64"/>
      <c r="U304" s="64"/>
      <c r="V304" s="64"/>
      <c r="W304" s="64"/>
      <c r="X304" s="47" t="n">
        <f aca="false">+W304-U304</f>
        <v>0</v>
      </c>
      <c r="Y304" s="66" t="n">
        <f aca="false">+W304-V304</f>
        <v>0</v>
      </c>
      <c r="Z304" s="67" t="s">
        <v>901</v>
      </c>
      <c r="AA304" s="54"/>
      <c r="AC304" s="68"/>
      <c r="AD304" s="68"/>
      <c r="AE304" s="75" t="s">
        <v>51</v>
      </c>
      <c r="AF304" s="9" t="n">
        <v>0.33</v>
      </c>
      <c r="AG304" s="109" t="n">
        <v>9908</v>
      </c>
      <c r="AH304" s="64" t="s">
        <v>171</v>
      </c>
      <c r="AI304" s="144"/>
      <c r="AJ304" s="64" t="s">
        <v>672</v>
      </c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true" customHeight="false" outlineLevel="0" collapsed="false">
      <c r="A305" s="43"/>
      <c r="B305" s="11"/>
      <c r="E305" s="3" t="s">
        <v>231</v>
      </c>
      <c r="F305" s="55" t="s">
        <v>270</v>
      </c>
      <c r="G305" s="6" t="s">
        <v>45</v>
      </c>
      <c r="H305" s="5" t="n">
        <v>435</v>
      </c>
      <c r="I305" s="1"/>
      <c r="J305" s="56"/>
      <c r="K305" s="1"/>
      <c r="L305" s="55"/>
      <c r="M305" s="55"/>
      <c r="N305" s="1" t="s">
        <v>56</v>
      </c>
      <c r="O305" s="64" t="s">
        <v>271</v>
      </c>
      <c r="Q305" s="1"/>
      <c r="R305" s="1" t="n">
        <v>682</v>
      </c>
      <c r="S305" s="1" t="n">
        <v>0</v>
      </c>
      <c r="T305" s="1" t="n">
        <v>0</v>
      </c>
      <c r="U305" s="1" t="n">
        <v>656</v>
      </c>
      <c r="V305" s="1" t="n">
        <v>656</v>
      </c>
      <c r="W305" s="1" t="n">
        <v>656</v>
      </c>
      <c r="X305" s="47" t="n">
        <f aca="false">+W305-U305</f>
        <v>0</v>
      </c>
      <c r="Y305" s="14"/>
      <c r="Z305" s="67" t="s">
        <v>139</v>
      </c>
      <c r="AA305" s="49"/>
      <c r="AB305" s="45"/>
      <c r="AC305" s="5"/>
      <c r="AD305" s="5" t="n">
        <v>584398</v>
      </c>
      <c r="AE305" s="44"/>
      <c r="AF305" s="51"/>
      <c r="AG305" s="57"/>
      <c r="AH305" s="53"/>
      <c r="AI305" s="53"/>
      <c r="AJ305" s="1" t="s">
        <v>272</v>
      </c>
      <c r="AK305" s="54" t="s">
        <v>273</v>
      </c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true" customHeight="false" outlineLevel="0" collapsed="false">
      <c r="A306" s="43"/>
      <c r="B306" s="11"/>
      <c r="E306" s="55" t="s">
        <v>902</v>
      </c>
      <c r="F306" s="55" t="s">
        <v>270</v>
      </c>
      <c r="G306" s="5" t="n">
        <v>435</v>
      </c>
      <c r="H306" s="5" t="n">
        <v>435</v>
      </c>
      <c r="I306" s="4"/>
      <c r="J306" s="4"/>
      <c r="L306" s="1"/>
      <c r="N306" s="45"/>
      <c r="O306" s="64" t="s">
        <v>271</v>
      </c>
      <c r="Q306" s="1"/>
      <c r="R306" s="1" t="n">
        <v>155</v>
      </c>
      <c r="S306" s="1"/>
      <c r="T306" s="1"/>
      <c r="U306" s="1" t="n">
        <v>149</v>
      </c>
      <c r="V306" s="1" t="n">
        <v>149</v>
      </c>
      <c r="W306" s="1" t="n">
        <v>149</v>
      </c>
      <c r="X306" s="47" t="n">
        <f aca="false">+W306-U306</f>
        <v>0</v>
      </c>
      <c r="Y306" s="14"/>
      <c r="Z306" s="67" t="s">
        <v>139</v>
      </c>
      <c r="AA306" s="49"/>
      <c r="AB306" s="45"/>
      <c r="AC306" s="5"/>
      <c r="AD306" s="5" t="n">
        <v>584669</v>
      </c>
      <c r="AE306" s="1" t="s">
        <v>272</v>
      </c>
      <c r="AF306" s="51"/>
      <c r="AG306" s="52"/>
      <c r="AH306" s="53"/>
      <c r="AI306" s="53"/>
      <c r="AJ306" s="1" t="s">
        <v>272</v>
      </c>
      <c r="AK306" s="54" t="s">
        <v>273</v>
      </c>
      <c r="AL306" s="81"/>
      <c r="AM306" s="81"/>
      <c r="AN306" s="81"/>
      <c r="AO306" s="81"/>
      <c r="AP306" s="81"/>
      <c r="AQ306" s="81"/>
      <c r="AR306" s="81"/>
      <c r="AS306" s="81"/>
      <c r="AT306" s="81"/>
      <c r="AU306" s="81"/>
      <c r="AV306" s="81"/>
      <c r="AW306" s="81"/>
      <c r="AX306" s="81"/>
      <c r="AY306" s="81"/>
      <c r="AZ306" s="81"/>
      <c r="BA306" s="81"/>
      <c r="BB306" s="81"/>
      <c r="BC306" s="81"/>
      <c r="BD306" s="81"/>
      <c r="BE306" s="81"/>
      <c r="BF306" s="81"/>
      <c r="BG306" s="81"/>
      <c r="BH306" s="81"/>
      <c r="BI306" s="81"/>
      <c r="BJ306" s="81"/>
      <c r="BK306" s="81"/>
      <c r="BL306" s="81"/>
      <c r="BM306" s="81"/>
      <c r="BN306" s="81"/>
      <c r="BO306" s="81"/>
      <c r="BP306" s="81"/>
      <c r="BQ306" s="81"/>
      <c r="BR306" s="81"/>
      <c r="BS306" s="81"/>
      <c r="BT306" s="81"/>
      <c r="BU306" s="81"/>
      <c r="BV306" s="81"/>
      <c r="BW306" s="81"/>
      <c r="BX306" s="81"/>
      <c r="BY306" s="81"/>
      <c r="BZ306" s="81"/>
      <c r="CA306" s="81"/>
      <c r="CB306" s="81"/>
      <c r="CC306" s="81"/>
      <c r="CD306" s="81"/>
      <c r="CE306" s="81"/>
      <c r="CF306" s="81"/>
      <c r="CG306" s="81"/>
      <c r="CH306" s="81"/>
      <c r="CI306" s="81"/>
      <c r="CJ306" s="81"/>
      <c r="CK306" s="81"/>
      <c r="CL306" s="81"/>
      <c r="CM306" s="81"/>
      <c r="CN306" s="81"/>
      <c r="CO306" s="81"/>
      <c r="CP306" s="81"/>
      <c r="CQ306" s="81"/>
      <c r="CR306" s="81"/>
      <c r="CS306" s="81"/>
      <c r="CT306" s="81"/>
      <c r="CU306" s="81"/>
      <c r="CV306" s="81"/>
      <c r="CW306" s="81"/>
      <c r="CX306" s="81"/>
      <c r="CY306" s="81"/>
      <c r="CZ306" s="81"/>
      <c r="DA306" s="81"/>
      <c r="DB306" s="81"/>
      <c r="DC306" s="81"/>
      <c r="DD306" s="81"/>
      <c r="DE306" s="81"/>
      <c r="DF306" s="81"/>
      <c r="DG306" s="81"/>
      <c r="DH306" s="81"/>
      <c r="DI306" s="81"/>
      <c r="DJ306" s="81"/>
      <c r="DK306" s="81"/>
      <c r="DL306" s="81"/>
      <c r="DM306" s="81"/>
      <c r="DN306" s="81"/>
      <c r="DO306" s="81"/>
      <c r="DP306" s="81"/>
      <c r="DQ306" s="81"/>
      <c r="DR306" s="81"/>
      <c r="DS306" s="81"/>
      <c r="DT306" s="81"/>
      <c r="DU306" s="81"/>
      <c r="DV306" s="81"/>
      <c r="DW306" s="81"/>
      <c r="DX306" s="81"/>
      <c r="DY306" s="81"/>
      <c r="DZ306" s="81"/>
      <c r="EA306" s="81"/>
      <c r="EB306" s="81"/>
      <c r="EC306" s="81"/>
      <c r="ED306" s="81"/>
      <c r="EE306" s="81"/>
      <c r="EF306" s="81"/>
      <c r="EG306" s="81"/>
      <c r="EH306" s="81"/>
      <c r="EI306" s="81"/>
      <c r="EJ306" s="81"/>
      <c r="EK306" s="81"/>
      <c r="EL306" s="81"/>
      <c r="EM306" s="81"/>
      <c r="EN306" s="81"/>
      <c r="EO306" s="81"/>
      <c r="EP306" s="81"/>
      <c r="EQ306" s="81"/>
      <c r="ER306" s="81"/>
      <c r="ES306" s="81"/>
      <c r="ET306" s="81"/>
      <c r="EU306" s="81"/>
      <c r="EV306" s="81"/>
      <c r="EW306" s="81"/>
      <c r="EX306" s="81"/>
      <c r="EY306" s="81"/>
      <c r="EZ306" s="81"/>
      <c r="FA306" s="81"/>
      <c r="FB306" s="81"/>
      <c r="FC306" s="81"/>
      <c r="FD306" s="81"/>
      <c r="FE306" s="81"/>
      <c r="FF306" s="81"/>
      <c r="FG306" s="81"/>
      <c r="FH306" s="81"/>
      <c r="FI306" s="81"/>
      <c r="FJ306" s="81"/>
      <c r="FK306" s="81"/>
      <c r="FL306" s="81"/>
      <c r="FM306" s="81"/>
      <c r="FN306" s="81"/>
      <c r="FO306" s="81"/>
      <c r="FP306" s="81"/>
      <c r="FQ306" s="81"/>
      <c r="FR306" s="81"/>
      <c r="FS306" s="81"/>
      <c r="FT306" s="81"/>
      <c r="FU306" s="81"/>
      <c r="FV306" s="81"/>
      <c r="FW306" s="81"/>
      <c r="FX306" s="81"/>
      <c r="FY306" s="81"/>
      <c r="FZ306" s="81"/>
      <c r="GA306" s="81"/>
      <c r="GB306" s="81"/>
      <c r="GC306" s="81"/>
      <c r="GD306" s="81"/>
      <c r="GE306" s="81"/>
      <c r="GF306" s="81"/>
      <c r="GG306" s="81"/>
      <c r="GH306" s="81"/>
      <c r="GI306" s="81"/>
      <c r="GJ306" s="81"/>
      <c r="GK306" s="81"/>
      <c r="GL306" s="81"/>
      <c r="GM306" s="81"/>
      <c r="GN306" s="81"/>
      <c r="GO306" s="81"/>
      <c r="GP306" s="81"/>
      <c r="GQ306" s="81"/>
      <c r="GR306" s="81"/>
      <c r="GS306" s="81"/>
      <c r="GT306" s="81"/>
      <c r="GU306" s="81"/>
      <c r="GV306" s="81"/>
      <c r="GW306" s="81"/>
      <c r="GX306" s="81"/>
      <c r="GY306" s="81"/>
      <c r="GZ306" s="81"/>
      <c r="HA306" s="81"/>
      <c r="HB306" s="81"/>
      <c r="HC306" s="81"/>
      <c r="HD306" s="81"/>
      <c r="HE306" s="81"/>
      <c r="HF306" s="81"/>
      <c r="HG306" s="81"/>
      <c r="HH306" s="81"/>
      <c r="HI306" s="81"/>
      <c r="HJ306" s="81"/>
      <c r="HK306" s="81"/>
      <c r="HL306" s="81"/>
      <c r="HM306" s="81"/>
      <c r="HN306" s="81"/>
      <c r="HO306" s="81"/>
      <c r="HP306" s="81"/>
      <c r="HQ306" s="81"/>
      <c r="HR306" s="81"/>
      <c r="HS306" s="81"/>
      <c r="HT306" s="81"/>
      <c r="HU306" s="81"/>
      <c r="HV306" s="81"/>
      <c r="HW306" s="81"/>
      <c r="HX306" s="81"/>
      <c r="HY306" s="81"/>
      <c r="HZ306" s="81"/>
      <c r="IA306" s="81"/>
      <c r="IB306" s="81"/>
      <c r="IC306" s="81"/>
      <c r="ID306" s="81"/>
      <c r="IE306" s="81"/>
      <c r="IF306" s="81"/>
      <c r="IG306" s="81"/>
      <c r="IH306" s="81"/>
      <c r="II306" s="81"/>
      <c r="IJ306" s="81"/>
      <c r="IK306" s="81"/>
      <c r="IL306" s="81"/>
      <c r="IM306" s="81"/>
      <c r="IN306" s="81"/>
      <c r="IO306" s="81"/>
      <c r="IP306" s="81"/>
      <c r="IQ306" s="81"/>
      <c r="IR306" s="81"/>
      <c r="IS306" s="81"/>
      <c r="IT306" s="81"/>
      <c r="IU306" s="81"/>
      <c r="IV306" s="81"/>
      <c r="IW306" s="81"/>
    </row>
    <row r="307" customFormat="false" ht="12.75" hidden="true" customHeight="false" outlineLevel="0" collapsed="false">
      <c r="A307" s="43"/>
      <c r="B307" s="11" t="s">
        <v>42</v>
      </c>
      <c r="E307" s="3" t="s">
        <v>903</v>
      </c>
      <c r="F307" s="161" t="s">
        <v>904</v>
      </c>
      <c r="G307" s="6" t="s">
        <v>83</v>
      </c>
      <c r="H307" s="6" t="n">
        <v>6315</v>
      </c>
      <c r="I307" s="4" t="n">
        <v>765</v>
      </c>
      <c r="J307" s="4" t="s">
        <v>46</v>
      </c>
      <c r="L307" s="44" t="s">
        <v>47</v>
      </c>
      <c r="M307" s="3" t="s">
        <v>903</v>
      </c>
      <c r="N307" s="45"/>
      <c r="O307" s="1" t="s">
        <v>64</v>
      </c>
      <c r="Q307" s="1" t="n">
        <v>0</v>
      </c>
      <c r="R307" s="64"/>
      <c r="S307" s="64"/>
      <c r="T307" s="64"/>
      <c r="U307" s="64"/>
      <c r="V307" s="64"/>
      <c r="W307" s="64"/>
      <c r="X307" s="47" t="n">
        <f aca="false">+W307-U307</f>
        <v>0</v>
      </c>
      <c r="Y307" s="14" t="n">
        <f aca="false">+W307-V307</f>
        <v>0</v>
      </c>
      <c r="Z307" s="67" t="s">
        <v>489</v>
      </c>
      <c r="AA307" s="49"/>
      <c r="AB307" s="45"/>
      <c r="AC307" s="5" t="n">
        <v>313201</v>
      </c>
      <c r="AD307" s="5" t="n">
        <v>141186</v>
      </c>
      <c r="AE307" s="50" t="s">
        <v>51</v>
      </c>
      <c r="AF307" s="51" t="n">
        <v>0.33</v>
      </c>
      <c r="AG307" s="52" t="n">
        <v>9905</v>
      </c>
      <c r="AH307" s="53" t="s">
        <v>74</v>
      </c>
      <c r="AI307" s="53" t="s">
        <v>4</v>
      </c>
      <c r="AJ307" s="4" t="s">
        <v>905</v>
      </c>
      <c r="AK307" s="54" t="s">
        <v>182</v>
      </c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true" customHeight="false" outlineLevel="0" collapsed="false">
      <c r="A308" s="43"/>
      <c r="B308" s="11" t="n">
        <v>36452</v>
      </c>
      <c r="E308" s="86" t="s">
        <v>906</v>
      </c>
      <c r="F308" s="161" t="s">
        <v>904</v>
      </c>
      <c r="G308" s="6" t="s">
        <v>45</v>
      </c>
      <c r="H308" s="6" t="n">
        <v>6315</v>
      </c>
      <c r="I308" s="4" t="n">
        <v>765</v>
      </c>
      <c r="J308" s="56" t="s">
        <v>46</v>
      </c>
      <c r="K308" s="1"/>
      <c r="L308" s="1" t="s">
        <v>47</v>
      </c>
      <c r="M308" s="55" t="s">
        <v>907</v>
      </c>
      <c r="N308" s="1" t="s">
        <v>56</v>
      </c>
      <c r="O308" s="1" t="s">
        <v>64</v>
      </c>
      <c r="Q308" s="1" t="n">
        <v>0</v>
      </c>
      <c r="R308" s="64"/>
      <c r="S308" s="64"/>
      <c r="T308" s="64"/>
      <c r="U308" s="64"/>
      <c r="V308" s="64"/>
      <c r="W308" s="64"/>
      <c r="X308" s="47" t="n">
        <f aca="false">+W308-U308</f>
        <v>0</v>
      </c>
      <c r="Y308" s="14" t="n">
        <f aca="false">+W308-V308</f>
        <v>0</v>
      </c>
      <c r="Z308" s="15" t="s">
        <v>908</v>
      </c>
      <c r="AA308" s="49"/>
      <c r="AB308" s="45"/>
      <c r="AC308" s="5"/>
      <c r="AD308" s="5" t="n">
        <v>138605</v>
      </c>
      <c r="AE308" s="44" t="s">
        <v>59</v>
      </c>
      <c r="AF308" s="51"/>
      <c r="AG308" s="57"/>
      <c r="AH308" s="53"/>
      <c r="AI308" s="53" t="s">
        <v>4</v>
      </c>
      <c r="AJ308" s="1"/>
      <c r="AK308" s="54" t="s">
        <v>182</v>
      </c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true" customHeight="false" outlineLevel="0" collapsed="false">
      <c r="A309" s="43"/>
      <c r="B309" s="11" t="s">
        <v>42</v>
      </c>
      <c r="E309" s="3" t="s">
        <v>909</v>
      </c>
      <c r="F309" s="3" t="s">
        <v>910</v>
      </c>
      <c r="G309" s="6" t="s">
        <v>45</v>
      </c>
      <c r="H309" s="6" t="n">
        <v>2650</v>
      </c>
      <c r="I309" s="4" t="n">
        <v>757</v>
      </c>
      <c r="J309" s="4" t="s">
        <v>46</v>
      </c>
      <c r="L309" s="1" t="s">
        <v>47</v>
      </c>
      <c r="M309" s="3" t="s">
        <v>911</v>
      </c>
      <c r="N309" s="45"/>
      <c r="O309" s="1" t="s">
        <v>115</v>
      </c>
      <c r="Q309" s="1" t="n">
        <v>10</v>
      </c>
      <c r="R309" s="1" t="n">
        <v>15</v>
      </c>
      <c r="S309" s="1" t="n">
        <v>11</v>
      </c>
      <c r="T309" s="1" t="n">
        <v>15</v>
      </c>
      <c r="U309" s="1" t="n">
        <v>16</v>
      </c>
      <c r="V309" s="1" t="n">
        <v>16</v>
      </c>
      <c r="W309" s="1" t="n">
        <v>16</v>
      </c>
      <c r="X309" s="47" t="n">
        <f aca="false">+W309-U309</f>
        <v>0</v>
      </c>
      <c r="Y309" s="14" t="n">
        <f aca="false">+W309-V309</f>
        <v>0</v>
      </c>
      <c r="Z309" s="67" t="s">
        <v>139</v>
      </c>
      <c r="AA309" s="49"/>
      <c r="AB309" s="45"/>
      <c r="AC309" s="5" t="n">
        <v>309798</v>
      </c>
      <c r="AD309" s="5" t="n">
        <v>139092</v>
      </c>
      <c r="AE309" s="50" t="s">
        <v>51</v>
      </c>
      <c r="AF309" s="51" t="n">
        <v>0.06</v>
      </c>
      <c r="AG309" s="52"/>
      <c r="AH309" s="53" t="s">
        <v>92</v>
      </c>
      <c r="AI309" s="53" t="s">
        <v>4</v>
      </c>
      <c r="AJ309" s="4" t="s">
        <v>79</v>
      </c>
      <c r="AK309" s="54" t="s">
        <v>336</v>
      </c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true" customHeight="false" outlineLevel="0" collapsed="false">
      <c r="A310" s="58"/>
      <c r="B310" s="59" t="s">
        <v>42</v>
      </c>
      <c r="C310" s="60"/>
      <c r="D310" s="61"/>
      <c r="E310" s="3" t="s">
        <v>912</v>
      </c>
      <c r="F310" s="3" t="s">
        <v>913</v>
      </c>
      <c r="G310" s="6" t="s">
        <v>45</v>
      </c>
      <c r="H310" s="6" t="n">
        <v>2651</v>
      </c>
      <c r="I310" s="4" t="n">
        <v>757</v>
      </c>
      <c r="J310" s="4" t="s">
        <v>46</v>
      </c>
      <c r="L310" s="44" t="s">
        <v>47</v>
      </c>
      <c r="M310" s="3" t="s">
        <v>914</v>
      </c>
      <c r="N310" s="45"/>
      <c r="O310" s="1" t="s">
        <v>115</v>
      </c>
      <c r="Q310" s="1" t="n">
        <v>41</v>
      </c>
      <c r="R310" s="1" t="n">
        <v>34</v>
      </c>
      <c r="S310" s="1" t="n">
        <v>26</v>
      </c>
      <c r="T310" s="1" t="n">
        <v>43</v>
      </c>
      <c r="U310" s="1" t="n">
        <v>36</v>
      </c>
      <c r="V310" s="1" t="n">
        <v>36</v>
      </c>
      <c r="W310" s="1" t="n">
        <v>36</v>
      </c>
      <c r="X310" s="47" t="n">
        <f aca="false">+W310-U310</f>
        <v>0</v>
      </c>
      <c r="Y310" s="14" t="n">
        <f aca="false">+W310-V310</f>
        <v>0</v>
      </c>
      <c r="Z310" s="67" t="s">
        <v>139</v>
      </c>
      <c r="AA310" s="49"/>
      <c r="AB310" s="45"/>
      <c r="AC310" s="5" t="n">
        <v>309810</v>
      </c>
      <c r="AD310" s="5" t="n">
        <v>126330</v>
      </c>
      <c r="AE310" s="50" t="s">
        <v>51</v>
      </c>
      <c r="AF310" s="51" t="n">
        <v>0.06</v>
      </c>
      <c r="AG310" s="52"/>
      <c r="AH310" s="53" t="s">
        <v>92</v>
      </c>
      <c r="AI310" s="53" t="s">
        <v>4</v>
      </c>
      <c r="AJ310" s="4" t="s">
        <v>79</v>
      </c>
      <c r="AK310" s="54" t="s">
        <v>336</v>
      </c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  <c r="BG310" s="72"/>
      <c r="BH310" s="72"/>
      <c r="BI310" s="72"/>
      <c r="BJ310" s="72"/>
      <c r="BK310" s="72"/>
      <c r="BL310" s="72"/>
      <c r="BM310" s="72"/>
      <c r="BN310" s="72"/>
      <c r="BO310" s="72"/>
      <c r="BP310" s="72"/>
      <c r="BQ310" s="72"/>
      <c r="BR310" s="72"/>
      <c r="BS310" s="72"/>
      <c r="BT310" s="72"/>
      <c r="BU310" s="72"/>
      <c r="BV310" s="72"/>
      <c r="BW310" s="72"/>
      <c r="BX310" s="72"/>
      <c r="BY310" s="72"/>
      <c r="BZ310" s="72"/>
      <c r="CA310" s="72"/>
      <c r="CB310" s="72"/>
      <c r="CC310" s="72"/>
      <c r="CD310" s="72"/>
      <c r="CE310" s="72"/>
      <c r="CF310" s="72"/>
      <c r="CG310" s="72"/>
      <c r="CH310" s="72"/>
      <c r="CI310" s="72"/>
      <c r="CJ310" s="72"/>
      <c r="CK310" s="72"/>
      <c r="CL310" s="72"/>
      <c r="CM310" s="72"/>
      <c r="CN310" s="72"/>
      <c r="CO310" s="72"/>
      <c r="CP310" s="72"/>
      <c r="CQ310" s="72"/>
      <c r="CR310" s="72"/>
      <c r="CS310" s="72"/>
      <c r="CT310" s="72"/>
      <c r="CU310" s="72"/>
      <c r="CV310" s="72"/>
      <c r="CW310" s="72"/>
      <c r="CX310" s="72"/>
      <c r="CY310" s="72"/>
      <c r="CZ310" s="72"/>
      <c r="DA310" s="72"/>
      <c r="DB310" s="72"/>
      <c r="DC310" s="72"/>
      <c r="DD310" s="72"/>
      <c r="DE310" s="72"/>
      <c r="DF310" s="72"/>
      <c r="DG310" s="72"/>
      <c r="DH310" s="72"/>
      <c r="DI310" s="72"/>
      <c r="DJ310" s="72"/>
      <c r="DK310" s="72"/>
      <c r="DL310" s="72"/>
      <c r="DM310" s="72"/>
      <c r="DN310" s="72"/>
      <c r="DO310" s="72"/>
      <c r="DP310" s="72"/>
      <c r="DQ310" s="72"/>
      <c r="DR310" s="72"/>
      <c r="DS310" s="72"/>
      <c r="DT310" s="72"/>
      <c r="DU310" s="72"/>
      <c r="DV310" s="72"/>
      <c r="DW310" s="72"/>
      <c r="DX310" s="72"/>
      <c r="DY310" s="72"/>
      <c r="DZ310" s="72"/>
      <c r="EA310" s="72"/>
      <c r="EB310" s="72"/>
      <c r="EC310" s="72"/>
      <c r="ED310" s="72"/>
      <c r="EE310" s="72"/>
      <c r="EF310" s="72"/>
      <c r="EG310" s="72"/>
      <c r="EH310" s="72"/>
      <c r="EI310" s="72"/>
      <c r="EJ310" s="72"/>
      <c r="EK310" s="72"/>
      <c r="EL310" s="72"/>
      <c r="EM310" s="72"/>
      <c r="EN310" s="72"/>
      <c r="EO310" s="72"/>
      <c r="EP310" s="72"/>
      <c r="EQ310" s="72"/>
      <c r="ER310" s="72"/>
      <c r="ES310" s="72"/>
      <c r="ET310" s="72"/>
      <c r="EU310" s="72"/>
      <c r="EV310" s="72"/>
      <c r="EW310" s="72"/>
      <c r="EX310" s="72"/>
      <c r="EY310" s="72"/>
      <c r="EZ310" s="72"/>
      <c r="FA310" s="72"/>
      <c r="FB310" s="72"/>
      <c r="FC310" s="72"/>
      <c r="FD310" s="72"/>
      <c r="FE310" s="72"/>
      <c r="FF310" s="72"/>
      <c r="FG310" s="72"/>
      <c r="FH310" s="72"/>
      <c r="FI310" s="72"/>
      <c r="FJ310" s="72"/>
      <c r="FK310" s="72"/>
      <c r="FL310" s="72"/>
      <c r="FM310" s="72"/>
      <c r="FN310" s="72"/>
      <c r="FO310" s="72"/>
      <c r="FP310" s="72"/>
      <c r="FQ310" s="72"/>
      <c r="FR310" s="72"/>
      <c r="FS310" s="72"/>
      <c r="FT310" s="72"/>
      <c r="FU310" s="72"/>
      <c r="FV310" s="72"/>
      <c r="FW310" s="72"/>
      <c r="FX310" s="72"/>
      <c r="FY310" s="72"/>
      <c r="FZ310" s="72"/>
      <c r="GA310" s="72"/>
      <c r="GB310" s="72"/>
      <c r="GC310" s="72"/>
      <c r="GD310" s="72"/>
      <c r="GE310" s="72"/>
      <c r="GF310" s="72"/>
      <c r="GG310" s="72"/>
      <c r="GH310" s="72"/>
      <c r="GI310" s="72"/>
      <c r="GJ310" s="72"/>
      <c r="GK310" s="72"/>
      <c r="GL310" s="72"/>
      <c r="GM310" s="72"/>
      <c r="GN310" s="72"/>
      <c r="GO310" s="72"/>
      <c r="GP310" s="72"/>
      <c r="GQ310" s="72"/>
      <c r="GR310" s="72"/>
      <c r="GS310" s="72"/>
      <c r="GT310" s="72"/>
      <c r="GU310" s="72"/>
      <c r="GV310" s="72"/>
      <c r="GW310" s="72"/>
      <c r="GX310" s="72"/>
      <c r="GY310" s="72"/>
      <c r="GZ310" s="72"/>
      <c r="HA310" s="72"/>
      <c r="HB310" s="72"/>
      <c r="HC310" s="72"/>
      <c r="HD310" s="72"/>
      <c r="HE310" s="72"/>
      <c r="HF310" s="72"/>
      <c r="HG310" s="72"/>
      <c r="HH310" s="72"/>
      <c r="HI310" s="72"/>
      <c r="HJ310" s="72"/>
      <c r="HK310" s="72"/>
      <c r="HL310" s="72"/>
      <c r="HM310" s="72"/>
      <c r="HN310" s="72"/>
      <c r="HO310" s="72"/>
      <c r="HP310" s="72"/>
      <c r="HQ310" s="72"/>
      <c r="HR310" s="72"/>
      <c r="HS310" s="72"/>
      <c r="HT310" s="72"/>
      <c r="HU310" s="72"/>
      <c r="HV310" s="72"/>
      <c r="HW310" s="72"/>
      <c r="HX310" s="72"/>
      <c r="HY310" s="72"/>
      <c r="HZ310" s="72"/>
      <c r="IA310" s="72"/>
      <c r="IB310" s="72"/>
      <c r="IC310" s="72"/>
      <c r="ID310" s="72"/>
      <c r="IE310" s="72"/>
      <c r="IF310" s="72"/>
      <c r="IG310" s="72"/>
      <c r="IH310" s="72"/>
      <c r="II310" s="72"/>
      <c r="IJ310" s="72"/>
      <c r="IK310" s="72"/>
      <c r="IL310" s="72"/>
      <c r="IM310" s="72"/>
      <c r="IN310" s="72"/>
      <c r="IO310" s="72"/>
      <c r="IP310" s="72"/>
      <c r="IQ310" s="72"/>
      <c r="IR310" s="72"/>
      <c r="IS310" s="72"/>
      <c r="IT310" s="72"/>
      <c r="IU310" s="72"/>
      <c r="IV310" s="72"/>
      <c r="IW310" s="72"/>
    </row>
    <row r="311" customFormat="false" ht="12.75" hidden="true" customHeight="false" outlineLevel="0" collapsed="false">
      <c r="A311" s="43"/>
      <c r="B311" s="11" t="s">
        <v>42</v>
      </c>
      <c r="E311" s="55" t="s">
        <v>915</v>
      </c>
      <c r="F311" s="55" t="s">
        <v>916</v>
      </c>
      <c r="G311" s="6" t="s">
        <v>45</v>
      </c>
      <c r="H311" s="5" t="n">
        <v>2677</v>
      </c>
      <c r="I311" s="1"/>
      <c r="J311" s="56"/>
      <c r="K311" s="1"/>
      <c r="L311" s="55"/>
      <c r="M311" s="55" t="s">
        <v>915</v>
      </c>
      <c r="N311" s="1"/>
      <c r="O311" s="1" t="s">
        <v>115</v>
      </c>
      <c r="Q311" s="1" t="n">
        <v>0</v>
      </c>
      <c r="R311" s="1" t="n">
        <v>1</v>
      </c>
      <c r="S311" s="1" t="n">
        <v>1</v>
      </c>
      <c r="T311" s="1" t="n">
        <v>1</v>
      </c>
      <c r="U311" s="1" t="n">
        <v>1</v>
      </c>
      <c r="V311" s="1" t="n">
        <v>1</v>
      </c>
      <c r="W311" s="1" t="n">
        <v>1</v>
      </c>
      <c r="X311" s="47" t="n">
        <f aca="false">+W311-U311</f>
        <v>0</v>
      </c>
      <c r="Y311" s="14" t="n">
        <f aca="false">+W311-V311</f>
        <v>0</v>
      </c>
      <c r="Z311" s="67" t="s">
        <v>139</v>
      </c>
      <c r="AA311" s="49"/>
      <c r="AB311" s="45"/>
      <c r="AC311" s="5" t="n">
        <v>313274</v>
      </c>
      <c r="AD311" s="5" t="n">
        <v>137632</v>
      </c>
      <c r="AE311" s="44" t="s">
        <v>59</v>
      </c>
      <c r="AF311" s="51" t="n">
        <v>0.06</v>
      </c>
      <c r="AG311" s="57"/>
      <c r="AH311" s="53" t="s">
        <v>92</v>
      </c>
      <c r="AI311" s="53" t="s">
        <v>4</v>
      </c>
      <c r="AJ311" s="1" t="s">
        <v>917</v>
      </c>
      <c r="AK311" s="54" t="s">
        <v>86</v>
      </c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true" customHeight="false" outlineLevel="0" collapsed="false">
      <c r="A312" s="43"/>
      <c r="B312" s="11" t="s">
        <v>42</v>
      </c>
      <c r="E312" s="3" t="s">
        <v>278</v>
      </c>
      <c r="F312" s="3" t="s">
        <v>918</v>
      </c>
      <c r="G312" s="6" t="s">
        <v>45</v>
      </c>
      <c r="H312" s="6" t="n">
        <v>2688</v>
      </c>
      <c r="I312" s="4" t="n">
        <v>757</v>
      </c>
      <c r="J312" s="4" t="s">
        <v>46</v>
      </c>
      <c r="L312" s="1" t="s">
        <v>47</v>
      </c>
      <c r="M312" s="3" t="s">
        <v>380</v>
      </c>
      <c r="N312" s="45"/>
      <c r="O312" s="1" t="s">
        <v>115</v>
      </c>
      <c r="Q312" s="1" t="n">
        <v>27</v>
      </c>
      <c r="R312" s="1" t="n">
        <v>26</v>
      </c>
      <c r="S312" s="1" t="n">
        <v>22</v>
      </c>
      <c r="T312" s="1" t="n">
        <v>19</v>
      </c>
      <c r="U312" s="1" t="n">
        <v>25</v>
      </c>
      <c r="V312" s="1" t="n">
        <v>25</v>
      </c>
      <c r="W312" s="1" t="n">
        <v>25</v>
      </c>
      <c r="X312" s="47" t="n">
        <f aca="false">+W312-U312</f>
        <v>0</v>
      </c>
      <c r="Y312" s="14" t="n">
        <f aca="false">+W312-V312</f>
        <v>0</v>
      </c>
      <c r="Z312" s="67" t="s">
        <v>139</v>
      </c>
      <c r="AA312" s="49"/>
      <c r="AB312" s="45"/>
      <c r="AC312" s="45"/>
      <c r="AD312" s="5" t="n">
        <v>137632</v>
      </c>
      <c r="AE312" s="50" t="s">
        <v>59</v>
      </c>
      <c r="AF312" s="51" t="n">
        <v>0.06</v>
      </c>
      <c r="AG312" s="52"/>
      <c r="AH312" s="53" t="s">
        <v>92</v>
      </c>
      <c r="AI312" s="53" t="s">
        <v>4</v>
      </c>
      <c r="AJ312" s="4" t="s">
        <v>381</v>
      </c>
      <c r="AK312" s="54" t="s">
        <v>182</v>
      </c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true" customHeight="false" outlineLevel="0" collapsed="false">
      <c r="A313" s="43"/>
      <c r="B313" s="11" t="s">
        <v>42</v>
      </c>
      <c r="E313" s="55" t="s">
        <v>93</v>
      </c>
      <c r="F313" s="3" t="s">
        <v>919</v>
      </c>
      <c r="G313" s="6" t="s">
        <v>45</v>
      </c>
      <c r="H313" s="6" t="n">
        <v>3081</v>
      </c>
      <c r="I313" s="4" t="n">
        <v>801</v>
      </c>
      <c r="J313" s="4" t="s">
        <v>46</v>
      </c>
      <c r="L313" s="1" t="s">
        <v>95</v>
      </c>
      <c r="M313" s="3" t="s">
        <v>96</v>
      </c>
      <c r="N313" s="45"/>
      <c r="O313" s="1" t="s">
        <v>520</v>
      </c>
      <c r="Q313" s="46" t="n">
        <v>7305</v>
      </c>
      <c r="R313" s="1" t="n">
        <v>0</v>
      </c>
      <c r="S313" s="46" t="n">
        <v>6237</v>
      </c>
      <c r="T313" s="46" t="n">
        <v>6215</v>
      </c>
      <c r="U313" s="1" t="n">
        <v>0</v>
      </c>
      <c r="V313" s="46" t="n">
        <v>6620</v>
      </c>
      <c r="W313" s="1" t="n">
        <v>0</v>
      </c>
      <c r="X313" s="47" t="n">
        <f aca="false">+W313-U313</f>
        <v>0</v>
      </c>
      <c r="Y313" s="14" t="n">
        <f aca="false">+W313-V313</f>
        <v>-6620</v>
      </c>
      <c r="Z313" s="15" t="s">
        <v>920</v>
      </c>
      <c r="AA313" s="49"/>
      <c r="AB313" s="45"/>
      <c r="AC313" s="5" t="n">
        <v>312072</v>
      </c>
      <c r="AD313" s="5" t="n">
        <v>126336</v>
      </c>
      <c r="AE313" s="50" t="s">
        <v>51</v>
      </c>
      <c r="AF313" s="51" t="n">
        <v>0.025</v>
      </c>
      <c r="AG313" s="52"/>
      <c r="AH313" s="53" t="s">
        <v>92</v>
      </c>
      <c r="AI313" s="53" t="s">
        <v>4</v>
      </c>
      <c r="AJ313" s="4" t="s">
        <v>921</v>
      </c>
      <c r="AK313" s="54" t="s">
        <v>68</v>
      </c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true" customHeight="false" outlineLevel="0" collapsed="false">
      <c r="A314" s="58"/>
      <c r="B314" s="59" t="s">
        <v>42</v>
      </c>
      <c r="C314" s="73"/>
      <c r="D314" s="64"/>
      <c r="E314" s="60" t="s">
        <v>922</v>
      </c>
      <c r="F314" s="60" t="s">
        <v>923</v>
      </c>
      <c r="G314" s="62" t="s">
        <v>45</v>
      </c>
      <c r="H314" s="62" t="n">
        <v>4229</v>
      </c>
      <c r="I314" s="61" t="n">
        <v>441</v>
      </c>
      <c r="J314" s="61" t="s">
        <v>46</v>
      </c>
      <c r="K314" s="61"/>
      <c r="L314" s="64" t="s">
        <v>47</v>
      </c>
      <c r="M314" s="60" t="s">
        <v>721</v>
      </c>
      <c r="N314" s="0"/>
      <c r="O314" s="64" t="s">
        <v>115</v>
      </c>
      <c r="P314" s="65"/>
      <c r="Q314" s="64" t="n">
        <v>186</v>
      </c>
      <c r="R314" s="64" t="n">
        <v>1</v>
      </c>
      <c r="S314" s="64" t="n">
        <v>175</v>
      </c>
      <c r="T314" s="64" t="n">
        <v>173</v>
      </c>
      <c r="U314" s="64" t="n">
        <v>1</v>
      </c>
      <c r="V314" s="64" t="n">
        <v>1</v>
      </c>
      <c r="W314" s="64" t="n">
        <v>1</v>
      </c>
      <c r="X314" s="47" t="n">
        <f aca="false">+W314-U314</f>
        <v>0</v>
      </c>
      <c r="Y314" s="66" t="n">
        <f aca="false">+W314-V314</f>
        <v>0</v>
      </c>
      <c r="Z314" s="67" t="s">
        <v>139</v>
      </c>
      <c r="AA314" s="54"/>
      <c r="AC314" s="68" t="n">
        <v>311289</v>
      </c>
      <c r="AD314" s="68" t="n">
        <v>133259</v>
      </c>
      <c r="AE314" s="75" t="s">
        <v>51</v>
      </c>
      <c r="AF314" s="76" t="n">
        <v>0.06</v>
      </c>
      <c r="AG314" s="77"/>
      <c r="AH314" s="71" t="s">
        <v>92</v>
      </c>
      <c r="AI314" s="71" t="s">
        <v>4</v>
      </c>
      <c r="AJ314" s="61" t="s">
        <v>79</v>
      </c>
      <c r="AK314" s="54" t="s">
        <v>182</v>
      </c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true" customHeight="false" outlineLevel="0" collapsed="false">
      <c r="A315" s="58"/>
      <c r="B315" s="59" t="s">
        <v>42</v>
      </c>
      <c r="C315" s="60"/>
      <c r="D315" s="61"/>
      <c r="E315" s="60" t="s">
        <v>924</v>
      </c>
      <c r="F315" s="60" t="s">
        <v>925</v>
      </c>
      <c r="G315" s="62" t="s">
        <v>45</v>
      </c>
      <c r="H315" s="62" t="n">
        <v>4284</v>
      </c>
      <c r="I315" s="61" t="n">
        <v>556</v>
      </c>
      <c r="J315" s="61" t="s">
        <v>46</v>
      </c>
      <c r="K315" s="61"/>
      <c r="L315" s="64" t="s">
        <v>47</v>
      </c>
      <c r="M315" s="60" t="s">
        <v>924</v>
      </c>
      <c r="N315" s="0"/>
      <c r="O315" s="64" t="s">
        <v>57</v>
      </c>
      <c r="P315" s="65"/>
      <c r="Q315" s="64" t="n">
        <v>34</v>
      </c>
      <c r="R315" s="64" t="n">
        <v>1</v>
      </c>
      <c r="S315" s="64" t="n">
        <v>21</v>
      </c>
      <c r="T315" s="64" t="n">
        <v>21</v>
      </c>
      <c r="U315" s="64" t="n">
        <v>1</v>
      </c>
      <c r="V315" s="64" t="n">
        <v>1</v>
      </c>
      <c r="W315" s="64" t="n">
        <v>1</v>
      </c>
      <c r="X315" s="47" t="n">
        <f aca="false">+W315-U315</f>
        <v>0</v>
      </c>
      <c r="Y315" s="66" t="n">
        <f aca="false">+W315-V315</f>
        <v>0</v>
      </c>
      <c r="Z315" s="67" t="s">
        <v>139</v>
      </c>
      <c r="AA315" s="54"/>
      <c r="AC315" s="68" t="n">
        <v>369996</v>
      </c>
      <c r="AD315" s="68" t="n">
        <v>130551</v>
      </c>
      <c r="AE315" s="75" t="s">
        <v>51</v>
      </c>
      <c r="AF315" s="76" t="n">
        <v>0.33</v>
      </c>
      <c r="AG315" s="77" t="n">
        <v>9904</v>
      </c>
      <c r="AH315" s="71" t="s">
        <v>74</v>
      </c>
      <c r="AI315" s="71" t="s">
        <v>4</v>
      </c>
      <c r="AJ315" s="61" t="s">
        <v>926</v>
      </c>
      <c r="AK315" s="107" t="s">
        <v>182</v>
      </c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true" customHeight="false" outlineLevel="0" collapsed="false">
      <c r="A316" s="43"/>
      <c r="B316" s="11" t="n">
        <v>36325</v>
      </c>
      <c r="E316" s="55" t="s">
        <v>879</v>
      </c>
      <c r="F316" s="55" t="s">
        <v>927</v>
      </c>
      <c r="G316" s="6" t="s">
        <v>45</v>
      </c>
      <c r="H316" s="5" t="n">
        <v>6844</v>
      </c>
      <c r="I316" s="1"/>
      <c r="J316" s="56"/>
      <c r="K316" s="1"/>
      <c r="L316" s="55"/>
      <c r="M316" s="55" t="s">
        <v>89</v>
      </c>
      <c r="N316" s="1" t="s">
        <v>56</v>
      </c>
      <c r="O316" s="64" t="s">
        <v>64</v>
      </c>
      <c r="Q316" s="1" t="n">
        <v>2505</v>
      </c>
      <c r="R316" s="1"/>
      <c r="S316" s="1" t="n">
        <v>3400</v>
      </c>
      <c r="T316" s="103" t="n">
        <v>3833</v>
      </c>
      <c r="U316" s="1"/>
      <c r="V316" s="103"/>
      <c r="W316" s="1"/>
      <c r="X316" s="47" t="n">
        <f aca="false">+W316-U316</f>
        <v>0</v>
      </c>
      <c r="Y316" s="14" t="n">
        <f aca="false">+W316-V316</f>
        <v>0</v>
      </c>
      <c r="Z316" s="15" t="s">
        <v>928</v>
      </c>
      <c r="AA316" s="49"/>
      <c r="AB316" s="45"/>
      <c r="AC316" s="5"/>
      <c r="AD316" s="5" t="n">
        <v>138049</v>
      </c>
      <c r="AE316" s="44" t="s">
        <v>59</v>
      </c>
      <c r="AF316" s="51" t="n">
        <v>0.025</v>
      </c>
      <c r="AG316" s="57"/>
      <c r="AH316" s="53" t="s">
        <v>92</v>
      </c>
      <c r="AI316" s="74"/>
      <c r="AJ316" s="1" t="s">
        <v>760</v>
      </c>
      <c r="AK316" s="54" t="s">
        <v>182</v>
      </c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true" customHeight="false" outlineLevel="0" collapsed="false">
      <c r="A317" s="43"/>
      <c r="B317" s="11" t="s">
        <v>42</v>
      </c>
      <c r="E317" s="3" t="s">
        <v>929</v>
      </c>
      <c r="F317" s="3" t="s">
        <v>930</v>
      </c>
      <c r="G317" s="6" t="s">
        <v>45</v>
      </c>
      <c r="H317" s="6" t="n">
        <v>4660</v>
      </c>
      <c r="I317" s="4" t="n">
        <v>441</v>
      </c>
      <c r="J317" s="4" t="s">
        <v>46</v>
      </c>
      <c r="L317" s="1" t="s">
        <v>47</v>
      </c>
      <c r="M317" s="3" t="s">
        <v>929</v>
      </c>
      <c r="N317" s="45"/>
      <c r="O317" s="1" t="s">
        <v>115</v>
      </c>
      <c r="Q317" s="1" t="n">
        <v>193</v>
      </c>
      <c r="R317" s="1" t="n">
        <v>1</v>
      </c>
      <c r="S317" s="1" t="n">
        <v>88</v>
      </c>
      <c r="T317" s="1" t="n">
        <v>88</v>
      </c>
      <c r="U317" s="1" t="n">
        <v>1</v>
      </c>
      <c r="V317" s="1" t="n">
        <v>1</v>
      </c>
      <c r="W317" s="1" t="n">
        <v>1</v>
      </c>
      <c r="X317" s="47" t="n">
        <f aca="false">+W317-U317</f>
        <v>0</v>
      </c>
      <c r="Y317" s="14" t="n">
        <f aca="false">+W317-V317</f>
        <v>0</v>
      </c>
      <c r="Z317" s="67" t="s">
        <v>139</v>
      </c>
      <c r="AA317" s="49"/>
      <c r="AB317" s="45"/>
      <c r="AC317" s="45"/>
      <c r="AD317" s="5" t="n">
        <v>138958</v>
      </c>
      <c r="AE317" s="50" t="s">
        <v>51</v>
      </c>
      <c r="AF317" s="9" t="n">
        <v>0.33</v>
      </c>
      <c r="AG317" s="109" t="n">
        <v>9904</v>
      </c>
      <c r="AH317" s="1" t="s">
        <v>171</v>
      </c>
      <c r="AI317" s="53" t="s">
        <v>4</v>
      </c>
      <c r="AJ317" s="4" t="s">
        <v>931</v>
      </c>
      <c r="AK317" s="54" t="s">
        <v>86</v>
      </c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true" customHeight="false" outlineLevel="0" collapsed="false">
      <c r="A318" s="58"/>
      <c r="B318" s="59" t="s">
        <v>42</v>
      </c>
      <c r="C318" s="73"/>
      <c r="D318" s="64"/>
      <c r="E318" s="60" t="s">
        <v>846</v>
      </c>
      <c r="F318" s="60" t="s">
        <v>932</v>
      </c>
      <c r="G318" s="6" t="s">
        <v>45</v>
      </c>
      <c r="H318" s="62" t="n">
        <v>4688</v>
      </c>
      <c r="I318" s="4" t="n">
        <v>601</v>
      </c>
      <c r="J318" s="4" t="s">
        <v>46</v>
      </c>
      <c r="L318" s="1" t="s">
        <v>47</v>
      </c>
      <c r="M318" s="3" t="s">
        <v>933</v>
      </c>
      <c r="N318" s="45"/>
      <c r="O318" s="64" t="s">
        <v>198</v>
      </c>
      <c r="Q318" s="1" t="n">
        <v>1</v>
      </c>
      <c r="R318" s="64" t="n">
        <v>1</v>
      </c>
      <c r="S318" s="64" t="n">
        <v>1</v>
      </c>
      <c r="T318" s="64" t="n">
        <v>1</v>
      </c>
      <c r="U318" s="64" t="n">
        <v>1</v>
      </c>
      <c r="V318" s="64" t="n">
        <v>1</v>
      </c>
      <c r="W318" s="64" t="n">
        <v>1</v>
      </c>
      <c r="X318" s="47" t="n">
        <f aca="false">+W318-U318</f>
        <v>0</v>
      </c>
      <c r="Y318" s="14" t="n">
        <f aca="false">+W318-V318</f>
        <v>0</v>
      </c>
      <c r="Z318" s="67" t="s">
        <v>139</v>
      </c>
      <c r="AA318" s="15"/>
      <c r="AB318" s="45"/>
      <c r="AC318" s="5" t="n">
        <v>311913</v>
      </c>
      <c r="AD318" s="68" t="n">
        <v>133021</v>
      </c>
      <c r="AE318" s="50" t="s">
        <v>51</v>
      </c>
      <c r="AF318" s="9" t="n">
        <v>0.33</v>
      </c>
      <c r="AG318" s="109" t="n">
        <v>9907</v>
      </c>
      <c r="AH318" s="1" t="s">
        <v>733</v>
      </c>
      <c r="AI318" s="53" t="s">
        <v>4</v>
      </c>
      <c r="AJ318" s="61" t="s">
        <v>79</v>
      </c>
      <c r="AK318" s="54" t="s">
        <v>53</v>
      </c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true" customHeight="false" outlineLevel="0" collapsed="false">
      <c r="A319" s="43"/>
      <c r="B319" s="11" t="n">
        <v>36325</v>
      </c>
      <c r="E319" s="55" t="s">
        <v>934</v>
      </c>
      <c r="F319" s="55" t="s">
        <v>155</v>
      </c>
      <c r="G319" s="6" t="s">
        <v>45</v>
      </c>
      <c r="H319" s="5" t="n">
        <v>5053</v>
      </c>
      <c r="I319" s="1"/>
      <c r="J319" s="56"/>
      <c r="K319" s="1"/>
      <c r="L319" s="55"/>
      <c r="M319" s="55" t="s">
        <v>89</v>
      </c>
      <c r="N319" s="1" t="s">
        <v>56</v>
      </c>
      <c r="O319" s="1" t="s">
        <v>72</v>
      </c>
      <c r="Q319" s="1" t="n">
        <v>248</v>
      </c>
      <c r="R319" s="1" t="n">
        <v>26</v>
      </c>
      <c r="S319" s="1" t="n">
        <v>91</v>
      </c>
      <c r="T319" s="1" t="n">
        <v>37</v>
      </c>
      <c r="U319" s="1" t="n">
        <v>26</v>
      </c>
      <c r="V319" s="1" t="n">
        <v>26</v>
      </c>
      <c r="W319" s="1" t="n">
        <v>26</v>
      </c>
      <c r="X319" s="47" t="n">
        <f aca="false">+W319-U319</f>
        <v>0</v>
      </c>
      <c r="Y319" s="14" t="n">
        <f aca="false">+W319-V319</f>
        <v>0</v>
      </c>
      <c r="Z319" s="67" t="s">
        <v>139</v>
      </c>
      <c r="AA319" s="49"/>
      <c r="AB319" s="45"/>
      <c r="AC319" s="5"/>
      <c r="AD319" s="5" t="n">
        <v>138482</v>
      </c>
      <c r="AE319" s="44" t="s">
        <v>59</v>
      </c>
      <c r="AF319" s="51" t="n">
        <v>0.055</v>
      </c>
      <c r="AG319" s="57"/>
      <c r="AH319" s="53" t="s">
        <v>92</v>
      </c>
      <c r="AI319" s="53" t="s">
        <v>4</v>
      </c>
      <c r="AJ319" s="1" t="s">
        <v>935</v>
      </c>
      <c r="AK319" s="54" t="s">
        <v>182</v>
      </c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true" customHeight="false" outlineLevel="0" collapsed="false">
      <c r="A320" s="43"/>
      <c r="B320" s="11" t="s">
        <v>42</v>
      </c>
      <c r="E320" s="3" t="s">
        <v>936</v>
      </c>
      <c r="F320" s="3" t="s">
        <v>937</v>
      </c>
      <c r="G320" s="6" t="s">
        <v>45</v>
      </c>
      <c r="H320" s="6" t="n">
        <v>5252</v>
      </c>
      <c r="I320" s="4" t="n">
        <v>650</v>
      </c>
      <c r="J320" s="4" t="s">
        <v>46</v>
      </c>
      <c r="L320" s="1" t="s">
        <v>47</v>
      </c>
      <c r="M320" s="3" t="s">
        <v>938</v>
      </c>
      <c r="N320" s="45"/>
      <c r="O320" s="1" t="s">
        <v>192</v>
      </c>
      <c r="Q320" s="1" t="n">
        <v>97</v>
      </c>
      <c r="R320" s="1" t="n">
        <v>1</v>
      </c>
      <c r="S320" s="1" t="n">
        <v>29</v>
      </c>
      <c r="T320" s="1" t="n">
        <v>29</v>
      </c>
      <c r="U320" s="1" t="n">
        <v>1</v>
      </c>
      <c r="V320" s="1" t="n">
        <v>1</v>
      </c>
      <c r="W320" s="1" t="n">
        <v>1</v>
      </c>
      <c r="X320" s="47" t="n">
        <f aca="false">+W320-U320</f>
        <v>0</v>
      </c>
      <c r="Y320" s="14" t="n">
        <f aca="false">+W320-V320</f>
        <v>0</v>
      </c>
      <c r="Z320" s="67" t="s">
        <v>139</v>
      </c>
      <c r="AA320" s="49"/>
      <c r="AB320" s="45"/>
      <c r="AC320" s="5" t="n">
        <v>309930</v>
      </c>
      <c r="AD320" s="5" t="n">
        <v>132899</v>
      </c>
      <c r="AE320" s="50" t="s">
        <v>51</v>
      </c>
      <c r="AF320" s="9" t="n">
        <v>0.045</v>
      </c>
      <c r="AG320" s="52"/>
      <c r="AH320" s="53" t="s">
        <v>92</v>
      </c>
      <c r="AI320" s="53" t="s">
        <v>4</v>
      </c>
      <c r="AJ320" s="4" t="s">
        <v>79</v>
      </c>
      <c r="AK320" s="54" t="s">
        <v>336</v>
      </c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true" customHeight="false" outlineLevel="0" collapsed="false">
      <c r="A321" s="43"/>
      <c r="B321" s="11" t="s">
        <v>42</v>
      </c>
      <c r="E321" s="3" t="s">
        <v>690</v>
      </c>
      <c r="F321" s="3" t="s">
        <v>353</v>
      </c>
      <c r="G321" s="6" t="n">
        <v>5310</v>
      </c>
      <c r="H321" s="6" t="n">
        <v>5310</v>
      </c>
      <c r="I321" s="4" t="n">
        <v>429</v>
      </c>
      <c r="J321" s="4" t="s">
        <v>46</v>
      </c>
      <c r="L321" s="1" t="s">
        <v>47</v>
      </c>
      <c r="M321" s="3" t="s">
        <v>690</v>
      </c>
      <c r="N321" s="45"/>
      <c r="O321" s="1" t="s">
        <v>105</v>
      </c>
      <c r="Q321" s="1" t="n">
        <v>194</v>
      </c>
      <c r="R321" s="1" t="n">
        <v>1</v>
      </c>
      <c r="S321" s="1" t="n">
        <v>753</v>
      </c>
      <c r="T321" s="1" t="n">
        <v>753</v>
      </c>
      <c r="U321" s="1" t="n">
        <v>1</v>
      </c>
      <c r="V321" s="1" t="n">
        <v>1</v>
      </c>
      <c r="W321" s="1" t="n">
        <v>1</v>
      </c>
      <c r="X321" s="47" t="n">
        <f aca="false">+W321-U321</f>
        <v>0</v>
      </c>
      <c r="Y321" s="14" t="n">
        <f aca="false">+W321-V321</f>
        <v>0</v>
      </c>
      <c r="Z321" s="67" t="s">
        <v>139</v>
      </c>
      <c r="AA321" s="49"/>
      <c r="AB321" s="45"/>
      <c r="AC321" s="5" t="n">
        <v>358934</v>
      </c>
      <c r="AD321" s="5" t="n">
        <v>138084</v>
      </c>
      <c r="AE321" s="50" t="s">
        <v>51</v>
      </c>
      <c r="AF321" s="51" t="n">
        <v>0.161</v>
      </c>
      <c r="AG321" s="52" t="n">
        <v>9904</v>
      </c>
      <c r="AH321" s="53" t="s">
        <v>74</v>
      </c>
      <c r="AI321" s="53" t="s">
        <v>4</v>
      </c>
      <c r="AJ321" s="4" t="s">
        <v>692</v>
      </c>
      <c r="AK321" s="54" t="s">
        <v>182</v>
      </c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true" customHeight="false" outlineLevel="0" collapsed="false">
      <c r="A322" s="58"/>
      <c r="B322" s="59" t="s">
        <v>42</v>
      </c>
      <c r="C322" s="73"/>
      <c r="D322" s="64"/>
      <c r="E322" s="60" t="s">
        <v>936</v>
      </c>
      <c r="F322" s="60" t="s">
        <v>939</v>
      </c>
      <c r="G322" s="6" t="s">
        <v>45</v>
      </c>
      <c r="H322" s="62" t="n">
        <v>5404</v>
      </c>
      <c r="I322" s="4" t="n">
        <v>649</v>
      </c>
      <c r="J322" s="4" t="s">
        <v>46</v>
      </c>
      <c r="L322" s="1" t="s">
        <v>47</v>
      </c>
      <c r="M322" s="3" t="s">
        <v>938</v>
      </c>
      <c r="N322" s="45"/>
      <c r="O322" s="64" t="s">
        <v>192</v>
      </c>
      <c r="Q322" s="64" t="n">
        <v>43</v>
      </c>
      <c r="R322" s="64" t="n">
        <v>67</v>
      </c>
      <c r="S322" s="64" t="n">
        <v>67</v>
      </c>
      <c r="T322" s="64" t="n">
        <v>67</v>
      </c>
      <c r="U322" s="64" t="n">
        <v>67</v>
      </c>
      <c r="V322" s="64" t="n">
        <v>67</v>
      </c>
      <c r="W322" s="64" t="n">
        <v>67</v>
      </c>
      <c r="X322" s="47" t="n">
        <f aca="false">+W322-U322</f>
        <v>0</v>
      </c>
      <c r="Y322" s="14" t="n">
        <f aca="false">+W322-V322</f>
        <v>0</v>
      </c>
      <c r="Z322" s="67" t="s">
        <v>139</v>
      </c>
      <c r="AA322" s="49"/>
      <c r="AB322" s="45"/>
      <c r="AC322" s="5" t="n">
        <v>309931</v>
      </c>
      <c r="AD322" s="68" t="n">
        <v>132899</v>
      </c>
      <c r="AE322" s="50" t="s">
        <v>51</v>
      </c>
      <c r="AF322" s="9" t="n">
        <v>0.045</v>
      </c>
      <c r="AG322" s="52"/>
      <c r="AH322" s="53" t="s">
        <v>92</v>
      </c>
      <c r="AI322" s="53" t="s">
        <v>4</v>
      </c>
      <c r="AJ322" s="61" t="s">
        <v>79</v>
      </c>
      <c r="AK322" s="54" t="s">
        <v>336</v>
      </c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true" customHeight="false" outlineLevel="0" collapsed="false">
      <c r="A323" s="43"/>
      <c r="B323" s="11" t="s">
        <v>42</v>
      </c>
      <c r="C323" s="55"/>
      <c r="D323" s="1"/>
      <c r="E323" s="3" t="s">
        <v>151</v>
      </c>
      <c r="F323" s="3" t="s">
        <v>940</v>
      </c>
      <c r="G323" s="6" t="s">
        <v>45</v>
      </c>
      <c r="H323" s="6" t="n">
        <v>5631</v>
      </c>
      <c r="I323" s="4" t="n">
        <v>447</v>
      </c>
      <c r="J323" s="4" t="s">
        <v>46</v>
      </c>
      <c r="L323" s="1" t="s">
        <v>47</v>
      </c>
      <c r="M323" s="3" t="s">
        <v>746</v>
      </c>
      <c r="N323" s="45"/>
      <c r="O323" s="1" t="s">
        <v>105</v>
      </c>
      <c r="Q323" s="1" t="n">
        <v>30</v>
      </c>
      <c r="R323" s="1" t="n">
        <v>4</v>
      </c>
      <c r="S323" s="1" t="n">
        <v>31</v>
      </c>
      <c r="T323" s="1" t="n">
        <v>21</v>
      </c>
      <c r="U323" s="1" t="n">
        <v>1</v>
      </c>
      <c r="V323" s="1" t="n">
        <v>1</v>
      </c>
      <c r="W323" s="1" t="n">
        <v>1</v>
      </c>
      <c r="X323" s="47" t="n">
        <f aca="false">+W323-U323</f>
        <v>0</v>
      </c>
      <c r="Y323" s="14" t="n">
        <f aca="false">+W323-V323</f>
        <v>0</v>
      </c>
      <c r="Z323" s="67" t="s">
        <v>139</v>
      </c>
      <c r="AA323" s="49"/>
      <c r="AB323" s="45"/>
      <c r="AC323" s="5" t="n">
        <v>332518</v>
      </c>
      <c r="AD323" s="5" t="n">
        <v>133291</v>
      </c>
      <c r="AE323" s="50" t="s">
        <v>51</v>
      </c>
      <c r="AF323" s="51" t="n">
        <v>0.147</v>
      </c>
      <c r="AG323" s="52" t="n">
        <v>9812</v>
      </c>
      <c r="AH323" s="53" t="s">
        <v>187</v>
      </c>
      <c r="AI323" s="53" t="s">
        <v>4</v>
      </c>
      <c r="AJ323" s="4" t="s">
        <v>747</v>
      </c>
      <c r="AK323" s="54" t="s">
        <v>76</v>
      </c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true" customHeight="false" outlineLevel="0" collapsed="false">
      <c r="A324" s="43"/>
      <c r="B324" s="11" t="n">
        <v>36325</v>
      </c>
      <c r="E324" s="3" t="s">
        <v>112</v>
      </c>
      <c r="F324" s="55" t="s">
        <v>941</v>
      </c>
      <c r="G324" s="6" t="s">
        <v>45</v>
      </c>
      <c r="H324" s="5" t="n">
        <v>5767</v>
      </c>
      <c r="I324" s="1"/>
      <c r="J324" s="56"/>
      <c r="K324" s="1"/>
      <c r="L324" s="55"/>
      <c r="M324" s="55" t="s">
        <v>89</v>
      </c>
      <c r="N324" s="1" t="s">
        <v>56</v>
      </c>
      <c r="O324" s="1" t="s">
        <v>84</v>
      </c>
      <c r="Q324" s="1" t="n">
        <v>120</v>
      </c>
      <c r="R324" s="1" t="n">
        <v>123</v>
      </c>
      <c r="S324" s="1" t="n">
        <v>128</v>
      </c>
      <c r="T324" s="1" t="n">
        <v>133</v>
      </c>
      <c r="U324" s="1" t="n">
        <v>114</v>
      </c>
      <c r="V324" s="1" t="n">
        <v>114</v>
      </c>
      <c r="W324" s="1" t="n">
        <v>114</v>
      </c>
      <c r="X324" s="47" t="n">
        <f aca="false">+W324-U324</f>
        <v>0</v>
      </c>
      <c r="Y324" s="14" t="n">
        <f aca="false">+W324-V324</f>
        <v>0</v>
      </c>
      <c r="Z324" s="67" t="s">
        <v>139</v>
      </c>
      <c r="AA324" s="49"/>
      <c r="AB324" s="45"/>
      <c r="AC324" s="5"/>
      <c r="AD324" s="5" t="n">
        <v>202340</v>
      </c>
      <c r="AE324" s="44" t="s">
        <v>59</v>
      </c>
      <c r="AF324" s="51" t="n">
        <v>0.055</v>
      </c>
      <c r="AG324" s="57"/>
      <c r="AH324" s="53" t="s">
        <v>92</v>
      </c>
      <c r="AI324" s="53" t="s">
        <v>4</v>
      </c>
      <c r="AJ324" s="1" t="s">
        <v>942</v>
      </c>
      <c r="AK324" s="54" t="s">
        <v>76</v>
      </c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22.5" hidden="true" customHeight="false" outlineLevel="0" collapsed="false">
      <c r="A325" s="58"/>
      <c r="B325" s="59" t="s">
        <v>42</v>
      </c>
      <c r="C325" s="60"/>
      <c r="D325" s="61"/>
      <c r="E325" s="60" t="s">
        <v>943</v>
      </c>
      <c r="F325" s="60" t="s">
        <v>787</v>
      </c>
      <c r="G325" s="62" t="s">
        <v>45</v>
      </c>
      <c r="H325" s="62" t="n">
        <v>9626</v>
      </c>
      <c r="I325" s="61" t="n">
        <v>765</v>
      </c>
      <c r="J325" s="61" t="s">
        <v>46</v>
      </c>
      <c r="K325" s="61" t="n">
        <v>1</v>
      </c>
      <c r="L325" s="64" t="s">
        <v>47</v>
      </c>
      <c r="M325" s="60" t="s">
        <v>788</v>
      </c>
      <c r="N325" s="0"/>
      <c r="O325" s="64" t="s">
        <v>64</v>
      </c>
      <c r="P325" s="65"/>
      <c r="Q325" s="64" t="n">
        <v>936</v>
      </c>
      <c r="R325" s="64"/>
      <c r="S325" s="64" t="n">
        <v>890</v>
      </c>
      <c r="T325" s="64" t="n">
        <v>903</v>
      </c>
      <c r="U325" s="64"/>
      <c r="V325" s="64"/>
      <c r="W325" s="64"/>
      <c r="X325" s="47" t="n">
        <f aca="false">+W325-U325</f>
        <v>0</v>
      </c>
      <c r="Y325" s="66" t="n">
        <f aca="false">+W325-V325</f>
        <v>0</v>
      </c>
      <c r="Z325" s="48" t="s">
        <v>944</v>
      </c>
      <c r="AA325" s="54"/>
      <c r="AC325" s="0"/>
      <c r="AD325" s="68" t="n">
        <v>431951</v>
      </c>
      <c r="AE325" s="75" t="s">
        <v>51</v>
      </c>
      <c r="AF325" s="145" t="n">
        <v>0.08</v>
      </c>
      <c r="AG325" s="146" t="n">
        <v>9906</v>
      </c>
      <c r="AH325" s="5" t="s">
        <v>74</v>
      </c>
      <c r="AI325" s="71"/>
      <c r="AJ325" s="61" t="s">
        <v>789</v>
      </c>
      <c r="AK325" s="54" t="s">
        <v>53</v>
      </c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true" customHeight="false" outlineLevel="0" collapsed="false">
      <c r="A326" s="43"/>
      <c r="B326" s="11" t="s">
        <v>42</v>
      </c>
      <c r="C326" s="55"/>
      <c r="D326" s="1"/>
      <c r="E326" s="3" t="s">
        <v>945</v>
      </c>
      <c r="F326" s="3" t="s">
        <v>946</v>
      </c>
      <c r="G326" s="6" t="s">
        <v>45</v>
      </c>
      <c r="H326" s="6" t="n">
        <v>5842</v>
      </c>
      <c r="I326" s="4" t="n">
        <v>429</v>
      </c>
      <c r="J326" s="4" t="s">
        <v>46</v>
      </c>
      <c r="L326" s="1" t="s">
        <v>47</v>
      </c>
      <c r="M326" s="3" t="s">
        <v>867</v>
      </c>
      <c r="N326" s="45"/>
      <c r="O326" s="1" t="s">
        <v>115</v>
      </c>
      <c r="Q326" s="1" t="n">
        <v>323</v>
      </c>
      <c r="R326" s="1" t="n">
        <v>211</v>
      </c>
      <c r="S326" s="1" t="n">
        <v>225</v>
      </c>
      <c r="T326" s="1" t="n">
        <v>195</v>
      </c>
      <c r="U326" s="1" t="n">
        <v>211</v>
      </c>
      <c r="V326" s="1" t="n">
        <v>211</v>
      </c>
      <c r="W326" s="1" t="n">
        <v>211</v>
      </c>
      <c r="X326" s="47" t="n">
        <f aca="false">+W326-U326</f>
        <v>0</v>
      </c>
      <c r="Y326" s="14" t="n">
        <f aca="false">+W326-V326</f>
        <v>0</v>
      </c>
      <c r="Z326" s="67" t="s">
        <v>139</v>
      </c>
      <c r="AA326" s="15"/>
      <c r="AB326" s="45"/>
      <c r="AC326" s="5" t="n">
        <v>358938</v>
      </c>
      <c r="AD326" s="5" t="n">
        <v>133127</v>
      </c>
      <c r="AE326" s="50" t="s">
        <v>51</v>
      </c>
      <c r="AF326" s="51" t="n">
        <v>0.06</v>
      </c>
      <c r="AG326" s="52"/>
      <c r="AH326" s="53" t="s">
        <v>92</v>
      </c>
      <c r="AI326" s="53" t="s">
        <v>4</v>
      </c>
      <c r="AJ326" s="4" t="s">
        <v>79</v>
      </c>
      <c r="AK326" s="54" t="s">
        <v>68</v>
      </c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true" customHeight="false" outlineLevel="0" collapsed="false">
      <c r="A327" s="43"/>
      <c r="B327" s="11"/>
      <c r="C327" s="55"/>
      <c r="D327" s="1"/>
      <c r="E327" s="60" t="s">
        <v>288</v>
      </c>
      <c r="F327" s="60" t="s">
        <v>947</v>
      </c>
      <c r="G327" s="6"/>
      <c r="H327" s="62" t="n">
        <v>5892</v>
      </c>
      <c r="I327" s="4"/>
      <c r="J327" s="4"/>
      <c r="L327" s="1"/>
      <c r="N327" s="45"/>
      <c r="O327" s="64" t="s">
        <v>471</v>
      </c>
      <c r="Q327" s="1"/>
      <c r="R327" s="1" t="n">
        <v>0</v>
      </c>
      <c r="S327" s="1"/>
      <c r="T327" s="1"/>
      <c r="U327" s="1" t="n">
        <v>100</v>
      </c>
      <c r="V327" s="1" t="n">
        <v>100</v>
      </c>
      <c r="W327" s="1" t="n">
        <v>100</v>
      </c>
      <c r="X327" s="47" t="n">
        <f aca="false">+W327-U327</f>
        <v>0</v>
      </c>
      <c r="Y327" s="14" t="n">
        <f aca="false">+W327-V327</f>
        <v>0</v>
      </c>
      <c r="Z327" s="67" t="s">
        <v>139</v>
      </c>
      <c r="AA327" s="49"/>
      <c r="AB327" s="45"/>
      <c r="AC327" s="5"/>
      <c r="AD327" s="5" t="n">
        <v>563963</v>
      </c>
      <c r="AE327" s="50"/>
      <c r="AF327" s="51"/>
      <c r="AG327" s="52"/>
      <c r="AH327" s="53"/>
      <c r="AI327" s="53"/>
      <c r="AJ327" s="4" t="s">
        <v>79</v>
      </c>
      <c r="AK327" s="54" t="s">
        <v>53</v>
      </c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true" customHeight="false" outlineLevel="0" collapsed="false">
      <c r="A328" s="58"/>
      <c r="B328" s="59" t="s">
        <v>42</v>
      </c>
      <c r="C328" s="60"/>
      <c r="D328" s="61"/>
      <c r="E328" s="60" t="s">
        <v>948</v>
      </c>
      <c r="F328" s="60" t="s">
        <v>947</v>
      </c>
      <c r="G328" s="62" t="s">
        <v>83</v>
      </c>
      <c r="H328" s="62" t="n">
        <v>5892</v>
      </c>
      <c r="I328" s="61" t="n">
        <v>600</v>
      </c>
      <c r="J328" s="61" t="s">
        <v>46</v>
      </c>
      <c r="K328" s="61"/>
      <c r="L328" s="64" t="s">
        <v>47</v>
      </c>
      <c r="M328" s="60" t="s">
        <v>948</v>
      </c>
      <c r="N328" s="0"/>
      <c r="O328" s="64" t="s">
        <v>471</v>
      </c>
      <c r="P328" s="65"/>
      <c r="Q328" s="64" t="n">
        <v>40</v>
      </c>
      <c r="R328" s="64" t="n">
        <v>28</v>
      </c>
      <c r="S328" s="64" t="n">
        <v>26</v>
      </c>
      <c r="T328" s="64" t="n">
        <v>32</v>
      </c>
      <c r="U328" s="64" t="n">
        <v>28</v>
      </c>
      <c r="V328" s="64" t="n">
        <v>28</v>
      </c>
      <c r="W328" s="64" t="n">
        <v>28</v>
      </c>
      <c r="X328" s="47" t="n">
        <f aca="false">+W328-U328</f>
        <v>0</v>
      </c>
      <c r="Y328" s="66" t="n">
        <f aca="false">+W328-V328</f>
        <v>0</v>
      </c>
      <c r="Z328" s="67" t="s">
        <v>139</v>
      </c>
      <c r="AA328" s="54"/>
      <c r="AC328" s="68" t="n">
        <v>313212</v>
      </c>
      <c r="AD328" s="68" t="n">
        <v>130475</v>
      </c>
      <c r="AE328" s="75" t="s">
        <v>51</v>
      </c>
      <c r="AF328" s="76" t="n">
        <v>0.025</v>
      </c>
      <c r="AG328" s="77"/>
      <c r="AH328" s="71" t="s">
        <v>92</v>
      </c>
      <c r="AI328" s="71" t="s">
        <v>4</v>
      </c>
      <c r="AJ328" s="61" t="s">
        <v>79</v>
      </c>
      <c r="AK328" s="54" t="s">
        <v>336</v>
      </c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true" customHeight="false" outlineLevel="0" collapsed="false">
      <c r="A329" s="43"/>
      <c r="B329" s="11" t="s">
        <v>42</v>
      </c>
      <c r="E329" s="3" t="s">
        <v>949</v>
      </c>
      <c r="F329" s="3" t="s">
        <v>950</v>
      </c>
      <c r="G329" s="6" t="s">
        <v>45</v>
      </c>
      <c r="H329" s="6" t="n">
        <v>5893</v>
      </c>
      <c r="I329" s="4" t="n">
        <v>427</v>
      </c>
      <c r="J329" s="4" t="s">
        <v>46</v>
      </c>
      <c r="L329" s="1" t="s">
        <v>47</v>
      </c>
      <c r="M329" s="3" t="s">
        <v>951</v>
      </c>
      <c r="N329" s="45"/>
      <c r="O329" s="1" t="s">
        <v>90</v>
      </c>
      <c r="Q329" s="1" t="n">
        <v>30</v>
      </c>
      <c r="R329" s="1" t="n">
        <v>41</v>
      </c>
      <c r="S329" s="1" t="n">
        <v>31</v>
      </c>
      <c r="T329" s="1" t="n">
        <v>48</v>
      </c>
      <c r="U329" s="46" t="n">
        <v>0</v>
      </c>
      <c r="V329" s="46" t="n">
        <v>0</v>
      </c>
      <c r="W329" s="46" t="n">
        <v>0</v>
      </c>
      <c r="X329" s="47" t="n">
        <f aca="false">+W329-U329</f>
        <v>0</v>
      </c>
      <c r="Y329" s="14" t="n">
        <f aca="false">+W329-V329</f>
        <v>0</v>
      </c>
      <c r="Z329" s="67" t="s">
        <v>952</v>
      </c>
      <c r="AA329" s="15"/>
      <c r="AB329" s="45"/>
      <c r="AC329" s="5" t="n">
        <v>313444</v>
      </c>
      <c r="AD329" s="5" t="n">
        <v>133192</v>
      </c>
      <c r="AE329" s="50" t="s">
        <v>51</v>
      </c>
      <c r="AF329" s="51" t="n">
        <v>0.065</v>
      </c>
      <c r="AG329" s="52"/>
      <c r="AH329" s="53" t="s">
        <v>92</v>
      </c>
      <c r="AI329" s="53" t="s">
        <v>4</v>
      </c>
      <c r="AJ329" s="4" t="s">
        <v>953</v>
      </c>
      <c r="AK329" s="54" t="s">
        <v>182</v>
      </c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true" customHeight="false" outlineLevel="0" collapsed="false">
      <c r="A330" s="43"/>
      <c r="B330" s="11" t="s">
        <v>42</v>
      </c>
      <c r="E330" s="55" t="s">
        <v>954</v>
      </c>
      <c r="F330" s="55" t="s">
        <v>955</v>
      </c>
      <c r="G330" s="6" t="s">
        <v>45</v>
      </c>
      <c r="H330" s="5" t="n">
        <v>9722</v>
      </c>
      <c r="I330" s="1"/>
      <c r="J330" s="56"/>
      <c r="K330" s="1"/>
      <c r="L330" s="55"/>
      <c r="M330" s="55" t="s">
        <v>954</v>
      </c>
      <c r="N330" s="1"/>
      <c r="O330" s="1" t="s">
        <v>64</v>
      </c>
      <c r="Q330" s="1"/>
      <c r="R330" s="1"/>
      <c r="S330" s="1"/>
      <c r="T330" s="1"/>
      <c r="U330" s="1"/>
      <c r="V330" s="1"/>
      <c r="W330" s="1"/>
      <c r="X330" s="47" t="n">
        <f aca="false">+W330-U330</f>
        <v>0</v>
      </c>
      <c r="Y330" s="14" t="n">
        <f aca="false">+W330-V330</f>
        <v>0</v>
      </c>
      <c r="Z330" s="8" t="s">
        <v>146</v>
      </c>
      <c r="AA330" s="49"/>
      <c r="AB330" s="45"/>
      <c r="AC330" s="102"/>
      <c r="AD330" s="5" t="n">
        <v>28646</v>
      </c>
      <c r="AE330" s="44" t="s">
        <v>59</v>
      </c>
      <c r="AF330" s="51" t="n">
        <v>0.055</v>
      </c>
      <c r="AG330" s="57"/>
      <c r="AH330" s="53" t="s">
        <v>92</v>
      </c>
      <c r="AI330" s="53" t="s">
        <v>4</v>
      </c>
      <c r="AJ330" s="1" t="s">
        <v>956</v>
      </c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true" customHeight="false" outlineLevel="0" collapsed="false">
      <c r="A331" s="58"/>
      <c r="B331" s="59" t="s">
        <v>42</v>
      </c>
      <c r="C331" s="73"/>
      <c r="D331" s="64"/>
      <c r="E331" s="73" t="s">
        <v>957</v>
      </c>
      <c r="F331" s="73" t="s">
        <v>958</v>
      </c>
      <c r="G331" s="62" t="s">
        <v>45</v>
      </c>
      <c r="H331" s="68" t="n">
        <v>9779</v>
      </c>
      <c r="I331" s="64"/>
      <c r="J331" s="78"/>
      <c r="K331" s="64"/>
      <c r="L331" s="73"/>
      <c r="M331" s="73" t="s">
        <v>959</v>
      </c>
      <c r="N331" s="64"/>
      <c r="O331" s="64" t="s">
        <v>64</v>
      </c>
      <c r="P331" s="65"/>
      <c r="Q331" s="79"/>
      <c r="R331" s="79"/>
      <c r="S331" s="79"/>
      <c r="T331" s="79"/>
      <c r="U331" s="79"/>
      <c r="V331" s="79"/>
      <c r="W331" s="79"/>
      <c r="X331" s="47" t="n">
        <f aca="false">+W331-U331</f>
        <v>0</v>
      </c>
      <c r="Y331" s="66" t="n">
        <f aca="false">+W331-V331</f>
        <v>0</v>
      </c>
      <c r="Z331" s="67" t="s">
        <v>960</v>
      </c>
      <c r="AA331" s="54"/>
      <c r="AC331" s="68"/>
      <c r="AD331" s="68" t="s">
        <v>395</v>
      </c>
      <c r="AE331" s="63" t="s">
        <v>59</v>
      </c>
      <c r="AF331" s="76" t="n">
        <v>0.093</v>
      </c>
      <c r="AG331" s="77" t="n">
        <v>9905</v>
      </c>
      <c r="AH331" s="71" t="s">
        <v>74</v>
      </c>
      <c r="AI331" s="71"/>
      <c r="AJ331" s="64" t="s">
        <v>961</v>
      </c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true" customHeight="false" outlineLevel="0" collapsed="false">
      <c r="A332" s="58"/>
      <c r="B332" s="59" t="s">
        <v>42</v>
      </c>
      <c r="C332" s="60"/>
      <c r="D332" s="61"/>
      <c r="E332" s="60" t="s">
        <v>962</v>
      </c>
      <c r="F332" s="60" t="s">
        <v>963</v>
      </c>
      <c r="G332" s="62" t="s">
        <v>45</v>
      </c>
      <c r="H332" s="62" t="n">
        <v>6014</v>
      </c>
      <c r="I332" s="61" t="n">
        <v>550</v>
      </c>
      <c r="J332" s="61" t="s">
        <v>46</v>
      </c>
      <c r="K332" s="61"/>
      <c r="L332" s="64" t="s">
        <v>47</v>
      </c>
      <c r="M332" s="60" t="s">
        <v>964</v>
      </c>
      <c r="N332" s="0"/>
      <c r="O332" s="64" t="s">
        <v>72</v>
      </c>
      <c r="P332" s="65"/>
      <c r="Q332" s="64" t="n">
        <v>77</v>
      </c>
      <c r="R332" s="64" t="n">
        <v>1</v>
      </c>
      <c r="S332" s="64" t="n">
        <v>1</v>
      </c>
      <c r="T332" s="64" t="n">
        <v>1</v>
      </c>
      <c r="U332" s="64" t="n">
        <v>1</v>
      </c>
      <c r="V332" s="64" t="n">
        <v>1</v>
      </c>
      <c r="W332" s="64" t="n">
        <v>1</v>
      </c>
      <c r="X332" s="47" t="n">
        <f aca="false">+W332-U332</f>
        <v>0</v>
      </c>
      <c r="Y332" s="66" t="n">
        <f aca="false">+W332-V332</f>
        <v>0</v>
      </c>
      <c r="Z332" s="67" t="s">
        <v>139</v>
      </c>
      <c r="AA332" s="67"/>
      <c r="AC332" s="68" t="n">
        <v>358918</v>
      </c>
      <c r="AD332" s="68" t="n">
        <v>138659</v>
      </c>
      <c r="AE332" s="75" t="s">
        <v>51</v>
      </c>
      <c r="AF332" s="76" t="n">
        <v>0.055</v>
      </c>
      <c r="AG332" s="77"/>
      <c r="AH332" s="71" t="s">
        <v>92</v>
      </c>
      <c r="AI332" s="71" t="s">
        <v>4</v>
      </c>
      <c r="AJ332" s="61" t="s">
        <v>965</v>
      </c>
      <c r="AK332" s="54" t="s">
        <v>53</v>
      </c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true" customHeight="false" outlineLevel="0" collapsed="false">
      <c r="A333" s="43"/>
      <c r="B333" s="11" t="s">
        <v>42</v>
      </c>
      <c r="E333" s="3" t="s">
        <v>949</v>
      </c>
      <c r="F333" s="3" t="s">
        <v>966</v>
      </c>
      <c r="G333" s="6" t="s">
        <v>45</v>
      </c>
      <c r="H333" s="6" t="n">
        <v>6073</v>
      </c>
      <c r="I333" s="4" t="n">
        <v>429</v>
      </c>
      <c r="J333" s="4" t="s">
        <v>46</v>
      </c>
      <c r="L333" s="1" t="s">
        <v>47</v>
      </c>
      <c r="M333" s="3" t="s">
        <v>951</v>
      </c>
      <c r="N333" s="45"/>
      <c r="O333" s="1" t="s">
        <v>90</v>
      </c>
      <c r="Q333" s="1" t="n">
        <v>57</v>
      </c>
      <c r="R333" s="1" t="n">
        <v>23</v>
      </c>
      <c r="S333" s="1" t="n">
        <v>47</v>
      </c>
      <c r="T333" s="1" t="n">
        <v>32</v>
      </c>
      <c r="U333" s="46" t="n">
        <v>0</v>
      </c>
      <c r="V333" s="46" t="n">
        <v>0</v>
      </c>
      <c r="W333" s="46" t="n">
        <v>0</v>
      </c>
      <c r="X333" s="47" t="n">
        <f aca="false">+W333-U333</f>
        <v>0</v>
      </c>
      <c r="Y333" s="14" t="n">
        <f aca="false">+W333-V333</f>
        <v>0</v>
      </c>
      <c r="Z333" s="67" t="s">
        <v>952</v>
      </c>
      <c r="AA333" s="49"/>
      <c r="AB333" s="45"/>
      <c r="AC333" s="5" t="n">
        <v>313389</v>
      </c>
      <c r="AD333" s="5" t="n">
        <v>133160</v>
      </c>
      <c r="AE333" s="50" t="s">
        <v>51</v>
      </c>
      <c r="AF333" s="51" t="n">
        <v>0.065</v>
      </c>
      <c r="AG333" s="52"/>
      <c r="AH333" s="53" t="s">
        <v>92</v>
      </c>
      <c r="AI333" s="53" t="s">
        <v>4</v>
      </c>
      <c r="AJ333" s="4" t="s">
        <v>953</v>
      </c>
      <c r="AK333" s="54" t="s">
        <v>182</v>
      </c>
      <c r="AL333" s="72"/>
      <c r="AM333" s="72"/>
      <c r="AN333" s="72"/>
      <c r="AO333" s="72"/>
      <c r="AP333" s="72"/>
      <c r="AQ333" s="72"/>
      <c r="AR333" s="72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2"/>
      <c r="BG333" s="72"/>
      <c r="BH333" s="72"/>
      <c r="BI333" s="72"/>
      <c r="BJ333" s="72"/>
      <c r="BK333" s="72"/>
      <c r="BL333" s="72"/>
      <c r="BM333" s="72"/>
      <c r="BN333" s="72"/>
      <c r="BO333" s="72"/>
      <c r="BP333" s="72"/>
      <c r="BQ333" s="72"/>
      <c r="BR333" s="72"/>
      <c r="BS333" s="72"/>
      <c r="BT333" s="72"/>
      <c r="BU333" s="72"/>
      <c r="BV333" s="72"/>
      <c r="BW333" s="72"/>
      <c r="BX333" s="72"/>
      <c r="BY333" s="72"/>
      <c r="BZ333" s="72"/>
      <c r="CA333" s="72"/>
      <c r="CB333" s="72"/>
      <c r="CC333" s="72"/>
      <c r="CD333" s="72"/>
      <c r="CE333" s="72"/>
      <c r="CF333" s="72"/>
      <c r="CG333" s="72"/>
      <c r="CH333" s="72"/>
      <c r="CI333" s="72"/>
      <c r="CJ333" s="72"/>
      <c r="CK333" s="72"/>
      <c r="CL333" s="72"/>
      <c r="CM333" s="72"/>
      <c r="CN333" s="72"/>
      <c r="CO333" s="72"/>
      <c r="CP333" s="72"/>
      <c r="CQ333" s="72"/>
      <c r="CR333" s="72"/>
      <c r="CS333" s="72"/>
      <c r="CT333" s="72"/>
      <c r="CU333" s="72"/>
      <c r="CV333" s="72"/>
      <c r="CW333" s="72"/>
      <c r="CX333" s="72"/>
      <c r="CY333" s="72"/>
      <c r="CZ333" s="72"/>
      <c r="DA333" s="72"/>
      <c r="DB333" s="72"/>
      <c r="DC333" s="72"/>
      <c r="DD333" s="72"/>
      <c r="DE333" s="72"/>
      <c r="DF333" s="72"/>
      <c r="DG333" s="72"/>
      <c r="DH333" s="72"/>
      <c r="DI333" s="72"/>
      <c r="DJ333" s="72"/>
      <c r="DK333" s="72"/>
      <c r="DL333" s="72"/>
      <c r="DM333" s="72"/>
      <c r="DN333" s="72"/>
      <c r="DO333" s="72"/>
      <c r="DP333" s="72"/>
      <c r="DQ333" s="72"/>
      <c r="DR333" s="72"/>
      <c r="DS333" s="72"/>
      <c r="DT333" s="72"/>
      <c r="DU333" s="72"/>
      <c r="DV333" s="72"/>
      <c r="DW333" s="72"/>
      <c r="DX333" s="72"/>
      <c r="DY333" s="72"/>
      <c r="DZ333" s="72"/>
      <c r="EA333" s="72"/>
      <c r="EB333" s="72"/>
      <c r="EC333" s="72"/>
      <c r="ED333" s="72"/>
      <c r="EE333" s="72"/>
      <c r="EF333" s="72"/>
      <c r="EG333" s="72"/>
      <c r="EH333" s="72"/>
      <c r="EI333" s="72"/>
      <c r="EJ333" s="72"/>
      <c r="EK333" s="72"/>
      <c r="EL333" s="72"/>
      <c r="EM333" s="72"/>
      <c r="EN333" s="72"/>
      <c r="EO333" s="72"/>
      <c r="EP333" s="72"/>
      <c r="EQ333" s="72"/>
      <c r="ER333" s="72"/>
      <c r="ES333" s="72"/>
      <c r="ET333" s="72"/>
      <c r="EU333" s="72"/>
      <c r="EV333" s="72"/>
      <c r="EW333" s="72"/>
      <c r="EX333" s="72"/>
      <c r="EY333" s="72"/>
      <c r="EZ333" s="72"/>
      <c r="FA333" s="72"/>
      <c r="FB333" s="72"/>
      <c r="FC333" s="72"/>
      <c r="FD333" s="72"/>
      <c r="FE333" s="72"/>
      <c r="FF333" s="72"/>
      <c r="FG333" s="72"/>
      <c r="FH333" s="72"/>
      <c r="FI333" s="72"/>
      <c r="FJ333" s="72"/>
      <c r="FK333" s="72"/>
      <c r="FL333" s="72"/>
      <c r="FM333" s="72"/>
      <c r="FN333" s="72"/>
      <c r="FO333" s="72"/>
      <c r="FP333" s="72"/>
      <c r="FQ333" s="72"/>
      <c r="FR333" s="72"/>
      <c r="FS333" s="72"/>
      <c r="FT333" s="72"/>
      <c r="FU333" s="72"/>
      <c r="FV333" s="72"/>
      <c r="FW333" s="72"/>
      <c r="FX333" s="72"/>
      <c r="FY333" s="72"/>
      <c r="FZ333" s="72"/>
      <c r="GA333" s="72"/>
      <c r="GB333" s="72"/>
      <c r="GC333" s="72"/>
      <c r="GD333" s="72"/>
      <c r="GE333" s="72"/>
      <c r="GF333" s="72"/>
      <c r="GG333" s="72"/>
      <c r="GH333" s="72"/>
      <c r="GI333" s="72"/>
      <c r="GJ333" s="72"/>
      <c r="GK333" s="72"/>
      <c r="GL333" s="72"/>
      <c r="GM333" s="72"/>
      <c r="GN333" s="72"/>
      <c r="GO333" s="72"/>
      <c r="GP333" s="72"/>
      <c r="GQ333" s="72"/>
      <c r="GR333" s="72"/>
      <c r="GS333" s="72"/>
      <c r="GT333" s="72"/>
      <c r="GU333" s="72"/>
      <c r="GV333" s="72"/>
      <c r="GW333" s="72"/>
      <c r="GX333" s="72"/>
      <c r="GY333" s="72"/>
      <c r="GZ333" s="72"/>
      <c r="HA333" s="72"/>
      <c r="HB333" s="72"/>
      <c r="HC333" s="72"/>
      <c r="HD333" s="72"/>
      <c r="HE333" s="72"/>
      <c r="HF333" s="72"/>
      <c r="HG333" s="72"/>
      <c r="HH333" s="72"/>
      <c r="HI333" s="72"/>
      <c r="HJ333" s="72"/>
      <c r="HK333" s="72"/>
      <c r="HL333" s="72"/>
      <c r="HM333" s="72"/>
      <c r="HN333" s="72"/>
      <c r="HO333" s="72"/>
      <c r="HP333" s="72"/>
      <c r="HQ333" s="72"/>
      <c r="HR333" s="72"/>
      <c r="HS333" s="72"/>
      <c r="HT333" s="72"/>
      <c r="HU333" s="72"/>
      <c r="HV333" s="72"/>
      <c r="HW333" s="72"/>
      <c r="HX333" s="72"/>
      <c r="HY333" s="72"/>
      <c r="HZ333" s="72"/>
      <c r="IA333" s="72"/>
      <c r="IB333" s="72"/>
      <c r="IC333" s="72"/>
      <c r="ID333" s="72"/>
      <c r="IE333" s="72"/>
      <c r="IF333" s="72"/>
      <c r="IG333" s="72"/>
      <c r="IH333" s="72"/>
      <c r="II333" s="72"/>
      <c r="IJ333" s="72"/>
      <c r="IK333" s="72"/>
      <c r="IL333" s="72"/>
      <c r="IM333" s="72"/>
      <c r="IN333" s="72"/>
      <c r="IO333" s="72"/>
      <c r="IP333" s="72"/>
      <c r="IQ333" s="72"/>
      <c r="IR333" s="72"/>
      <c r="IS333" s="72"/>
      <c r="IT333" s="72"/>
      <c r="IU333" s="72"/>
      <c r="IV333" s="72"/>
      <c r="IW333" s="72"/>
    </row>
    <row r="334" customFormat="false" ht="12.75" hidden="true" customHeight="false" outlineLevel="0" collapsed="false">
      <c r="A334" s="43"/>
      <c r="B334" s="11" t="s">
        <v>42</v>
      </c>
      <c r="E334" s="3" t="s">
        <v>535</v>
      </c>
      <c r="F334" s="3" t="s">
        <v>967</v>
      </c>
      <c r="G334" s="6" t="s">
        <v>45</v>
      </c>
      <c r="H334" s="6" t="n">
        <v>6188</v>
      </c>
      <c r="I334" s="4" t="n">
        <v>600</v>
      </c>
      <c r="J334" s="4" t="s">
        <v>46</v>
      </c>
      <c r="L334" s="1" t="s">
        <v>47</v>
      </c>
      <c r="M334" s="3" t="s">
        <v>535</v>
      </c>
      <c r="N334" s="45"/>
      <c r="O334" s="1" t="s">
        <v>471</v>
      </c>
      <c r="Q334" s="1" t="n">
        <v>13</v>
      </c>
      <c r="R334" s="1" t="n">
        <v>1</v>
      </c>
      <c r="S334" s="1" t="n">
        <v>1</v>
      </c>
      <c r="T334" s="1" t="n">
        <v>1</v>
      </c>
      <c r="U334" s="1" t="n">
        <v>1</v>
      </c>
      <c r="V334" s="1" t="n">
        <v>1</v>
      </c>
      <c r="W334" s="1" t="n">
        <v>1</v>
      </c>
      <c r="X334" s="47" t="n">
        <f aca="false">+W334-U334</f>
        <v>0</v>
      </c>
      <c r="Y334" s="14" t="n">
        <f aca="false">+W334-V334</f>
        <v>0</v>
      </c>
      <c r="Z334" s="67" t="s">
        <v>139</v>
      </c>
      <c r="AA334" s="49"/>
      <c r="AB334" s="45"/>
      <c r="AC334" s="5" t="n">
        <v>346143</v>
      </c>
      <c r="AD334" s="5" t="n">
        <v>136185</v>
      </c>
      <c r="AE334" s="50" t="s">
        <v>51</v>
      </c>
      <c r="AF334" s="51" t="n">
        <v>0.33</v>
      </c>
      <c r="AG334" s="52" t="n">
        <v>9907</v>
      </c>
      <c r="AH334" s="53" t="s">
        <v>74</v>
      </c>
      <c r="AI334" s="53" t="s">
        <v>4</v>
      </c>
      <c r="AJ334" s="4" t="s">
        <v>968</v>
      </c>
      <c r="AK334" s="54" t="s">
        <v>76</v>
      </c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true" customHeight="false" outlineLevel="0" collapsed="false">
      <c r="A335" s="58"/>
      <c r="B335" s="59" t="s">
        <v>42</v>
      </c>
      <c r="C335" s="60"/>
      <c r="D335" s="61"/>
      <c r="E335" s="60" t="s">
        <v>969</v>
      </c>
      <c r="F335" s="60" t="s">
        <v>970</v>
      </c>
      <c r="G335" s="6" t="s">
        <v>45</v>
      </c>
      <c r="H335" s="62" t="n">
        <v>6261</v>
      </c>
      <c r="I335" s="4" t="n">
        <v>550</v>
      </c>
      <c r="J335" s="4" t="s">
        <v>46</v>
      </c>
      <c r="L335" s="1" t="s">
        <v>47</v>
      </c>
      <c r="M335" s="3" t="s">
        <v>971</v>
      </c>
      <c r="N335" s="45"/>
      <c r="O335" s="64" t="s">
        <v>72</v>
      </c>
      <c r="Q335" s="64" t="n">
        <v>320</v>
      </c>
      <c r="R335" s="64" t="n">
        <v>195</v>
      </c>
      <c r="S335" s="64" t="n">
        <v>269</v>
      </c>
      <c r="T335" s="64" t="n">
        <v>256</v>
      </c>
      <c r="U335" s="64" t="n">
        <v>104</v>
      </c>
      <c r="V335" s="64" t="n">
        <v>104</v>
      </c>
      <c r="W335" s="64" t="n">
        <v>104</v>
      </c>
      <c r="X335" s="47" t="n">
        <f aca="false">+W335-U335</f>
        <v>0</v>
      </c>
      <c r="Y335" s="14" t="n">
        <f aca="false">+W335-V335</f>
        <v>0</v>
      </c>
      <c r="Z335" s="67" t="s">
        <v>139</v>
      </c>
      <c r="AA335" s="15"/>
      <c r="AB335" s="45"/>
      <c r="AC335" s="5" t="n">
        <v>313437</v>
      </c>
      <c r="AD335" s="68" t="n">
        <v>133182</v>
      </c>
      <c r="AE335" s="50" t="s">
        <v>51</v>
      </c>
      <c r="AF335" s="51" t="n">
        <v>0.055</v>
      </c>
      <c r="AG335" s="52"/>
      <c r="AH335" s="53" t="s">
        <v>92</v>
      </c>
      <c r="AI335" s="53" t="s">
        <v>4</v>
      </c>
      <c r="AJ335" s="61" t="s">
        <v>79</v>
      </c>
      <c r="AK335" s="54" t="s">
        <v>336</v>
      </c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true" customHeight="false" outlineLevel="0" collapsed="false">
      <c r="A336" s="58"/>
      <c r="B336" s="59" t="n">
        <v>36452</v>
      </c>
      <c r="C336" s="60"/>
      <c r="D336" s="61"/>
      <c r="E336" s="86" t="s">
        <v>132</v>
      </c>
      <c r="F336" s="73" t="s">
        <v>173</v>
      </c>
      <c r="G336" s="6" t="s">
        <v>45</v>
      </c>
      <c r="H336" s="68" t="n">
        <v>6296</v>
      </c>
      <c r="I336" s="1" t="n">
        <v>765</v>
      </c>
      <c r="J336" s="56" t="s">
        <v>174</v>
      </c>
      <c r="K336" s="1"/>
      <c r="L336" s="1" t="s">
        <v>47</v>
      </c>
      <c r="M336" s="3" t="s">
        <v>197</v>
      </c>
      <c r="N336" s="1" t="s">
        <v>56</v>
      </c>
      <c r="O336" s="64" t="s">
        <v>90</v>
      </c>
      <c r="Q336" s="1" t="n">
        <v>15000</v>
      </c>
      <c r="R336" s="64" t="n">
        <v>14878</v>
      </c>
      <c r="S336" s="64" t="n">
        <v>0</v>
      </c>
      <c r="T336" s="64" t="n">
        <v>0</v>
      </c>
      <c r="U336" s="64" t="n">
        <v>15000</v>
      </c>
      <c r="V336" s="64" t="n">
        <v>15000</v>
      </c>
      <c r="W336" s="64" t="n">
        <v>15000</v>
      </c>
      <c r="X336" s="47" t="n">
        <f aca="false">+W336-U336</f>
        <v>0</v>
      </c>
      <c r="Y336" s="14" t="n">
        <f aca="false">+W336-V336</f>
        <v>0</v>
      </c>
      <c r="Z336" s="67" t="s">
        <v>319</v>
      </c>
      <c r="AA336" s="49"/>
      <c r="AB336" s="45"/>
      <c r="AC336" s="5"/>
      <c r="AD336" s="68" t="n">
        <v>597360</v>
      </c>
      <c r="AE336" s="44" t="s">
        <v>59</v>
      </c>
      <c r="AF336" s="51"/>
      <c r="AG336" s="57"/>
      <c r="AH336" s="53"/>
      <c r="AI336" s="53" t="s">
        <v>4</v>
      </c>
      <c r="AJ336" s="1"/>
      <c r="AK336" s="54" t="s">
        <v>53</v>
      </c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true" customHeight="false" outlineLevel="0" collapsed="false">
      <c r="A337" s="43"/>
      <c r="B337" s="11" t="s">
        <v>42</v>
      </c>
      <c r="C337" s="55"/>
      <c r="D337" s="1"/>
      <c r="E337" s="3" t="s">
        <v>87</v>
      </c>
      <c r="F337" s="3" t="s">
        <v>792</v>
      </c>
      <c r="G337" s="6" t="s">
        <v>45</v>
      </c>
      <c r="H337" s="6" t="n">
        <v>6390</v>
      </c>
      <c r="I337" s="4" t="n">
        <v>600</v>
      </c>
      <c r="J337" s="4" t="s">
        <v>46</v>
      </c>
      <c r="L337" s="44" t="s">
        <v>47</v>
      </c>
      <c r="M337" s="3" t="s">
        <v>972</v>
      </c>
      <c r="N337" s="45"/>
      <c r="O337" s="1" t="s">
        <v>471</v>
      </c>
      <c r="Q337" s="1" t="n">
        <v>97</v>
      </c>
      <c r="R337" s="1" t="n">
        <v>56</v>
      </c>
      <c r="S337" s="1" t="n">
        <v>0</v>
      </c>
      <c r="T337" s="1" t="n">
        <v>0</v>
      </c>
      <c r="U337" s="1" t="n">
        <v>47</v>
      </c>
      <c r="V337" s="1" t="n">
        <v>47</v>
      </c>
      <c r="W337" s="1" t="n">
        <v>47</v>
      </c>
      <c r="X337" s="47" t="n">
        <f aca="false">+W337-U337</f>
        <v>0</v>
      </c>
      <c r="Y337" s="14" t="n">
        <f aca="false">+W337-V337</f>
        <v>0</v>
      </c>
      <c r="Z337" s="67" t="s">
        <v>139</v>
      </c>
      <c r="AA337" s="49"/>
      <c r="AB337" s="45"/>
      <c r="AC337" s="5" t="n">
        <v>344208</v>
      </c>
      <c r="AD337" s="5" t="n">
        <v>135685</v>
      </c>
      <c r="AE337" s="50" t="s">
        <v>51</v>
      </c>
      <c r="AF337" s="51" t="n">
        <v>0.097</v>
      </c>
      <c r="AG337" s="52" t="n">
        <v>9905</v>
      </c>
      <c r="AH337" s="53" t="s">
        <v>74</v>
      </c>
      <c r="AI337" s="53" t="s">
        <v>4</v>
      </c>
      <c r="AJ337" s="4" t="s">
        <v>794</v>
      </c>
      <c r="AK337" s="54" t="s">
        <v>53</v>
      </c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true" customHeight="false" outlineLevel="0" collapsed="false">
      <c r="A338" s="43"/>
      <c r="B338" s="11" t="n">
        <v>36329</v>
      </c>
      <c r="E338" s="3" t="s">
        <v>973</v>
      </c>
      <c r="F338" s="3" t="s">
        <v>870</v>
      </c>
      <c r="G338" s="6" t="s">
        <v>45</v>
      </c>
      <c r="H338" s="5" t="n">
        <v>6414</v>
      </c>
      <c r="I338" s="1"/>
      <c r="J338" s="56"/>
      <c r="K338" s="1"/>
      <c r="L338" s="55"/>
      <c r="M338" s="55" t="s">
        <v>974</v>
      </c>
      <c r="N338" s="1" t="s">
        <v>56</v>
      </c>
      <c r="O338" s="1" t="s">
        <v>72</v>
      </c>
      <c r="Q338" s="1" t="n">
        <v>388</v>
      </c>
      <c r="R338" s="1" t="n">
        <v>42</v>
      </c>
      <c r="S338" s="1" t="n">
        <v>68</v>
      </c>
      <c r="T338" s="1" t="n">
        <v>118</v>
      </c>
      <c r="U338" s="1" t="n">
        <v>54</v>
      </c>
      <c r="V338" s="1" t="n">
        <v>54</v>
      </c>
      <c r="W338" s="1" t="n">
        <v>54</v>
      </c>
      <c r="X338" s="47" t="n">
        <f aca="false">+W338-U338</f>
        <v>0</v>
      </c>
      <c r="Y338" s="14" t="n">
        <f aca="false">+W338-V338</f>
        <v>0</v>
      </c>
      <c r="Z338" s="67" t="s">
        <v>139</v>
      </c>
      <c r="AA338" s="49"/>
      <c r="AB338" s="45"/>
      <c r="AC338" s="5"/>
      <c r="AD338" s="5" t="n">
        <v>138822</v>
      </c>
      <c r="AE338" s="44" t="s">
        <v>59</v>
      </c>
      <c r="AF338" s="51"/>
      <c r="AG338" s="57"/>
      <c r="AH338" s="74"/>
      <c r="AI338" s="53" t="s">
        <v>4</v>
      </c>
      <c r="AJ338" s="1" t="s">
        <v>975</v>
      </c>
      <c r="AK338" s="54" t="s">
        <v>86</v>
      </c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true" customHeight="false" outlineLevel="0" collapsed="false">
      <c r="A339" s="43"/>
      <c r="B339" s="11" t="s">
        <v>42</v>
      </c>
      <c r="E339" s="3" t="s">
        <v>976</v>
      </c>
      <c r="F339" s="3" t="s">
        <v>977</v>
      </c>
      <c r="G339" s="6" t="s">
        <v>45</v>
      </c>
      <c r="H339" s="6" t="n">
        <v>6438</v>
      </c>
      <c r="I339" s="4" t="n">
        <v>447</v>
      </c>
      <c r="J339" s="4" t="s">
        <v>46</v>
      </c>
      <c r="L339" s="1" t="s">
        <v>47</v>
      </c>
      <c r="M339" s="3" t="s">
        <v>978</v>
      </c>
      <c r="N339" s="45"/>
      <c r="O339" s="1" t="s">
        <v>105</v>
      </c>
      <c r="Q339" s="1" t="n">
        <v>4</v>
      </c>
      <c r="R339" s="1" t="n">
        <v>15</v>
      </c>
      <c r="S339" s="1" t="n">
        <v>15</v>
      </c>
      <c r="T339" s="1" t="n">
        <v>15</v>
      </c>
      <c r="U339" s="1" t="n">
        <v>15</v>
      </c>
      <c r="V339" s="1" t="n">
        <v>15</v>
      </c>
      <c r="W339" s="1" t="n">
        <v>15</v>
      </c>
      <c r="X339" s="47" t="n">
        <f aca="false">+W339-U339</f>
        <v>0</v>
      </c>
      <c r="Y339" s="14" t="n">
        <f aca="false">+W339-V339</f>
        <v>0</v>
      </c>
      <c r="Z339" s="67" t="s">
        <v>139</v>
      </c>
      <c r="AA339" s="49"/>
      <c r="AB339" s="45"/>
      <c r="AC339" s="5" t="n">
        <v>313313</v>
      </c>
      <c r="AD339" s="5" t="n">
        <v>133165</v>
      </c>
      <c r="AE339" s="50" t="s">
        <v>51</v>
      </c>
      <c r="AF339" s="51" t="n">
        <v>0.197</v>
      </c>
      <c r="AG339" s="52" t="n">
        <v>9812</v>
      </c>
      <c r="AH339" s="53" t="s">
        <v>187</v>
      </c>
      <c r="AI339" s="53" t="s">
        <v>4</v>
      </c>
      <c r="AJ339" s="4" t="s">
        <v>979</v>
      </c>
      <c r="AK339" s="54" t="s">
        <v>182</v>
      </c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true" customHeight="false" outlineLevel="0" collapsed="false">
      <c r="A340" s="43"/>
      <c r="B340" s="11" t="s">
        <v>42</v>
      </c>
      <c r="E340" s="3" t="s">
        <v>112</v>
      </c>
      <c r="F340" s="55" t="s">
        <v>980</v>
      </c>
      <c r="G340" s="6" t="s">
        <v>45</v>
      </c>
      <c r="H340" s="5" t="n">
        <v>6510</v>
      </c>
      <c r="I340" s="1"/>
      <c r="J340" s="56"/>
      <c r="K340" s="1"/>
      <c r="L340" s="55"/>
      <c r="M340" s="55" t="s">
        <v>981</v>
      </c>
      <c r="N340" s="1"/>
      <c r="O340" s="1" t="s">
        <v>72</v>
      </c>
      <c r="Q340" s="1" t="n">
        <v>1</v>
      </c>
      <c r="R340" s="1" t="n">
        <v>1</v>
      </c>
      <c r="S340" s="1" t="n">
        <v>1</v>
      </c>
      <c r="T340" s="1" t="n">
        <v>1</v>
      </c>
      <c r="U340" s="1" t="n">
        <v>1</v>
      </c>
      <c r="V340" s="1" t="n">
        <v>1</v>
      </c>
      <c r="W340" s="1" t="n">
        <v>1</v>
      </c>
      <c r="X340" s="47" t="n">
        <f aca="false">+W340-U340</f>
        <v>0</v>
      </c>
      <c r="Y340" s="14" t="n">
        <f aca="false">+W340-V340</f>
        <v>0</v>
      </c>
      <c r="Z340" s="67" t="s">
        <v>139</v>
      </c>
      <c r="AA340" s="49"/>
      <c r="AB340" s="45"/>
      <c r="AC340" s="5" t="n">
        <v>358942</v>
      </c>
      <c r="AD340" s="5" t="n">
        <v>133004</v>
      </c>
      <c r="AE340" s="44" t="s">
        <v>51</v>
      </c>
      <c r="AF340" s="51" t="n">
        <v>0.055</v>
      </c>
      <c r="AG340" s="57"/>
      <c r="AH340" s="53" t="s">
        <v>92</v>
      </c>
      <c r="AI340" s="53" t="s">
        <v>4</v>
      </c>
      <c r="AJ340" s="1" t="s">
        <v>599</v>
      </c>
      <c r="AK340" s="54" t="s">
        <v>76</v>
      </c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true" customHeight="false" outlineLevel="0" collapsed="false">
      <c r="A341" s="58"/>
      <c r="B341" s="59" t="s">
        <v>42</v>
      </c>
      <c r="C341" s="60"/>
      <c r="D341" s="61"/>
      <c r="E341" s="73" t="s">
        <v>982</v>
      </c>
      <c r="F341" s="73" t="s">
        <v>983</v>
      </c>
      <c r="G341" s="6" t="s">
        <v>45</v>
      </c>
      <c r="H341" s="68" t="n">
        <v>6517</v>
      </c>
      <c r="I341" s="1" t="n">
        <v>601</v>
      </c>
      <c r="J341" s="46" t="s">
        <v>46</v>
      </c>
      <c r="K341" s="1"/>
      <c r="L341" s="1" t="s">
        <v>47</v>
      </c>
      <c r="M341" s="3" t="s">
        <v>984</v>
      </c>
      <c r="N341" s="1"/>
      <c r="O341" s="64" t="s">
        <v>271</v>
      </c>
      <c r="Q341" s="64" t="n">
        <v>51</v>
      </c>
      <c r="R341" s="64" t="n">
        <v>39</v>
      </c>
      <c r="S341" s="64" t="n">
        <v>45</v>
      </c>
      <c r="T341" s="64" t="n">
        <v>44</v>
      </c>
      <c r="U341" s="64" t="n">
        <v>38</v>
      </c>
      <c r="V341" s="64" t="n">
        <v>38</v>
      </c>
      <c r="W341" s="64" t="n">
        <v>38</v>
      </c>
      <c r="X341" s="47" t="n">
        <f aca="false">+W341-U341</f>
        <v>0</v>
      </c>
      <c r="Y341" s="14" t="n">
        <f aca="false">+W341-V341</f>
        <v>0</v>
      </c>
      <c r="Z341" s="67" t="s">
        <v>139</v>
      </c>
      <c r="AA341" s="49"/>
      <c r="AB341" s="45"/>
      <c r="AC341" s="5" t="n">
        <v>332296</v>
      </c>
      <c r="AD341" s="68" t="n">
        <v>139220</v>
      </c>
      <c r="AE341" s="50" t="s">
        <v>51</v>
      </c>
      <c r="AF341" s="51" t="n">
        <v>0.06</v>
      </c>
      <c r="AG341" s="52"/>
      <c r="AH341" s="53" t="s">
        <v>92</v>
      </c>
      <c r="AI341" s="53" t="s">
        <v>4</v>
      </c>
      <c r="AJ341" s="61" t="s">
        <v>985</v>
      </c>
      <c r="AK341" s="54" t="s">
        <v>76</v>
      </c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true" customHeight="false" outlineLevel="0" collapsed="false">
      <c r="A342" s="43"/>
      <c r="B342" s="11" t="n">
        <v>36325</v>
      </c>
      <c r="E342" s="3" t="s">
        <v>231</v>
      </c>
      <c r="F342" s="55" t="s">
        <v>986</v>
      </c>
      <c r="G342" s="6" t="s">
        <v>45</v>
      </c>
      <c r="H342" s="5" t="n">
        <v>6519</v>
      </c>
      <c r="I342" s="1"/>
      <c r="J342" s="56"/>
      <c r="K342" s="1"/>
      <c r="L342" s="55"/>
      <c r="M342" s="55" t="s">
        <v>89</v>
      </c>
      <c r="N342" s="1" t="s">
        <v>56</v>
      </c>
      <c r="O342" s="64" t="s">
        <v>72</v>
      </c>
      <c r="Q342" s="1" t="n">
        <v>1</v>
      </c>
      <c r="R342" s="1" t="n">
        <v>1</v>
      </c>
      <c r="S342" s="1" t="n">
        <v>2</v>
      </c>
      <c r="T342" s="1" t="n">
        <v>1</v>
      </c>
      <c r="U342" s="1" t="n">
        <v>1</v>
      </c>
      <c r="V342" s="1" t="n">
        <v>1</v>
      </c>
      <c r="W342" s="1" t="n">
        <v>1</v>
      </c>
      <c r="X342" s="47" t="n">
        <f aca="false">+W342-U342</f>
        <v>0</v>
      </c>
      <c r="Y342" s="14" t="n">
        <f aca="false">+W342-V342</f>
        <v>0</v>
      </c>
      <c r="Z342" s="67" t="s">
        <v>139</v>
      </c>
      <c r="AA342" s="49"/>
      <c r="AB342" s="45"/>
      <c r="AC342" s="5"/>
      <c r="AD342" s="5" t="n">
        <v>589516</v>
      </c>
      <c r="AE342" s="44" t="s">
        <v>59</v>
      </c>
      <c r="AF342" s="51" t="n">
        <v>0.025</v>
      </c>
      <c r="AG342" s="57"/>
      <c r="AH342" s="53" t="s">
        <v>92</v>
      </c>
      <c r="AI342" s="74"/>
      <c r="AJ342" s="1" t="s">
        <v>760</v>
      </c>
      <c r="AK342" s="54" t="s">
        <v>336</v>
      </c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true" customHeight="false" outlineLevel="0" collapsed="false">
      <c r="A343" s="43"/>
      <c r="B343" s="11" t="n">
        <v>36325</v>
      </c>
      <c r="E343" s="55" t="s">
        <v>200</v>
      </c>
      <c r="F343" s="55" t="s">
        <v>987</v>
      </c>
      <c r="G343" s="6" t="s">
        <v>45</v>
      </c>
      <c r="H343" s="5" t="n">
        <v>6551</v>
      </c>
      <c r="I343" s="1"/>
      <c r="J343" s="56"/>
      <c r="K343" s="1"/>
      <c r="L343" s="55"/>
      <c r="M343" s="55"/>
      <c r="N343" s="1" t="s">
        <v>56</v>
      </c>
      <c r="O343" s="64" t="s">
        <v>125</v>
      </c>
      <c r="Q343" s="1" t="n">
        <v>104</v>
      </c>
      <c r="R343" s="1" t="n">
        <v>100</v>
      </c>
      <c r="S343" s="1" t="n">
        <v>100</v>
      </c>
      <c r="T343" s="1" t="n">
        <v>100</v>
      </c>
      <c r="U343" s="1" t="n">
        <v>100</v>
      </c>
      <c r="V343" s="1" t="n">
        <v>100</v>
      </c>
      <c r="W343" s="1" t="n">
        <v>100</v>
      </c>
      <c r="X343" s="47" t="n">
        <f aca="false">+W343-U343</f>
        <v>0</v>
      </c>
      <c r="Y343" s="14" t="n">
        <f aca="false">+W343-V343</f>
        <v>0</v>
      </c>
      <c r="Z343" s="67" t="s">
        <v>139</v>
      </c>
      <c r="AA343" s="49"/>
      <c r="AB343" s="45"/>
      <c r="AC343" s="5"/>
      <c r="AD343" s="5" t="n">
        <v>138574</v>
      </c>
      <c r="AE343" s="44" t="s">
        <v>59</v>
      </c>
      <c r="AF343" s="51"/>
      <c r="AG343" s="57"/>
      <c r="AH343" s="53"/>
      <c r="AI343" s="53" t="s">
        <v>4</v>
      </c>
      <c r="AJ343" s="1"/>
      <c r="AK343" s="54" t="s">
        <v>76</v>
      </c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true" customHeight="false" outlineLevel="0" collapsed="false">
      <c r="A344" s="58"/>
      <c r="B344" s="59" t="s">
        <v>42</v>
      </c>
      <c r="C344" s="73"/>
      <c r="D344" s="64"/>
      <c r="E344" s="60" t="s">
        <v>988</v>
      </c>
      <c r="F344" s="60" t="s">
        <v>989</v>
      </c>
      <c r="G344" s="62" t="s">
        <v>45</v>
      </c>
      <c r="H344" s="62" t="n">
        <v>6568</v>
      </c>
      <c r="I344" s="61" t="n">
        <v>767</v>
      </c>
      <c r="J344" s="61" t="s">
        <v>46</v>
      </c>
      <c r="K344" s="61"/>
      <c r="L344" s="63" t="s">
        <v>47</v>
      </c>
      <c r="M344" s="60" t="s">
        <v>229</v>
      </c>
      <c r="N344" s="0"/>
      <c r="O344" s="64" t="s">
        <v>523</v>
      </c>
      <c r="P344" s="65"/>
      <c r="Q344" s="64" t="n">
        <v>900</v>
      </c>
      <c r="R344" s="64" t="n">
        <v>390</v>
      </c>
      <c r="S344" s="64" t="n">
        <v>390</v>
      </c>
      <c r="T344" s="64" t="n">
        <v>390</v>
      </c>
      <c r="U344" s="64" t="n">
        <v>390</v>
      </c>
      <c r="V344" s="64" t="n">
        <v>390</v>
      </c>
      <c r="W344" s="64" t="n">
        <v>390</v>
      </c>
      <c r="X344" s="47" t="n">
        <f aca="false">+W344-U344</f>
        <v>0</v>
      </c>
      <c r="Y344" s="66" t="n">
        <f aca="false">+W344-V344</f>
        <v>0</v>
      </c>
      <c r="Z344" s="67" t="s">
        <v>139</v>
      </c>
      <c r="AA344" s="54"/>
      <c r="AC344" s="68" t="n">
        <v>360249</v>
      </c>
      <c r="AD344" s="68" t="n">
        <v>138033</v>
      </c>
      <c r="AE344" s="75" t="s">
        <v>51</v>
      </c>
      <c r="AF344" s="9" t="n">
        <v>0.123</v>
      </c>
      <c r="AG344" s="109" t="n">
        <v>9908</v>
      </c>
      <c r="AH344" s="64" t="s">
        <v>171</v>
      </c>
      <c r="AI344" s="71" t="s">
        <v>4</v>
      </c>
      <c r="AJ344" s="61" t="s">
        <v>79</v>
      </c>
      <c r="AK344" s="54" t="s">
        <v>86</v>
      </c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true" customHeight="false" outlineLevel="0" collapsed="false">
      <c r="A345" s="58"/>
      <c r="B345" s="59" t="s">
        <v>42</v>
      </c>
      <c r="C345" s="60"/>
      <c r="D345" s="61"/>
      <c r="E345" s="73" t="s">
        <v>990</v>
      </c>
      <c r="F345" s="3" t="s">
        <v>991</v>
      </c>
      <c r="G345" s="62" t="s">
        <v>45</v>
      </c>
      <c r="H345" s="68" t="n">
        <v>6598</v>
      </c>
      <c r="I345" s="64"/>
      <c r="J345" s="78"/>
      <c r="K345" s="64"/>
      <c r="L345" s="73"/>
      <c r="M345" s="73" t="s">
        <v>992</v>
      </c>
      <c r="N345" s="64"/>
      <c r="O345" s="64" t="s">
        <v>347</v>
      </c>
      <c r="P345" s="65"/>
      <c r="Q345" s="64" t="n">
        <v>242</v>
      </c>
      <c r="R345" s="64" t="n">
        <v>1</v>
      </c>
      <c r="S345" s="64" t="n">
        <v>0</v>
      </c>
      <c r="T345" s="64" t="n">
        <v>0</v>
      </c>
      <c r="U345" s="64" t="n">
        <v>1</v>
      </c>
      <c r="V345" s="64" t="n">
        <v>1</v>
      </c>
      <c r="W345" s="64" t="n">
        <v>1</v>
      </c>
      <c r="X345" s="47" t="n">
        <f aca="false">+W345-U345</f>
        <v>0</v>
      </c>
      <c r="Y345" s="66" t="n">
        <f aca="false">+W345-V345</f>
        <v>0</v>
      </c>
      <c r="Z345" s="67" t="s">
        <v>139</v>
      </c>
      <c r="AA345" s="54"/>
      <c r="AC345" s="123" t="n">
        <v>309867</v>
      </c>
      <c r="AD345" s="68" t="n">
        <v>586136</v>
      </c>
      <c r="AE345" s="63" t="s">
        <v>121</v>
      </c>
      <c r="AF345" s="76" t="n">
        <v>0.06</v>
      </c>
      <c r="AG345" s="80"/>
      <c r="AH345" s="71" t="s">
        <v>92</v>
      </c>
      <c r="AI345" s="71" t="s">
        <v>4</v>
      </c>
      <c r="AJ345" s="64" t="s">
        <v>79</v>
      </c>
      <c r="AK345" s="54" t="s">
        <v>182</v>
      </c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true" customHeight="false" outlineLevel="0" collapsed="false">
      <c r="A346" s="43"/>
      <c r="B346" s="11" t="s">
        <v>42</v>
      </c>
      <c r="C346" s="55"/>
      <c r="D346" s="1"/>
      <c r="E346" s="3" t="s">
        <v>949</v>
      </c>
      <c r="F346" s="3" t="s">
        <v>993</v>
      </c>
      <c r="G346" s="6" t="s">
        <v>45</v>
      </c>
      <c r="H346" s="6" t="n">
        <v>6649</v>
      </c>
      <c r="I346" s="4" t="n">
        <v>429</v>
      </c>
      <c r="J346" s="4" t="s">
        <v>46</v>
      </c>
      <c r="L346" s="1" t="s">
        <v>47</v>
      </c>
      <c r="M346" s="3" t="s">
        <v>951</v>
      </c>
      <c r="N346" s="45"/>
      <c r="O346" s="1" t="s">
        <v>90</v>
      </c>
      <c r="Q346" s="1" t="n">
        <v>58</v>
      </c>
      <c r="R346" s="1" t="n">
        <v>22</v>
      </c>
      <c r="S346" s="1" t="n">
        <v>32</v>
      </c>
      <c r="T346" s="1" t="n">
        <v>34</v>
      </c>
      <c r="U346" s="46" t="n">
        <v>0</v>
      </c>
      <c r="V346" s="46" t="n">
        <v>0</v>
      </c>
      <c r="W346" s="46" t="n">
        <v>0</v>
      </c>
      <c r="X346" s="47" t="n">
        <f aca="false">+W346-U346</f>
        <v>0</v>
      </c>
      <c r="Y346" s="14" t="n">
        <f aca="false">+W346-V346</f>
        <v>0</v>
      </c>
      <c r="Z346" s="67" t="s">
        <v>952</v>
      </c>
      <c r="AA346" s="49"/>
      <c r="AB346" s="45"/>
      <c r="AC346" s="5" t="n">
        <v>313339</v>
      </c>
      <c r="AD346" s="5" t="n">
        <v>133120</v>
      </c>
      <c r="AE346" s="50" t="s">
        <v>51</v>
      </c>
      <c r="AF346" s="51" t="n">
        <v>0.065</v>
      </c>
      <c r="AG346" s="52"/>
      <c r="AH346" s="53" t="s">
        <v>92</v>
      </c>
      <c r="AI346" s="53" t="s">
        <v>4</v>
      </c>
      <c r="AJ346" s="4" t="s">
        <v>953</v>
      </c>
      <c r="AK346" s="54" t="s">
        <v>182</v>
      </c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true" customHeight="false" outlineLevel="0" collapsed="false">
      <c r="A347" s="58"/>
      <c r="B347" s="59" t="s">
        <v>42</v>
      </c>
      <c r="C347" s="60"/>
      <c r="D347" s="61"/>
      <c r="E347" s="3" t="s">
        <v>994</v>
      </c>
      <c r="F347" s="3" t="s">
        <v>995</v>
      </c>
      <c r="G347" s="6" t="s">
        <v>45</v>
      </c>
      <c r="H347" s="6" t="n">
        <v>6677</v>
      </c>
      <c r="I347" s="4" t="n">
        <v>600</v>
      </c>
      <c r="J347" s="4" t="s">
        <v>46</v>
      </c>
      <c r="L347" s="1" t="s">
        <v>47</v>
      </c>
      <c r="M347" s="3" t="s">
        <v>996</v>
      </c>
      <c r="N347" s="45"/>
      <c r="O347" s="1" t="s">
        <v>819</v>
      </c>
      <c r="Q347" s="46" t="n">
        <v>510</v>
      </c>
      <c r="R347" s="46" t="n">
        <v>283</v>
      </c>
      <c r="S347" s="46" t="n">
        <v>422</v>
      </c>
      <c r="T347" s="46" t="n">
        <v>405</v>
      </c>
      <c r="U347" s="46" t="n">
        <v>283</v>
      </c>
      <c r="V347" s="46" t="n">
        <v>283</v>
      </c>
      <c r="W347" s="46" t="n">
        <v>283</v>
      </c>
      <c r="X347" s="47" t="n">
        <f aca="false">+W347-U347</f>
        <v>0</v>
      </c>
      <c r="Y347" s="14" t="n">
        <f aca="false">+W347-V347</f>
        <v>0</v>
      </c>
      <c r="Z347" s="67" t="s">
        <v>139</v>
      </c>
      <c r="AA347" s="49"/>
      <c r="AB347" s="45"/>
      <c r="AC347" s="5" t="n">
        <v>370002</v>
      </c>
      <c r="AD347" s="5" t="n">
        <v>166026</v>
      </c>
      <c r="AE347" s="50" t="s">
        <v>51</v>
      </c>
      <c r="AF347" s="51" t="n">
        <v>0.03</v>
      </c>
      <c r="AG347" s="52"/>
      <c r="AH347" s="53" t="s">
        <v>92</v>
      </c>
      <c r="AI347" s="53" t="s">
        <v>4</v>
      </c>
      <c r="AJ347" s="4"/>
      <c r="AK347" s="107" t="s">
        <v>86</v>
      </c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true" customHeight="false" outlineLevel="0" collapsed="false">
      <c r="A348" s="43"/>
      <c r="B348" s="11" t="n">
        <v>36325</v>
      </c>
      <c r="E348" s="162" t="s">
        <v>997</v>
      </c>
      <c r="F348" s="162" t="s">
        <v>998</v>
      </c>
      <c r="G348" s="6" t="s">
        <v>45</v>
      </c>
      <c r="H348" s="163" t="n">
        <v>1603</v>
      </c>
      <c r="I348" s="1"/>
      <c r="J348" s="56"/>
      <c r="K348" s="1"/>
      <c r="L348" s="55"/>
      <c r="M348" s="55"/>
      <c r="N348" s="1" t="s">
        <v>56</v>
      </c>
      <c r="O348" s="1" t="s">
        <v>271</v>
      </c>
      <c r="Q348" s="1"/>
      <c r="R348" s="1"/>
      <c r="S348" s="1" t="n">
        <v>0</v>
      </c>
      <c r="T348" s="1" t="n">
        <v>0</v>
      </c>
      <c r="U348" s="1"/>
      <c r="V348" s="1"/>
      <c r="W348" s="1"/>
      <c r="X348" s="47" t="n">
        <f aca="false">+W348-U348</f>
        <v>0</v>
      </c>
      <c r="Y348" s="14" t="n">
        <f aca="false">+W348-V348</f>
        <v>0</v>
      </c>
      <c r="Z348" s="15" t="s">
        <v>999</v>
      </c>
      <c r="AA348" s="49"/>
      <c r="AB348" s="45"/>
      <c r="AC348" s="5"/>
      <c r="AD348" s="5" t="s">
        <v>131</v>
      </c>
      <c r="AE348" s="44" t="s">
        <v>59</v>
      </c>
      <c r="AF348" s="51"/>
      <c r="AG348" s="57"/>
      <c r="AH348" s="53"/>
      <c r="AI348" s="53" t="s">
        <v>4</v>
      </c>
      <c r="AJ348" s="1"/>
      <c r="AK348" s="54" t="s">
        <v>86</v>
      </c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true" customHeight="false" outlineLevel="0" collapsed="false">
      <c r="A349" s="58"/>
      <c r="B349" s="59" t="s">
        <v>42</v>
      </c>
      <c r="C349" s="60"/>
      <c r="D349" s="61"/>
      <c r="E349" s="60" t="s">
        <v>936</v>
      </c>
      <c r="F349" s="60" t="s">
        <v>1000</v>
      </c>
      <c r="G349" s="6" t="s">
        <v>45</v>
      </c>
      <c r="H349" s="62" t="n">
        <v>6678</v>
      </c>
      <c r="I349" s="4" t="n">
        <v>649</v>
      </c>
      <c r="J349" s="4" t="s">
        <v>46</v>
      </c>
      <c r="L349" s="1" t="s">
        <v>47</v>
      </c>
      <c r="M349" s="3" t="s">
        <v>938</v>
      </c>
      <c r="N349" s="45"/>
      <c r="O349" s="64" t="s">
        <v>192</v>
      </c>
      <c r="Q349" s="64" t="n">
        <v>43</v>
      </c>
      <c r="R349" s="64" t="n">
        <v>1</v>
      </c>
      <c r="S349" s="64" t="n">
        <v>43</v>
      </c>
      <c r="T349" s="64" t="n">
        <v>43</v>
      </c>
      <c r="U349" s="64" t="n">
        <v>1</v>
      </c>
      <c r="V349" s="64" t="n">
        <v>1</v>
      </c>
      <c r="W349" s="64" t="n">
        <v>1</v>
      </c>
      <c r="X349" s="47" t="n">
        <f aca="false">+W349-U349</f>
        <v>0</v>
      </c>
      <c r="Y349" s="14" t="n">
        <f aca="false">+W349-V349</f>
        <v>0</v>
      </c>
      <c r="Z349" s="67" t="s">
        <v>139</v>
      </c>
      <c r="AA349" s="49"/>
      <c r="AB349" s="45"/>
      <c r="AC349" s="5" t="n">
        <v>309929</v>
      </c>
      <c r="AD349" s="68" t="n">
        <v>132899</v>
      </c>
      <c r="AE349" s="50" t="s">
        <v>51</v>
      </c>
      <c r="AF349" s="9" t="n">
        <v>0.045</v>
      </c>
      <c r="AG349" s="52"/>
      <c r="AH349" s="53" t="s">
        <v>92</v>
      </c>
      <c r="AI349" s="53" t="s">
        <v>4</v>
      </c>
      <c r="AJ349" s="61" t="s">
        <v>79</v>
      </c>
      <c r="AK349" s="54" t="s">
        <v>336</v>
      </c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true" customHeight="false" outlineLevel="0" collapsed="false">
      <c r="A350" s="58"/>
      <c r="B350" s="59" t="s">
        <v>42</v>
      </c>
      <c r="C350" s="60"/>
      <c r="D350" s="61"/>
      <c r="E350" s="73" t="s">
        <v>141</v>
      </c>
      <c r="F350" s="73" t="s">
        <v>1001</v>
      </c>
      <c r="G350" s="6" t="s">
        <v>45</v>
      </c>
      <c r="H350" s="68" t="n">
        <v>6729</v>
      </c>
      <c r="I350" s="1"/>
      <c r="J350" s="56"/>
      <c r="K350" s="1"/>
      <c r="L350" s="55"/>
      <c r="M350" s="55" t="s">
        <v>141</v>
      </c>
      <c r="N350" s="1"/>
      <c r="O350" s="64" t="s">
        <v>592</v>
      </c>
      <c r="Q350" s="1" t="n">
        <v>1</v>
      </c>
      <c r="R350" s="64" t="n">
        <v>52</v>
      </c>
      <c r="S350" s="64" t="n">
        <v>52</v>
      </c>
      <c r="T350" s="64" t="n">
        <v>52</v>
      </c>
      <c r="U350" s="64" t="n">
        <v>52</v>
      </c>
      <c r="V350" s="64" t="n">
        <v>52</v>
      </c>
      <c r="W350" s="64" t="n">
        <v>52</v>
      </c>
      <c r="X350" s="47" t="n">
        <f aca="false">+W350-U350</f>
        <v>0</v>
      </c>
      <c r="Y350" s="14" t="n">
        <f aca="false">+W350-V350</f>
        <v>0</v>
      </c>
      <c r="Z350" s="67" t="s">
        <v>139</v>
      </c>
      <c r="AA350" s="49"/>
      <c r="AB350" s="45"/>
      <c r="AC350" s="5" t="n">
        <v>361733</v>
      </c>
      <c r="AD350" s="68" t="n">
        <v>130469</v>
      </c>
      <c r="AE350" s="44" t="s">
        <v>51</v>
      </c>
      <c r="AF350" s="51" t="n">
        <v>0.33</v>
      </c>
      <c r="AG350" s="52" t="n">
        <v>9904</v>
      </c>
      <c r="AH350" s="53" t="s">
        <v>74</v>
      </c>
      <c r="AI350" s="53" t="s">
        <v>4</v>
      </c>
      <c r="AJ350" s="64" t="s">
        <v>1002</v>
      </c>
      <c r="AK350" s="54" t="s">
        <v>86</v>
      </c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true" customHeight="false" outlineLevel="0" collapsed="false">
      <c r="A351" s="43"/>
      <c r="B351" s="11" t="s">
        <v>42</v>
      </c>
      <c r="E351" s="3" t="s">
        <v>1003</v>
      </c>
      <c r="F351" s="3" t="s">
        <v>1004</v>
      </c>
      <c r="G351" s="6" t="s">
        <v>45</v>
      </c>
      <c r="H351" s="6" t="n">
        <v>5225</v>
      </c>
      <c r="I351" s="4" t="n">
        <v>601</v>
      </c>
      <c r="J351" s="4" t="s">
        <v>46</v>
      </c>
      <c r="K351" s="4" t="n">
        <v>1</v>
      </c>
      <c r="L351" s="1" t="s">
        <v>47</v>
      </c>
      <c r="M351" s="3" t="s">
        <v>475</v>
      </c>
      <c r="N351" s="45"/>
      <c r="O351" s="1" t="s">
        <v>271</v>
      </c>
      <c r="Q351" s="1" t="n">
        <v>300</v>
      </c>
      <c r="R351" s="1"/>
      <c r="S351" s="1"/>
      <c r="T351" s="1"/>
      <c r="U351" s="1"/>
      <c r="V351" s="1"/>
      <c r="W351" s="1"/>
      <c r="X351" s="47" t="n">
        <f aca="false">+W351-U351</f>
        <v>0</v>
      </c>
      <c r="Y351" s="14" t="n">
        <f aca="false">+W351-V351</f>
        <v>0</v>
      </c>
      <c r="Z351" s="67" t="s">
        <v>1005</v>
      </c>
      <c r="AA351" s="49"/>
      <c r="AB351" s="45"/>
      <c r="AC351" s="5"/>
      <c r="AD351" s="5" t="n">
        <v>133475</v>
      </c>
      <c r="AE351" s="50" t="s">
        <v>51</v>
      </c>
      <c r="AF351" s="51" t="n">
        <v>0.06</v>
      </c>
      <c r="AG351" s="52"/>
      <c r="AH351" s="53" t="s">
        <v>92</v>
      </c>
      <c r="AI351" s="53" t="s">
        <v>4</v>
      </c>
      <c r="AJ351" s="4" t="s">
        <v>477</v>
      </c>
      <c r="AK351" s="54" t="s">
        <v>53</v>
      </c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true" customHeight="false" outlineLevel="0" collapsed="false">
      <c r="A352" s="58"/>
      <c r="B352" s="59" t="s">
        <v>42</v>
      </c>
      <c r="C352" s="60"/>
      <c r="D352" s="61"/>
      <c r="E352" s="60" t="s">
        <v>461</v>
      </c>
      <c r="F352" s="60" t="s">
        <v>1006</v>
      </c>
      <c r="G352" s="62" t="s">
        <v>45</v>
      </c>
      <c r="H352" s="62" t="n">
        <v>6744</v>
      </c>
      <c r="I352" s="61" t="n">
        <v>556</v>
      </c>
      <c r="J352" s="61" t="s">
        <v>46</v>
      </c>
      <c r="K352" s="61"/>
      <c r="L352" s="63" t="s">
        <v>47</v>
      </c>
      <c r="M352" s="60" t="s">
        <v>463</v>
      </c>
      <c r="N352" s="0"/>
      <c r="O352" s="64" t="s">
        <v>57</v>
      </c>
      <c r="P352" s="65"/>
      <c r="Q352" s="64" t="n">
        <v>143</v>
      </c>
      <c r="R352" s="64" t="n">
        <v>1</v>
      </c>
      <c r="S352" s="64" t="n">
        <v>1</v>
      </c>
      <c r="T352" s="64" t="n">
        <v>1</v>
      </c>
      <c r="U352" s="64" t="n">
        <v>1</v>
      </c>
      <c r="V352" s="64" t="n">
        <v>1</v>
      </c>
      <c r="W352" s="64" t="n">
        <v>1</v>
      </c>
      <c r="X352" s="47" t="n">
        <f aca="false">+W352-U352</f>
        <v>0</v>
      </c>
      <c r="Y352" s="66" t="n">
        <f aca="false">+W352-V352</f>
        <v>0</v>
      </c>
      <c r="Z352" s="67" t="s">
        <v>139</v>
      </c>
      <c r="AA352" s="67"/>
      <c r="AC352" s="68" t="n">
        <v>348096</v>
      </c>
      <c r="AD352" s="68" t="n">
        <v>137983</v>
      </c>
      <c r="AE352" s="75" t="s">
        <v>51</v>
      </c>
      <c r="AF352" s="76" t="n">
        <v>0.12</v>
      </c>
      <c r="AG352" s="77" t="n">
        <v>9812</v>
      </c>
      <c r="AH352" s="71" t="s">
        <v>187</v>
      </c>
      <c r="AI352" s="71" t="s">
        <v>4</v>
      </c>
      <c r="AJ352" s="61" t="s">
        <v>1007</v>
      </c>
      <c r="AK352" s="54" t="s">
        <v>182</v>
      </c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true" customHeight="false" outlineLevel="0" collapsed="false">
      <c r="A353" s="58"/>
      <c r="B353" s="59" t="s">
        <v>42</v>
      </c>
      <c r="C353" s="60"/>
      <c r="D353" s="61"/>
      <c r="E353" s="60" t="s">
        <v>371</v>
      </c>
      <c r="F353" s="60" t="s">
        <v>1008</v>
      </c>
      <c r="G353" s="62" t="s">
        <v>45</v>
      </c>
      <c r="H353" s="62" t="n">
        <v>6746</v>
      </c>
      <c r="I353" s="61" t="n">
        <v>600</v>
      </c>
      <c r="J353" s="61" t="s">
        <v>46</v>
      </c>
      <c r="K353" s="61"/>
      <c r="L353" s="63" t="s">
        <v>47</v>
      </c>
      <c r="M353" s="60" t="s">
        <v>373</v>
      </c>
      <c r="N353" s="0"/>
      <c r="O353" s="64" t="s">
        <v>186</v>
      </c>
      <c r="P353" s="65"/>
      <c r="Q353" s="64" t="n">
        <v>542</v>
      </c>
      <c r="R353" s="64" t="n">
        <v>73</v>
      </c>
      <c r="S353" s="64" t="n">
        <v>232</v>
      </c>
      <c r="T353" s="64" t="n">
        <v>140</v>
      </c>
      <c r="U353" s="64" t="n">
        <v>1</v>
      </c>
      <c r="V353" s="64" t="n">
        <v>1</v>
      </c>
      <c r="W353" s="64" t="n">
        <v>1</v>
      </c>
      <c r="X353" s="47" t="n">
        <f aca="false">+W353-U353</f>
        <v>0</v>
      </c>
      <c r="Y353" s="66" t="n">
        <f aca="false">+W353-V353</f>
        <v>0</v>
      </c>
      <c r="Z353" s="67" t="s">
        <v>139</v>
      </c>
      <c r="AA353" s="54"/>
      <c r="AC353" s="68" t="n">
        <v>341314</v>
      </c>
      <c r="AD353" s="68" t="n">
        <v>203354</v>
      </c>
      <c r="AE353" s="75" t="s">
        <v>51</v>
      </c>
      <c r="AF353" s="76" t="n">
        <v>0.085</v>
      </c>
      <c r="AG353" s="77" t="n">
        <v>9812</v>
      </c>
      <c r="AH353" s="71" t="s">
        <v>187</v>
      </c>
      <c r="AI353" s="71" t="s">
        <v>4</v>
      </c>
      <c r="AJ353" s="61" t="s">
        <v>374</v>
      </c>
      <c r="AK353" s="54" t="s">
        <v>68</v>
      </c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true" customHeight="false" outlineLevel="0" collapsed="false">
      <c r="A354" s="43"/>
      <c r="B354" s="11" t="s">
        <v>42</v>
      </c>
      <c r="E354" s="3" t="s">
        <v>242</v>
      </c>
      <c r="F354" s="3" t="s">
        <v>1009</v>
      </c>
      <c r="G354" s="6" t="s">
        <v>45</v>
      </c>
      <c r="H354" s="6" t="n">
        <v>6691</v>
      </c>
      <c r="I354" s="4" t="n">
        <v>601</v>
      </c>
      <c r="J354" s="4" t="s">
        <v>46</v>
      </c>
      <c r="L354" s="1" t="s">
        <v>47</v>
      </c>
      <c r="M354" s="3" t="s">
        <v>242</v>
      </c>
      <c r="N354" s="45"/>
      <c r="O354" s="1" t="s">
        <v>271</v>
      </c>
      <c r="Q354" s="1" t="n">
        <v>343</v>
      </c>
      <c r="R354" s="1"/>
      <c r="S354" s="1"/>
      <c r="T354" s="1"/>
      <c r="U354" s="1"/>
      <c r="V354" s="1"/>
      <c r="W354" s="1"/>
      <c r="X354" s="47" t="n">
        <f aca="false">+W354-U354</f>
        <v>0</v>
      </c>
      <c r="Y354" s="14" t="n">
        <f aca="false">+W354-V354</f>
        <v>0</v>
      </c>
      <c r="Z354" s="67" t="s">
        <v>647</v>
      </c>
      <c r="AA354" s="49"/>
      <c r="AB354" s="45"/>
      <c r="AC354" s="5" t="n">
        <v>358927</v>
      </c>
      <c r="AD354" s="5" t="n">
        <v>139017</v>
      </c>
      <c r="AE354" s="50" t="s">
        <v>51</v>
      </c>
      <c r="AF354" s="9" t="n">
        <v>0.072</v>
      </c>
      <c r="AG354" s="109" t="n">
        <v>9905</v>
      </c>
      <c r="AH354" s="5" t="s">
        <v>74</v>
      </c>
      <c r="AI354" s="53" t="s">
        <v>4</v>
      </c>
      <c r="AJ354" s="4" t="s">
        <v>1010</v>
      </c>
      <c r="AK354" s="54" t="s">
        <v>76</v>
      </c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true" customHeight="false" outlineLevel="0" collapsed="false">
      <c r="A355" s="58"/>
      <c r="B355" s="59" t="s">
        <v>42</v>
      </c>
      <c r="C355" s="60"/>
      <c r="D355" s="61"/>
      <c r="E355" s="60" t="s">
        <v>1011</v>
      </c>
      <c r="F355" s="60" t="s">
        <v>1012</v>
      </c>
      <c r="G355" s="62" t="s">
        <v>45</v>
      </c>
      <c r="H355" s="62" t="n">
        <v>6836</v>
      </c>
      <c r="I355" s="61" t="n">
        <v>601</v>
      </c>
      <c r="J355" s="61" t="s">
        <v>46</v>
      </c>
      <c r="K355" s="61"/>
      <c r="L355" s="64" t="s">
        <v>47</v>
      </c>
      <c r="M355" s="60" t="s">
        <v>1013</v>
      </c>
      <c r="N355" s="0"/>
      <c r="O355" s="64" t="s">
        <v>271</v>
      </c>
      <c r="P355" s="65"/>
      <c r="Q355" s="64"/>
      <c r="R355" s="64"/>
      <c r="S355" s="64"/>
      <c r="T355" s="64"/>
      <c r="U355" s="64"/>
      <c r="V355" s="64"/>
      <c r="W355" s="64"/>
      <c r="X355" s="47" t="n">
        <f aca="false">+W355-U355</f>
        <v>0</v>
      </c>
      <c r="Y355" s="66" t="n">
        <f aca="false">+W355-V355</f>
        <v>0</v>
      </c>
      <c r="Z355" s="67" t="s">
        <v>1014</v>
      </c>
      <c r="AA355" s="54"/>
      <c r="AC355" s="68" t="n">
        <v>313494</v>
      </c>
      <c r="AD355" s="68" t="n">
        <v>138644</v>
      </c>
      <c r="AE355" s="75" t="s">
        <v>51</v>
      </c>
      <c r="AF355" s="76" t="n">
        <v>0.33</v>
      </c>
      <c r="AG355" s="77" t="n">
        <v>9905</v>
      </c>
      <c r="AH355" s="71" t="s">
        <v>74</v>
      </c>
      <c r="AI355" s="71" t="s">
        <v>4</v>
      </c>
      <c r="AJ355" s="61" t="s">
        <v>1015</v>
      </c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22.5" hidden="true" customHeight="false" outlineLevel="0" collapsed="false">
      <c r="A356" s="58"/>
      <c r="B356" s="59"/>
      <c r="C356" s="60"/>
      <c r="D356" s="61"/>
      <c r="E356" s="60" t="s">
        <v>1016</v>
      </c>
      <c r="F356" s="60" t="s">
        <v>1017</v>
      </c>
      <c r="G356" s="6"/>
      <c r="H356" s="62" t="n">
        <v>6821</v>
      </c>
      <c r="I356" s="4"/>
      <c r="J356" s="4"/>
      <c r="L356" s="1"/>
      <c r="N356" s="45"/>
      <c r="O356" s="1" t="s">
        <v>72</v>
      </c>
      <c r="Q356" s="1"/>
      <c r="R356" s="64" t="n">
        <v>0</v>
      </c>
      <c r="S356" s="64"/>
      <c r="T356" s="64" t="n">
        <v>0</v>
      </c>
      <c r="U356" s="64" t="n">
        <v>0</v>
      </c>
      <c r="V356" s="64" t="n">
        <v>0</v>
      </c>
      <c r="W356" s="64" t="n">
        <v>0</v>
      </c>
      <c r="X356" s="47" t="n">
        <f aca="false">+W356-U356</f>
        <v>0</v>
      </c>
      <c r="Y356" s="14" t="n">
        <f aca="false">+W356-V356</f>
        <v>0</v>
      </c>
      <c r="Z356" s="164" t="s">
        <v>1018</v>
      </c>
      <c r="AA356" s="49"/>
      <c r="AB356" s="45"/>
      <c r="AC356" s="45"/>
      <c r="AD356" s="68" t="s">
        <v>395</v>
      </c>
      <c r="AE356" s="63" t="s">
        <v>59</v>
      </c>
      <c r="AF356" s="76"/>
      <c r="AG356" s="80"/>
      <c r="AH356" s="71"/>
      <c r="AI356" s="71" t="s">
        <v>4</v>
      </c>
      <c r="AJ356" s="64" t="s">
        <v>131</v>
      </c>
      <c r="AK356" s="54" t="s">
        <v>182</v>
      </c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true" customHeight="false" outlineLevel="0" collapsed="false">
      <c r="A357" s="43"/>
      <c r="B357" s="11" t="s">
        <v>42</v>
      </c>
      <c r="E357" s="3" t="s">
        <v>151</v>
      </c>
      <c r="F357" s="3" t="s">
        <v>1019</v>
      </c>
      <c r="G357" s="6" t="s">
        <v>45</v>
      </c>
      <c r="H357" s="6" t="n">
        <v>6832</v>
      </c>
      <c r="I357" s="4" t="n">
        <v>550</v>
      </c>
      <c r="J357" s="4" t="s">
        <v>46</v>
      </c>
      <c r="L357" s="1" t="s">
        <v>47</v>
      </c>
      <c r="M357" s="3" t="s">
        <v>746</v>
      </c>
      <c r="N357" s="45"/>
      <c r="O357" s="1" t="s">
        <v>72</v>
      </c>
      <c r="Q357" s="1" t="n">
        <v>302</v>
      </c>
      <c r="R357" s="1" t="n">
        <v>1</v>
      </c>
      <c r="S357" s="1" t="n">
        <v>98</v>
      </c>
      <c r="T357" s="1" t="n">
        <v>98</v>
      </c>
      <c r="U357" s="1" t="n">
        <v>1</v>
      </c>
      <c r="V357" s="1" t="n">
        <v>1</v>
      </c>
      <c r="W357" s="1" t="n">
        <v>1</v>
      </c>
      <c r="X357" s="47" t="n">
        <f aca="false">+W357-U357</f>
        <v>0</v>
      </c>
      <c r="Y357" s="14" t="n">
        <f aca="false">+W357-V357</f>
        <v>0</v>
      </c>
      <c r="Z357" s="67" t="s">
        <v>139</v>
      </c>
      <c r="AA357" s="49"/>
      <c r="AB357" s="45"/>
      <c r="AC357" s="5" t="n">
        <v>332559</v>
      </c>
      <c r="AD357" s="5" t="n">
        <v>159565</v>
      </c>
      <c r="AE357" s="50" t="s">
        <v>51</v>
      </c>
      <c r="AF357" s="51" t="n">
        <v>0.095</v>
      </c>
      <c r="AG357" s="52" t="n">
        <v>9812</v>
      </c>
      <c r="AH357" s="53" t="s">
        <v>187</v>
      </c>
      <c r="AI357" s="53" t="s">
        <v>4</v>
      </c>
      <c r="AJ357" s="4" t="s">
        <v>747</v>
      </c>
      <c r="AK357" s="54" t="s">
        <v>76</v>
      </c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true" customHeight="false" outlineLevel="0" collapsed="false">
      <c r="A358" s="58"/>
      <c r="B358" s="59" t="s">
        <v>42</v>
      </c>
      <c r="C358" s="60"/>
      <c r="D358" s="61"/>
      <c r="E358" s="60" t="s">
        <v>1020</v>
      </c>
      <c r="F358" s="60" t="s">
        <v>1021</v>
      </c>
      <c r="G358" s="6" t="s">
        <v>45</v>
      </c>
      <c r="H358" s="62" t="n">
        <v>6838</v>
      </c>
      <c r="I358" s="4" t="n">
        <v>487</v>
      </c>
      <c r="J358" s="4" t="s">
        <v>46</v>
      </c>
      <c r="L358" s="1" t="s">
        <v>47</v>
      </c>
      <c r="M358" s="3" t="s">
        <v>1022</v>
      </c>
      <c r="N358" s="45"/>
      <c r="O358" s="64" t="s">
        <v>72</v>
      </c>
      <c r="Q358" s="64" t="n">
        <v>37</v>
      </c>
      <c r="R358" s="64" t="n">
        <v>17</v>
      </c>
      <c r="S358" s="64" t="n">
        <v>35</v>
      </c>
      <c r="T358" s="64" t="n">
        <v>73</v>
      </c>
      <c r="U358" s="64" t="n">
        <v>17</v>
      </c>
      <c r="V358" s="64" t="n">
        <v>17</v>
      </c>
      <c r="W358" s="64" t="n">
        <v>17</v>
      </c>
      <c r="X358" s="47" t="n">
        <f aca="false">+W358-U358</f>
        <v>0</v>
      </c>
      <c r="Y358" s="14" t="n">
        <f aca="false">+W358-V358</f>
        <v>0</v>
      </c>
      <c r="Z358" s="67" t="s">
        <v>139</v>
      </c>
      <c r="AA358" s="15"/>
      <c r="AB358" s="45"/>
      <c r="AC358" s="5" t="n">
        <v>332574</v>
      </c>
      <c r="AD358" s="68" t="n">
        <v>138554</v>
      </c>
      <c r="AE358" s="50" t="s">
        <v>51</v>
      </c>
      <c r="AF358" s="51" t="n">
        <v>0.055</v>
      </c>
      <c r="AG358" s="52"/>
      <c r="AH358" s="53" t="s">
        <v>92</v>
      </c>
      <c r="AI358" s="53" t="s">
        <v>4</v>
      </c>
      <c r="AJ358" s="61" t="s">
        <v>79</v>
      </c>
      <c r="AK358" s="54" t="s">
        <v>336</v>
      </c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true" customHeight="false" outlineLevel="0" collapsed="false">
      <c r="A359" s="43"/>
      <c r="B359" s="11" t="s">
        <v>42</v>
      </c>
      <c r="E359" s="3" t="s">
        <v>1023</v>
      </c>
      <c r="F359" s="3" t="s">
        <v>1024</v>
      </c>
      <c r="G359" s="6" t="s">
        <v>45</v>
      </c>
      <c r="H359" s="6" t="n">
        <v>6856</v>
      </c>
      <c r="I359" s="4" t="n">
        <v>550</v>
      </c>
      <c r="J359" s="4" t="s">
        <v>46</v>
      </c>
      <c r="L359" s="1" t="s">
        <v>47</v>
      </c>
      <c r="M359" s="3" t="s">
        <v>1025</v>
      </c>
      <c r="N359" s="45"/>
      <c r="O359" s="1" t="s">
        <v>72</v>
      </c>
      <c r="Q359" s="1" t="n">
        <v>8</v>
      </c>
      <c r="R359" s="1" t="n">
        <v>6</v>
      </c>
      <c r="S359" s="1" t="n">
        <v>6</v>
      </c>
      <c r="T359" s="1" t="n">
        <v>6</v>
      </c>
      <c r="U359" s="1" t="n">
        <v>6</v>
      </c>
      <c r="V359" s="1" t="n">
        <v>6</v>
      </c>
      <c r="W359" s="1" t="n">
        <v>6</v>
      </c>
      <c r="X359" s="47" t="n">
        <f aca="false">+W359-U359</f>
        <v>0</v>
      </c>
      <c r="Y359" s="14" t="n">
        <f aca="false">+W359-V359</f>
        <v>0</v>
      </c>
      <c r="Z359" s="67" t="s">
        <v>139</v>
      </c>
      <c r="AA359" s="49"/>
      <c r="AB359" s="45"/>
      <c r="AC359" s="5" t="n">
        <v>313535</v>
      </c>
      <c r="AD359" s="5" t="n">
        <v>138534</v>
      </c>
      <c r="AE359" s="50" t="s">
        <v>51</v>
      </c>
      <c r="AF359" s="9" t="n">
        <v>0.33</v>
      </c>
      <c r="AG359" s="109" t="n">
        <v>9908</v>
      </c>
      <c r="AH359" s="1" t="s">
        <v>171</v>
      </c>
      <c r="AI359" s="53" t="s">
        <v>4</v>
      </c>
      <c r="AJ359" s="4" t="s">
        <v>1026</v>
      </c>
      <c r="AK359" s="54" t="s">
        <v>182</v>
      </c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true" customHeight="false" outlineLevel="0" collapsed="false">
      <c r="A360" s="58"/>
      <c r="B360" s="59" t="s">
        <v>42</v>
      </c>
      <c r="C360" s="73"/>
      <c r="D360" s="64"/>
      <c r="E360" s="73" t="s">
        <v>1027</v>
      </c>
      <c r="F360" s="73" t="s">
        <v>1028</v>
      </c>
      <c r="G360" s="62" t="s">
        <v>45</v>
      </c>
      <c r="H360" s="68" t="n">
        <v>6884</v>
      </c>
      <c r="I360" s="64"/>
      <c r="J360" s="78"/>
      <c r="K360" s="64"/>
      <c r="L360" s="73"/>
      <c r="M360" s="73" t="s">
        <v>1027</v>
      </c>
      <c r="N360" s="64"/>
      <c r="O360" s="64" t="s">
        <v>64</v>
      </c>
      <c r="P360" s="65"/>
      <c r="Q360" s="64" t="n">
        <v>44</v>
      </c>
      <c r="R360" s="64" t="n">
        <v>100</v>
      </c>
      <c r="S360" s="64" t="n">
        <v>40</v>
      </c>
      <c r="T360" s="64" t="n">
        <v>105</v>
      </c>
      <c r="U360" s="64" t="n">
        <v>99</v>
      </c>
      <c r="V360" s="64" t="n">
        <v>99</v>
      </c>
      <c r="W360" s="64" t="n">
        <v>99</v>
      </c>
      <c r="X360" s="47" t="n">
        <f aca="false">+W360-U360</f>
        <v>0</v>
      </c>
      <c r="Y360" s="66" t="n">
        <f aca="false">+W360-V360</f>
        <v>0</v>
      </c>
      <c r="Z360" s="67" t="s">
        <v>139</v>
      </c>
      <c r="AA360" s="54"/>
      <c r="AC360" s="68" t="n">
        <v>306149</v>
      </c>
      <c r="AD360" s="68" t="n">
        <v>125831</v>
      </c>
      <c r="AE360" s="63" t="s">
        <v>51</v>
      </c>
      <c r="AF360" s="76" t="n">
        <v>0.055</v>
      </c>
      <c r="AG360" s="80"/>
      <c r="AH360" s="71" t="s">
        <v>92</v>
      </c>
      <c r="AI360" s="71"/>
      <c r="AJ360" s="64" t="s">
        <v>79</v>
      </c>
      <c r="AK360" s="54" t="s">
        <v>182</v>
      </c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true" customHeight="false" outlineLevel="0" collapsed="false">
      <c r="A361" s="43"/>
      <c r="B361" s="11" t="s">
        <v>42</v>
      </c>
      <c r="E361" s="55" t="s">
        <v>1029</v>
      </c>
      <c r="F361" s="55" t="s">
        <v>1030</v>
      </c>
      <c r="G361" s="6" t="s">
        <v>45</v>
      </c>
      <c r="H361" s="5" t="n">
        <v>6898</v>
      </c>
      <c r="I361" s="1"/>
      <c r="J361" s="56"/>
      <c r="K361" s="1"/>
      <c r="L361" s="55"/>
      <c r="M361" s="55" t="s">
        <v>1029</v>
      </c>
      <c r="N361" s="1"/>
      <c r="O361" s="1" t="s">
        <v>57</v>
      </c>
      <c r="Q361" s="1" t="n">
        <v>110</v>
      </c>
      <c r="R361" s="1" t="n">
        <v>1</v>
      </c>
      <c r="S361" s="1" t="n">
        <v>1</v>
      </c>
      <c r="T361" s="1" t="n">
        <v>1</v>
      </c>
      <c r="U361" s="1" t="n">
        <v>0</v>
      </c>
      <c r="V361" s="1" t="n">
        <v>0</v>
      </c>
      <c r="W361" s="1" t="n">
        <v>0</v>
      </c>
      <c r="X361" s="47" t="n">
        <f aca="false">+W361-U361</f>
        <v>0</v>
      </c>
      <c r="Y361" s="14" t="n">
        <f aca="false">+W361-V361</f>
        <v>0</v>
      </c>
      <c r="Z361" s="8" t="s">
        <v>1031</v>
      </c>
      <c r="AA361" s="15"/>
      <c r="AB361" s="45"/>
      <c r="AC361" s="5" t="n">
        <v>347222</v>
      </c>
      <c r="AD361" s="5" t="n">
        <v>130512</v>
      </c>
      <c r="AE361" s="44" t="s">
        <v>51</v>
      </c>
      <c r="AF361" s="51" t="n">
        <v>0.21</v>
      </c>
      <c r="AG361" s="52" t="n">
        <v>9904</v>
      </c>
      <c r="AH361" s="53" t="s">
        <v>74</v>
      </c>
      <c r="AI361" s="53" t="s">
        <v>4</v>
      </c>
      <c r="AJ361" s="1" t="s">
        <v>1032</v>
      </c>
      <c r="AK361" s="107" t="s">
        <v>182</v>
      </c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true" customHeight="false" outlineLevel="0" collapsed="false">
      <c r="A362" s="43"/>
      <c r="B362" s="11" t="n">
        <v>36325</v>
      </c>
      <c r="E362" s="55" t="s">
        <v>1033</v>
      </c>
      <c r="F362" s="55" t="s">
        <v>1034</v>
      </c>
      <c r="G362" s="6" t="s">
        <v>45</v>
      </c>
      <c r="H362" s="5" t="n">
        <v>7491</v>
      </c>
      <c r="I362" s="1"/>
      <c r="J362" s="56"/>
      <c r="K362" s="1"/>
      <c r="L362" s="55"/>
      <c r="M362" s="55"/>
      <c r="N362" s="1" t="s">
        <v>56</v>
      </c>
      <c r="O362" s="1" t="s">
        <v>361</v>
      </c>
      <c r="Q362" s="1" t="n">
        <v>200</v>
      </c>
      <c r="R362" s="1" t="n">
        <v>200</v>
      </c>
      <c r="S362" s="1" t="n">
        <v>200</v>
      </c>
      <c r="T362" s="1" t="n">
        <v>200</v>
      </c>
      <c r="U362" s="1" t="n">
        <v>200</v>
      </c>
      <c r="V362" s="1" t="n">
        <v>200</v>
      </c>
      <c r="W362" s="1" t="n">
        <v>200</v>
      </c>
      <c r="X362" s="47" t="n">
        <f aca="false">+W362-U362</f>
        <v>0</v>
      </c>
      <c r="Y362" s="14" t="n">
        <f aca="false">+W362-V362</f>
        <v>0</v>
      </c>
      <c r="Z362" s="67" t="s">
        <v>139</v>
      </c>
      <c r="AA362" s="49"/>
      <c r="AB362" s="45"/>
      <c r="AC362" s="5"/>
      <c r="AD362" s="5" t="n">
        <v>138020</v>
      </c>
      <c r="AE362" s="44" t="s">
        <v>59</v>
      </c>
      <c r="AF362" s="51"/>
      <c r="AG362" s="57"/>
      <c r="AH362" s="53"/>
      <c r="AI362" s="53" t="s">
        <v>4</v>
      </c>
      <c r="AJ362" s="1"/>
      <c r="AK362" s="54" t="s">
        <v>53</v>
      </c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22.5" hidden="true" customHeight="false" outlineLevel="0" collapsed="false">
      <c r="A363" s="58"/>
      <c r="B363" s="59" t="s">
        <v>42</v>
      </c>
      <c r="C363" s="60"/>
      <c r="D363" s="61"/>
      <c r="E363" s="3" t="s">
        <v>1035</v>
      </c>
      <c r="F363" s="60" t="s">
        <v>1036</v>
      </c>
      <c r="G363" s="6" t="s">
        <v>45</v>
      </c>
      <c r="H363" s="62" t="n">
        <v>8322</v>
      </c>
      <c r="I363" s="4" t="n">
        <v>767</v>
      </c>
      <c r="J363" s="4" t="s">
        <v>46</v>
      </c>
      <c r="L363" s="44" t="s">
        <v>47</v>
      </c>
      <c r="M363" s="3" t="s">
        <v>235</v>
      </c>
      <c r="N363" s="45"/>
      <c r="O363" s="64" t="s">
        <v>523</v>
      </c>
      <c r="Q363" s="64" t="n">
        <v>670</v>
      </c>
      <c r="R363" s="64" t="n">
        <v>670</v>
      </c>
      <c r="S363" s="64" t="n">
        <v>670</v>
      </c>
      <c r="T363" s="64" t="n">
        <v>670</v>
      </c>
      <c r="U363" s="64" t="n">
        <v>670</v>
      </c>
      <c r="V363" s="64" t="n">
        <v>670</v>
      </c>
      <c r="W363" s="64" t="n">
        <v>670</v>
      </c>
      <c r="X363" s="47" t="n">
        <f aca="false">+W363-U363</f>
        <v>0</v>
      </c>
      <c r="Y363" s="14" t="n">
        <f aca="false">+W363-V363</f>
        <v>0</v>
      </c>
      <c r="Z363" s="67" t="s">
        <v>139</v>
      </c>
      <c r="AA363" s="49"/>
      <c r="AB363" s="45"/>
      <c r="AC363" s="5" t="n">
        <v>317019</v>
      </c>
      <c r="AD363" s="68" t="n">
        <v>133255</v>
      </c>
      <c r="AE363" s="50" t="s">
        <v>51</v>
      </c>
      <c r="AF363" s="51" t="n">
        <v>0.06</v>
      </c>
      <c r="AG363" s="52"/>
      <c r="AH363" s="53" t="s">
        <v>66</v>
      </c>
      <c r="AI363" s="53" t="s">
        <v>4</v>
      </c>
      <c r="AJ363" s="61" t="s">
        <v>79</v>
      </c>
      <c r="AK363" s="54" t="s">
        <v>76</v>
      </c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22.5" hidden="true" customHeight="false" outlineLevel="0" collapsed="false">
      <c r="A364" s="58"/>
      <c r="B364" s="59" t="n">
        <v>43831</v>
      </c>
      <c r="C364" s="60"/>
      <c r="D364" s="61"/>
      <c r="E364" s="73" t="s">
        <v>799</v>
      </c>
      <c r="F364" s="73" t="s">
        <v>1037</v>
      </c>
      <c r="G364" s="62" t="s">
        <v>83</v>
      </c>
      <c r="H364" s="68" t="n">
        <v>8693</v>
      </c>
      <c r="I364" s="64"/>
      <c r="J364" s="78"/>
      <c r="K364" s="64"/>
      <c r="L364" s="73"/>
      <c r="M364" s="73" t="s">
        <v>1038</v>
      </c>
      <c r="N364" s="64" t="s">
        <v>56</v>
      </c>
      <c r="O364" s="64" t="s">
        <v>198</v>
      </c>
      <c r="P364" s="65"/>
      <c r="Q364" s="79" t="n">
        <v>14080</v>
      </c>
      <c r="R364" s="64" t="n">
        <v>5281</v>
      </c>
      <c r="S364" s="64" t="n">
        <v>0</v>
      </c>
      <c r="T364" s="64" t="n">
        <v>0</v>
      </c>
      <c r="U364" s="64" t="n">
        <v>5281</v>
      </c>
      <c r="V364" s="64" t="n">
        <v>5281</v>
      </c>
      <c r="W364" s="64" t="n">
        <v>5281</v>
      </c>
      <c r="X364" s="47" t="n">
        <f aca="false">+W364-U364</f>
        <v>0</v>
      </c>
      <c r="Y364" s="66" t="n">
        <f aca="false">+W364-V364</f>
        <v>0</v>
      </c>
      <c r="Z364" s="67" t="s">
        <v>1039</v>
      </c>
      <c r="AA364" s="54"/>
      <c r="AC364" s="68"/>
      <c r="AD364" s="68" t="n">
        <v>140953</v>
      </c>
      <c r="AE364" s="63" t="s">
        <v>59</v>
      </c>
      <c r="AF364" s="76" t="n">
        <v>0.06</v>
      </c>
      <c r="AG364" s="80"/>
      <c r="AH364" s="53" t="s">
        <v>66</v>
      </c>
      <c r="AI364" s="71" t="s">
        <v>4</v>
      </c>
      <c r="AJ364" s="64" t="s">
        <v>1040</v>
      </c>
      <c r="AK364" s="54" t="s">
        <v>273</v>
      </c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true" customHeight="false" outlineLevel="0" collapsed="false">
      <c r="A365" s="58"/>
      <c r="B365" s="59" t="s">
        <v>42</v>
      </c>
      <c r="C365" s="73"/>
      <c r="D365" s="64"/>
      <c r="E365" s="3" t="s">
        <v>151</v>
      </c>
      <c r="F365" s="60" t="s">
        <v>1041</v>
      </c>
      <c r="G365" s="62" t="s">
        <v>45</v>
      </c>
      <c r="H365" s="62" t="n">
        <v>9613</v>
      </c>
      <c r="I365" s="61" t="n">
        <v>550</v>
      </c>
      <c r="J365" s="61" t="s">
        <v>46</v>
      </c>
      <c r="K365" s="61"/>
      <c r="L365" s="64" t="s">
        <v>47</v>
      </c>
      <c r="M365" s="60" t="s">
        <v>746</v>
      </c>
      <c r="N365" s="0"/>
      <c r="O365" s="64" t="s">
        <v>286</v>
      </c>
      <c r="P365" s="65"/>
      <c r="Q365" s="61" t="n">
        <v>38</v>
      </c>
      <c r="R365" s="61" t="n">
        <v>20</v>
      </c>
      <c r="S365" s="61" t="n">
        <v>49</v>
      </c>
      <c r="T365" s="61" t="n">
        <v>51</v>
      </c>
      <c r="U365" s="61" t="n">
        <v>43</v>
      </c>
      <c r="V365" s="61" t="n">
        <v>43</v>
      </c>
      <c r="W365" s="61" t="n">
        <v>43</v>
      </c>
      <c r="X365" s="47" t="n">
        <f aca="false">+W365-U365</f>
        <v>0</v>
      </c>
      <c r="Y365" s="66" t="n">
        <f aca="false">+W365-V365</f>
        <v>0</v>
      </c>
      <c r="Z365" s="67" t="s">
        <v>139</v>
      </c>
      <c r="AA365" s="54"/>
      <c r="AC365" s="68" t="n">
        <v>332577</v>
      </c>
      <c r="AD365" s="68" t="n">
        <v>133330</v>
      </c>
      <c r="AE365" s="75" t="s">
        <v>51</v>
      </c>
      <c r="AF365" s="76" t="n">
        <v>0.095</v>
      </c>
      <c r="AG365" s="77" t="n">
        <v>9812</v>
      </c>
      <c r="AH365" s="71" t="s">
        <v>187</v>
      </c>
      <c r="AI365" s="71" t="s">
        <v>4</v>
      </c>
      <c r="AJ365" s="61" t="s">
        <v>747</v>
      </c>
      <c r="AK365" s="54" t="s">
        <v>76</v>
      </c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true" customHeight="false" outlineLevel="0" collapsed="false">
      <c r="A366" s="58"/>
      <c r="B366" s="59" t="s">
        <v>42</v>
      </c>
      <c r="C366" s="60"/>
      <c r="D366" s="61"/>
      <c r="E366" s="60" t="s">
        <v>1042</v>
      </c>
      <c r="F366" s="60" t="s">
        <v>1043</v>
      </c>
      <c r="G366" s="62" t="s">
        <v>45</v>
      </c>
      <c r="H366" s="62" t="n">
        <v>9617</v>
      </c>
      <c r="I366" s="61" t="n">
        <v>600</v>
      </c>
      <c r="J366" s="61" t="s">
        <v>46</v>
      </c>
      <c r="K366" s="61"/>
      <c r="L366" s="64" t="s">
        <v>47</v>
      </c>
      <c r="M366" s="60" t="s">
        <v>996</v>
      </c>
      <c r="N366" s="0"/>
      <c r="O366" s="64" t="s">
        <v>819</v>
      </c>
      <c r="P366" s="65"/>
      <c r="Q366" s="79" t="n">
        <v>90</v>
      </c>
      <c r="R366" s="79" t="n">
        <v>90</v>
      </c>
      <c r="S366" s="79" t="n">
        <v>90</v>
      </c>
      <c r="T366" s="79" t="n">
        <v>90</v>
      </c>
      <c r="U366" s="79" t="n">
        <v>90</v>
      </c>
      <c r="V366" s="79" t="n">
        <v>90</v>
      </c>
      <c r="W366" s="79" t="n">
        <v>90</v>
      </c>
      <c r="X366" s="47" t="n">
        <f aca="false">+W366-U366</f>
        <v>0</v>
      </c>
      <c r="Y366" s="66" t="n">
        <f aca="false">+W366-V366</f>
        <v>0</v>
      </c>
      <c r="Z366" s="67" t="s">
        <v>139</v>
      </c>
      <c r="AA366" s="54"/>
      <c r="AC366" s="68" t="n">
        <v>370002</v>
      </c>
      <c r="AD366" s="68" t="n">
        <v>26585</v>
      </c>
      <c r="AE366" s="75" t="s">
        <v>51</v>
      </c>
      <c r="AF366" s="76" t="n">
        <v>0.03</v>
      </c>
      <c r="AG366" s="77"/>
      <c r="AH366" s="71" t="s">
        <v>92</v>
      </c>
      <c r="AI366" s="71" t="s">
        <v>4</v>
      </c>
      <c r="AJ366" s="61" t="s">
        <v>1044</v>
      </c>
      <c r="AK366" s="54" t="s">
        <v>182</v>
      </c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true" customHeight="false" outlineLevel="0" collapsed="false">
      <c r="A367" s="43"/>
      <c r="B367" s="11" t="s">
        <v>42</v>
      </c>
      <c r="E367" s="3" t="s">
        <v>1045</v>
      </c>
      <c r="F367" s="3" t="s">
        <v>1046</v>
      </c>
      <c r="G367" s="6" t="s">
        <v>83</v>
      </c>
      <c r="H367" s="6" t="n">
        <v>6765</v>
      </c>
      <c r="I367" s="4" t="n">
        <v>649</v>
      </c>
      <c r="J367" s="4" t="s">
        <v>46</v>
      </c>
      <c r="L367" s="44" t="s">
        <v>47</v>
      </c>
      <c r="M367" s="3" t="s">
        <v>1047</v>
      </c>
      <c r="N367" s="45"/>
      <c r="O367" s="1" t="s">
        <v>186</v>
      </c>
      <c r="Q367" s="1" t="n">
        <v>0</v>
      </c>
      <c r="R367" s="1"/>
      <c r="S367" s="1"/>
      <c r="T367" s="1"/>
      <c r="U367" s="1"/>
      <c r="V367" s="1"/>
      <c r="W367" s="1"/>
      <c r="X367" s="47" t="n">
        <f aca="false">+W367-U367</f>
        <v>0</v>
      </c>
      <c r="Y367" s="14" t="n">
        <f aca="false">+W367-V367</f>
        <v>0</v>
      </c>
      <c r="Z367" s="67" t="s">
        <v>1048</v>
      </c>
      <c r="AA367" s="49"/>
      <c r="AB367" s="45"/>
      <c r="AC367" s="5" t="n">
        <v>316111</v>
      </c>
      <c r="AD367" s="5" t="n">
        <v>28008</v>
      </c>
      <c r="AE367" s="50" t="s">
        <v>51</v>
      </c>
      <c r="AF367" s="51" t="n">
        <v>0.03</v>
      </c>
      <c r="AG367" s="52"/>
      <c r="AH367" s="53" t="s">
        <v>92</v>
      </c>
      <c r="AI367" s="53" t="s">
        <v>4</v>
      </c>
      <c r="AJ367" s="4" t="s">
        <v>1049</v>
      </c>
      <c r="AK367" s="54" t="s">
        <v>222</v>
      </c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true" customHeight="false" outlineLevel="0" collapsed="false">
      <c r="A368" s="58"/>
      <c r="B368" s="59" t="s">
        <v>42</v>
      </c>
      <c r="C368" s="73"/>
      <c r="D368" s="64"/>
      <c r="E368" s="60" t="s">
        <v>600</v>
      </c>
      <c r="F368" s="60" t="s">
        <v>1050</v>
      </c>
      <c r="G368" s="62" t="s">
        <v>45</v>
      </c>
      <c r="H368" s="62" t="n">
        <v>9619</v>
      </c>
      <c r="I368" s="61" t="n">
        <v>550</v>
      </c>
      <c r="J368" s="61" t="s">
        <v>46</v>
      </c>
      <c r="K368" s="61"/>
      <c r="L368" s="64" t="s">
        <v>47</v>
      </c>
      <c r="M368" s="60" t="s">
        <v>254</v>
      </c>
      <c r="N368" s="0"/>
      <c r="O368" s="64" t="s">
        <v>72</v>
      </c>
      <c r="P368" s="65"/>
      <c r="Q368" s="64" t="n">
        <v>0</v>
      </c>
      <c r="R368" s="64" t="n">
        <v>1</v>
      </c>
      <c r="S368" s="64" t="n">
        <v>0</v>
      </c>
      <c r="T368" s="64" t="n">
        <v>0</v>
      </c>
      <c r="U368" s="64" t="n">
        <v>1</v>
      </c>
      <c r="V368" s="64" t="n">
        <v>1</v>
      </c>
      <c r="W368" s="64" t="n">
        <v>1</v>
      </c>
      <c r="X368" s="47" t="n">
        <f aca="false">+W368-U368</f>
        <v>0</v>
      </c>
      <c r="Y368" s="66" t="n">
        <f aca="false">+W368-V368</f>
        <v>0</v>
      </c>
      <c r="Z368" s="67" t="s">
        <v>1051</v>
      </c>
      <c r="AA368" s="54"/>
      <c r="AC368" s="0"/>
      <c r="AD368" s="68" t="n">
        <v>133220</v>
      </c>
      <c r="AE368" s="75" t="s">
        <v>51</v>
      </c>
      <c r="AF368" s="76" t="n">
        <v>0.055</v>
      </c>
      <c r="AG368" s="77"/>
      <c r="AH368" s="71" t="s">
        <v>92</v>
      </c>
      <c r="AI368" s="71" t="s">
        <v>4</v>
      </c>
      <c r="AJ368" s="61" t="s">
        <v>255</v>
      </c>
      <c r="AK368" s="54" t="s">
        <v>68</v>
      </c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true" customHeight="false" outlineLevel="0" collapsed="false">
      <c r="A369" s="43"/>
      <c r="B369" s="11" t="s">
        <v>42</v>
      </c>
      <c r="E369" s="3" t="s">
        <v>151</v>
      </c>
      <c r="F369" s="55" t="s">
        <v>1052</v>
      </c>
      <c r="G369" s="6" t="s">
        <v>45</v>
      </c>
      <c r="H369" s="5" t="n">
        <v>9624</v>
      </c>
      <c r="I369" s="1"/>
      <c r="J369" s="56"/>
      <c r="K369" s="1"/>
      <c r="L369" s="55"/>
      <c r="M369" s="55" t="s">
        <v>1053</v>
      </c>
      <c r="N369" s="1"/>
      <c r="O369" s="1" t="s">
        <v>108</v>
      </c>
      <c r="Q369" s="1"/>
      <c r="R369" s="1" t="n">
        <v>96</v>
      </c>
      <c r="S369" s="1" t="n">
        <v>109</v>
      </c>
      <c r="T369" s="1" t="n">
        <v>109</v>
      </c>
      <c r="U369" s="1" t="n">
        <v>32</v>
      </c>
      <c r="V369" s="1" t="n">
        <v>32</v>
      </c>
      <c r="W369" s="1" t="n">
        <v>32</v>
      </c>
      <c r="X369" s="47" t="n">
        <f aca="false">+W369-U369</f>
        <v>0</v>
      </c>
      <c r="Y369" s="14" t="n">
        <f aca="false">+W369-V369</f>
        <v>0</v>
      </c>
      <c r="Z369" s="67" t="s">
        <v>139</v>
      </c>
      <c r="AA369" s="49"/>
      <c r="AB369" s="45"/>
      <c r="AC369" s="102"/>
      <c r="AD369" s="5" t="n">
        <v>138024</v>
      </c>
      <c r="AE369" s="44" t="s">
        <v>59</v>
      </c>
      <c r="AF369" s="9" t="n">
        <v>0.33</v>
      </c>
      <c r="AG369" s="109" t="n">
        <v>9910</v>
      </c>
      <c r="AH369" s="1" t="s">
        <v>171</v>
      </c>
      <c r="AI369" s="53" t="s">
        <v>4</v>
      </c>
      <c r="AJ369" s="1" t="s">
        <v>747</v>
      </c>
      <c r="AK369" s="54" t="s">
        <v>76</v>
      </c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true" customHeight="false" outlineLevel="0" collapsed="false">
      <c r="A370" s="58"/>
      <c r="B370" s="59" t="n">
        <v>36325</v>
      </c>
      <c r="C370" s="60"/>
      <c r="D370" s="61"/>
      <c r="E370" s="128" t="s">
        <v>1054</v>
      </c>
      <c r="F370" s="128" t="s">
        <v>1055</v>
      </c>
      <c r="G370" s="6" t="s">
        <v>45</v>
      </c>
      <c r="H370" s="130" t="n">
        <v>9633</v>
      </c>
      <c r="I370" s="1"/>
      <c r="J370" s="56"/>
      <c r="K370" s="1"/>
      <c r="L370" s="55"/>
      <c r="M370" s="55" t="s">
        <v>89</v>
      </c>
      <c r="N370" s="1" t="s">
        <v>56</v>
      </c>
      <c r="O370" s="79" t="s">
        <v>186</v>
      </c>
      <c r="Q370" s="46" t="n">
        <v>163</v>
      </c>
      <c r="R370" s="79" t="n">
        <v>39</v>
      </c>
      <c r="S370" s="79" t="n">
        <v>51</v>
      </c>
      <c r="T370" s="79" t="n">
        <v>48</v>
      </c>
      <c r="U370" s="79" t="n">
        <v>39</v>
      </c>
      <c r="V370" s="79" t="n">
        <v>39</v>
      </c>
      <c r="W370" s="79" t="n">
        <v>39</v>
      </c>
      <c r="X370" s="47" t="n">
        <f aca="false">+W370-U370</f>
        <v>0</v>
      </c>
      <c r="Y370" s="14" t="n">
        <f aca="false">+W370-V370</f>
        <v>0</v>
      </c>
      <c r="Z370" s="67" t="s">
        <v>139</v>
      </c>
      <c r="AA370" s="49"/>
      <c r="AB370" s="45"/>
      <c r="AC370" s="5"/>
      <c r="AD370" s="68" t="n">
        <v>224973</v>
      </c>
      <c r="AE370" s="44" t="s">
        <v>59</v>
      </c>
      <c r="AF370" s="9" t="n">
        <v>0.14</v>
      </c>
      <c r="AG370" s="102" t="n">
        <v>9903</v>
      </c>
      <c r="AH370" s="5" t="s">
        <v>110</v>
      </c>
      <c r="AI370" s="53" t="s">
        <v>4</v>
      </c>
      <c r="AJ370" s="79"/>
      <c r="AK370" s="54" t="s">
        <v>86</v>
      </c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4.25" hidden="true" customHeight="false" outlineLevel="0" collapsed="false">
      <c r="A371" s="58"/>
      <c r="B371" s="59" t="s">
        <v>42</v>
      </c>
      <c r="C371" s="60"/>
      <c r="D371" s="61"/>
      <c r="E371" s="60" t="s">
        <v>306</v>
      </c>
      <c r="F371" s="60" t="s">
        <v>614</v>
      </c>
      <c r="G371" s="148" t="s">
        <v>45</v>
      </c>
      <c r="H371" s="62" t="n">
        <v>9636</v>
      </c>
      <c r="I371" s="149" t="n">
        <v>550</v>
      </c>
      <c r="J371" s="149" t="s">
        <v>46</v>
      </c>
      <c r="K371" s="149"/>
      <c r="L371" s="150" t="s">
        <v>47</v>
      </c>
      <c r="M371" s="151" t="s">
        <v>1056</v>
      </c>
      <c r="N371" s="152"/>
      <c r="O371" s="64" t="s">
        <v>72</v>
      </c>
      <c r="P371" s="153"/>
      <c r="Q371" s="64" t="n">
        <v>112</v>
      </c>
      <c r="R371" s="64" t="n">
        <v>34</v>
      </c>
      <c r="S371" s="64" t="n">
        <v>98</v>
      </c>
      <c r="T371" s="64" t="n">
        <v>108</v>
      </c>
      <c r="U371" s="64" t="n">
        <v>0</v>
      </c>
      <c r="V371" s="64" t="n">
        <v>0</v>
      </c>
      <c r="W371" s="64" t="n">
        <v>0</v>
      </c>
      <c r="X371" s="47" t="n">
        <f aca="false">+W371-U371</f>
        <v>0</v>
      </c>
      <c r="Y371" s="154" t="n">
        <f aca="false">+W371-V371</f>
        <v>0</v>
      </c>
      <c r="Z371" s="67" t="s">
        <v>1057</v>
      </c>
      <c r="AA371" s="155"/>
      <c r="AB371" s="152"/>
      <c r="AC371" s="156" t="n">
        <v>311831</v>
      </c>
      <c r="AD371" s="68" t="n">
        <v>135664</v>
      </c>
      <c r="AE371" s="157" t="s">
        <v>51</v>
      </c>
      <c r="AF371" s="165" t="n">
        <v>0.055</v>
      </c>
      <c r="AG371" s="166"/>
      <c r="AH371" s="160" t="s">
        <v>92</v>
      </c>
      <c r="AI371" s="160" t="s">
        <v>4</v>
      </c>
      <c r="AJ371" s="61" t="s">
        <v>79</v>
      </c>
      <c r="AK371" s="54" t="s">
        <v>86</v>
      </c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4.25" hidden="true" customHeight="false" outlineLevel="0" collapsed="false">
      <c r="A372" s="58"/>
      <c r="B372" s="59" t="s">
        <v>42</v>
      </c>
      <c r="C372" s="60"/>
      <c r="D372" s="61"/>
      <c r="E372" s="167" t="s">
        <v>929</v>
      </c>
      <c r="F372" s="60" t="s">
        <v>1058</v>
      </c>
      <c r="G372" s="148" t="s">
        <v>45</v>
      </c>
      <c r="H372" s="62" t="n">
        <v>9640</v>
      </c>
      <c r="I372" s="149" t="n">
        <v>441</v>
      </c>
      <c r="J372" s="149" t="s">
        <v>46</v>
      </c>
      <c r="K372" s="149"/>
      <c r="L372" s="150" t="s">
        <v>47</v>
      </c>
      <c r="M372" s="151" t="s">
        <v>929</v>
      </c>
      <c r="N372" s="152"/>
      <c r="O372" s="64" t="s">
        <v>115</v>
      </c>
      <c r="P372" s="153"/>
      <c r="Q372" s="64" t="n">
        <v>249</v>
      </c>
      <c r="R372" s="64" t="n">
        <v>1</v>
      </c>
      <c r="S372" s="64" t="n">
        <v>244</v>
      </c>
      <c r="T372" s="64" t="n">
        <v>244</v>
      </c>
      <c r="U372" s="64" t="n">
        <v>1</v>
      </c>
      <c r="V372" s="64" t="n">
        <v>1</v>
      </c>
      <c r="W372" s="64" t="n">
        <v>1</v>
      </c>
      <c r="X372" s="47" t="n">
        <f aca="false">+W372-U372</f>
        <v>0</v>
      </c>
      <c r="Y372" s="154" t="n">
        <f aca="false">+W372-V372</f>
        <v>0</v>
      </c>
      <c r="Z372" s="67" t="s">
        <v>139</v>
      </c>
      <c r="AA372" s="155"/>
      <c r="AB372" s="152"/>
      <c r="AC372" s="156" t="n">
        <v>370003</v>
      </c>
      <c r="AD372" s="68" t="n">
        <v>138958</v>
      </c>
      <c r="AE372" s="157" t="s">
        <v>51</v>
      </c>
      <c r="AF372" s="158" t="n">
        <v>0.174</v>
      </c>
      <c r="AG372" s="159" t="n">
        <v>9904</v>
      </c>
      <c r="AH372" s="150" t="s">
        <v>171</v>
      </c>
      <c r="AI372" s="160" t="s">
        <v>4</v>
      </c>
      <c r="AJ372" s="61" t="s">
        <v>931</v>
      </c>
      <c r="AK372" s="54" t="s">
        <v>86</v>
      </c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4.25" hidden="true" customHeight="false" outlineLevel="0" collapsed="false">
      <c r="A373" s="58"/>
      <c r="B373" s="59" t="s">
        <v>42</v>
      </c>
      <c r="C373" s="60"/>
      <c r="D373" s="61"/>
      <c r="E373" s="55" t="s">
        <v>439</v>
      </c>
      <c r="F373" s="55" t="s">
        <v>1059</v>
      </c>
      <c r="G373" s="148" t="s">
        <v>45</v>
      </c>
      <c r="H373" s="5" t="n">
        <v>9745</v>
      </c>
      <c r="I373" s="150"/>
      <c r="J373" s="168"/>
      <c r="K373" s="150"/>
      <c r="L373" s="169"/>
      <c r="M373" s="169" t="s">
        <v>439</v>
      </c>
      <c r="N373" s="150" t="n">
        <v>0</v>
      </c>
      <c r="O373" s="1" t="s">
        <v>186</v>
      </c>
      <c r="P373" s="153"/>
      <c r="Q373" s="1"/>
      <c r="R373" s="1"/>
      <c r="S373" s="1"/>
      <c r="T373" s="1"/>
      <c r="U373" s="1"/>
      <c r="V373" s="1"/>
      <c r="W373" s="1"/>
      <c r="X373" s="47" t="n">
        <f aca="false">+W373-U373</f>
        <v>0</v>
      </c>
      <c r="Y373" s="154" t="n">
        <f aca="false">+W373-V373</f>
        <v>0</v>
      </c>
      <c r="Z373" s="15" t="s">
        <v>1060</v>
      </c>
      <c r="AA373" s="155"/>
      <c r="AB373" s="152"/>
      <c r="AC373" s="170"/>
      <c r="AD373" s="5"/>
      <c r="AE373" s="171" t="s">
        <v>59</v>
      </c>
      <c r="AF373" s="165" t="n">
        <v>0.03</v>
      </c>
      <c r="AG373" s="172"/>
      <c r="AH373" s="160" t="s">
        <v>92</v>
      </c>
      <c r="AI373" s="160" t="s">
        <v>4</v>
      </c>
      <c r="AJ373" s="1" t="s">
        <v>1061</v>
      </c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  <c r="FP373" s="45"/>
      <c r="FQ373" s="45"/>
      <c r="FR373" s="45"/>
      <c r="FS373" s="45"/>
      <c r="FT373" s="45"/>
      <c r="FU373" s="45"/>
      <c r="FV373" s="45"/>
      <c r="FW373" s="45"/>
      <c r="FX373" s="45"/>
      <c r="FY373" s="45"/>
      <c r="FZ373" s="45"/>
      <c r="GA373" s="45"/>
      <c r="GB373" s="45"/>
      <c r="GC373" s="45"/>
      <c r="GD373" s="45"/>
      <c r="GE373" s="45"/>
      <c r="GF373" s="45"/>
      <c r="GG373" s="45"/>
      <c r="GH373" s="45"/>
      <c r="GI373" s="45"/>
      <c r="GJ373" s="45"/>
      <c r="GK373" s="45"/>
      <c r="GL373" s="45"/>
      <c r="GM373" s="45"/>
      <c r="GN373" s="45"/>
      <c r="GO373" s="45"/>
      <c r="GP373" s="45"/>
      <c r="GQ373" s="45"/>
      <c r="GR373" s="45"/>
      <c r="GS373" s="45"/>
      <c r="GT373" s="45"/>
      <c r="GU373" s="45"/>
      <c r="GV373" s="45"/>
      <c r="GW373" s="45"/>
      <c r="GX373" s="45"/>
      <c r="GY373" s="45"/>
      <c r="GZ373" s="45"/>
      <c r="HA373" s="45"/>
      <c r="HB373" s="45"/>
      <c r="HC373" s="45"/>
      <c r="HD373" s="45"/>
      <c r="HE373" s="45"/>
      <c r="HF373" s="45"/>
      <c r="HG373" s="45"/>
      <c r="HH373" s="45"/>
      <c r="HI373" s="45"/>
      <c r="HJ373" s="45"/>
      <c r="HK373" s="45"/>
      <c r="HL373" s="45"/>
      <c r="HM373" s="45"/>
      <c r="HN373" s="45"/>
      <c r="HO373" s="45"/>
      <c r="HP373" s="45"/>
      <c r="HQ373" s="45"/>
      <c r="HR373" s="45"/>
      <c r="HS373" s="45"/>
      <c r="HT373" s="45"/>
      <c r="HU373" s="45"/>
      <c r="HV373" s="45"/>
      <c r="HW373" s="45"/>
      <c r="HX373" s="45"/>
      <c r="HY373" s="45"/>
      <c r="HZ373" s="45"/>
      <c r="IA373" s="45"/>
      <c r="IB373" s="45"/>
      <c r="IC373" s="45"/>
      <c r="ID373" s="45"/>
      <c r="IE373" s="45"/>
      <c r="IF373" s="45"/>
      <c r="IG373" s="45"/>
      <c r="IH373" s="45"/>
      <c r="II373" s="45"/>
      <c r="IJ373" s="45"/>
      <c r="IK373" s="45"/>
      <c r="IL373" s="45"/>
      <c r="IM373" s="45"/>
      <c r="IN373" s="45"/>
      <c r="IO373" s="45"/>
      <c r="IP373" s="45"/>
      <c r="IQ373" s="45"/>
      <c r="IR373" s="45"/>
      <c r="IS373" s="45"/>
      <c r="IT373" s="45"/>
      <c r="IU373" s="45"/>
      <c r="IV373" s="45"/>
      <c r="IW373" s="45"/>
    </row>
    <row r="374" customFormat="false" ht="14.25" hidden="true" customHeight="false" outlineLevel="0" collapsed="false">
      <c r="A374" s="58"/>
      <c r="B374" s="59" t="s">
        <v>42</v>
      </c>
      <c r="C374" s="60"/>
      <c r="D374" s="61"/>
      <c r="E374" s="60" t="s">
        <v>327</v>
      </c>
      <c r="F374" s="60" t="s">
        <v>1062</v>
      </c>
      <c r="G374" s="148" t="s">
        <v>45</v>
      </c>
      <c r="H374" s="62" t="n">
        <v>9649</v>
      </c>
      <c r="I374" s="149" t="n">
        <v>550</v>
      </c>
      <c r="J374" s="149" t="s">
        <v>46</v>
      </c>
      <c r="K374" s="149"/>
      <c r="L374" s="150" t="s">
        <v>47</v>
      </c>
      <c r="M374" s="151" t="s">
        <v>329</v>
      </c>
      <c r="N374" s="152"/>
      <c r="O374" s="64" t="s">
        <v>72</v>
      </c>
      <c r="P374" s="153"/>
      <c r="Q374" s="64" t="n">
        <v>56</v>
      </c>
      <c r="R374" s="64" t="n">
        <v>0</v>
      </c>
      <c r="S374" s="64" t="n">
        <v>5</v>
      </c>
      <c r="T374" s="64" t="n">
        <v>5</v>
      </c>
      <c r="U374" s="64" t="n">
        <v>0</v>
      </c>
      <c r="V374" s="64" t="n">
        <v>0</v>
      </c>
      <c r="W374" s="64" t="n">
        <v>0</v>
      </c>
      <c r="X374" s="47" t="n">
        <f aca="false">+W374-U374</f>
        <v>0</v>
      </c>
      <c r="Y374" s="154" t="n">
        <f aca="false">+W374-V374</f>
        <v>0</v>
      </c>
      <c r="Z374" s="67" t="s">
        <v>139</v>
      </c>
      <c r="AA374" s="173"/>
      <c r="AB374" s="152"/>
      <c r="AC374" s="156" t="n">
        <v>349575</v>
      </c>
      <c r="AD374" s="68" t="n">
        <v>136282</v>
      </c>
      <c r="AE374" s="157" t="s">
        <v>59</v>
      </c>
      <c r="AF374" s="165" t="n">
        <v>0.055</v>
      </c>
      <c r="AG374" s="166"/>
      <c r="AH374" s="160" t="s">
        <v>92</v>
      </c>
      <c r="AI374" s="160" t="s">
        <v>4</v>
      </c>
      <c r="AJ374" s="61" t="s">
        <v>1063</v>
      </c>
      <c r="AK374" s="54" t="s">
        <v>53</v>
      </c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true" customHeight="false" outlineLevel="0" collapsed="false">
      <c r="A375" s="43"/>
      <c r="B375" s="11" t="s">
        <v>42</v>
      </c>
      <c r="E375" s="3" t="s">
        <v>1064</v>
      </c>
      <c r="F375" s="3" t="s">
        <v>1065</v>
      </c>
      <c r="G375" s="6" t="s">
        <v>45</v>
      </c>
      <c r="H375" s="6" t="n">
        <v>9650</v>
      </c>
      <c r="I375" s="4" t="n">
        <v>649</v>
      </c>
      <c r="J375" s="4" t="s">
        <v>46</v>
      </c>
      <c r="L375" s="1" t="s">
        <v>47</v>
      </c>
      <c r="M375" s="3" t="s">
        <v>1066</v>
      </c>
      <c r="N375" s="45"/>
      <c r="O375" s="1" t="s">
        <v>192</v>
      </c>
      <c r="Q375" s="1" t="n">
        <v>295</v>
      </c>
      <c r="R375" s="1" t="n">
        <v>261</v>
      </c>
      <c r="S375" s="1" t="n">
        <v>296</v>
      </c>
      <c r="T375" s="1" t="n">
        <v>281</v>
      </c>
      <c r="U375" s="1" t="n">
        <v>259</v>
      </c>
      <c r="V375" s="1" t="n">
        <v>259</v>
      </c>
      <c r="W375" s="1" t="n">
        <v>259</v>
      </c>
      <c r="X375" s="47" t="n">
        <f aca="false">+W375-U375</f>
        <v>0</v>
      </c>
      <c r="Y375" s="14" t="n">
        <f aca="false">+W375-V375</f>
        <v>0</v>
      </c>
      <c r="Z375" s="67" t="s">
        <v>139</v>
      </c>
      <c r="AA375" s="49"/>
      <c r="AB375" s="45"/>
      <c r="AC375" s="5" t="n">
        <v>309936</v>
      </c>
      <c r="AD375" s="5" t="n">
        <v>132909</v>
      </c>
      <c r="AE375" s="50" t="s">
        <v>51</v>
      </c>
      <c r="AF375" s="9" t="n">
        <v>0.045</v>
      </c>
      <c r="AG375" s="52"/>
      <c r="AH375" s="53" t="s">
        <v>92</v>
      </c>
      <c r="AI375" s="53" t="s">
        <v>4</v>
      </c>
      <c r="AJ375" s="4" t="s">
        <v>1067</v>
      </c>
      <c r="AK375" s="54" t="s">
        <v>182</v>
      </c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true" customHeight="false" outlineLevel="0" collapsed="false">
      <c r="A376" s="43"/>
      <c r="B376" s="11" t="s">
        <v>42</v>
      </c>
      <c r="E376" s="3" t="s">
        <v>259</v>
      </c>
      <c r="F376" s="3" t="s">
        <v>1068</v>
      </c>
      <c r="G376" s="6" t="s">
        <v>45</v>
      </c>
      <c r="H376" s="6" t="n">
        <v>9667</v>
      </c>
      <c r="I376" s="4" t="n">
        <v>764</v>
      </c>
      <c r="J376" s="4" t="s">
        <v>46</v>
      </c>
      <c r="L376" s="1" t="s">
        <v>47</v>
      </c>
      <c r="M376" s="3" t="s">
        <v>261</v>
      </c>
      <c r="N376" s="45"/>
      <c r="O376" s="1" t="s">
        <v>108</v>
      </c>
      <c r="Q376" s="1" t="n">
        <v>148</v>
      </c>
      <c r="R376" s="1" t="n">
        <v>1</v>
      </c>
      <c r="S376" s="1" t="n">
        <v>197</v>
      </c>
      <c r="T376" s="1" t="n">
        <v>212</v>
      </c>
      <c r="U376" s="1" t="n">
        <v>1</v>
      </c>
      <c r="V376" s="1" t="n">
        <v>1</v>
      </c>
      <c r="W376" s="1" t="n">
        <v>1</v>
      </c>
      <c r="X376" s="47" t="n">
        <f aca="false">+W376-U376</f>
        <v>0</v>
      </c>
      <c r="Y376" s="14" t="n">
        <f aca="false">+W376-V376</f>
        <v>0</v>
      </c>
      <c r="Z376" s="67" t="s">
        <v>139</v>
      </c>
      <c r="AA376" s="49"/>
      <c r="AB376" s="45"/>
      <c r="AC376" s="5" t="n">
        <v>332656</v>
      </c>
      <c r="AD376" s="5" t="n">
        <v>129129</v>
      </c>
      <c r="AE376" s="50" t="s">
        <v>51</v>
      </c>
      <c r="AF376" s="51" t="n">
        <v>0.065</v>
      </c>
      <c r="AG376" s="52"/>
      <c r="AH376" s="53" t="s">
        <v>92</v>
      </c>
      <c r="AI376" s="53" t="s">
        <v>4</v>
      </c>
      <c r="AJ376" s="4" t="s">
        <v>1069</v>
      </c>
      <c r="AK376" s="54" t="s">
        <v>53</v>
      </c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true" customHeight="false" outlineLevel="0" collapsed="false">
      <c r="A377" s="58"/>
      <c r="B377" s="59" t="s">
        <v>42</v>
      </c>
      <c r="C377" s="60"/>
      <c r="D377" s="61"/>
      <c r="E377" s="3" t="s">
        <v>151</v>
      </c>
      <c r="F377" s="60" t="s">
        <v>1070</v>
      </c>
      <c r="G377" s="6" t="s">
        <v>45</v>
      </c>
      <c r="H377" s="62" t="n">
        <v>5369</v>
      </c>
      <c r="I377" s="4" t="n">
        <v>460</v>
      </c>
      <c r="J377" s="4" t="s">
        <v>174</v>
      </c>
      <c r="L377" s="1" t="s">
        <v>47</v>
      </c>
      <c r="M377" s="3" t="s">
        <v>746</v>
      </c>
      <c r="N377" s="45"/>
      <c r="O377" s="64" t="s">
        <v>592</v>
      </c>
      <c r="Q377" s="64"/>
      <c r="R377" s="64"/>
      <c r="S377" s="64"/>
      <c r="T377" s="64"/>
      <c r="U377" s="64"/>
      <c r="V377" s="64"/>
      <c r="W377" s="64"/>
      <c r="X377" s="47" t="n">
        <f aca="false">+W377-U377</f>
        <v>0</v>
      </c>
      <c r="Y377" s="14" t="n">
        <f aca="false">+W377-V377</f>
        <v>0</v>
      </c>
      <c r="Z377" s="70" t="s">
        <v>146</v>
      </c>
      <c r="AA377" s="49"/>
      <c r="AB377" s="45"/>
      <c r="AC377" s="45"/>
      <c r="AD377" s="68" t="n">
        <v>28557</v>
      </c>
      <c r="AE377" s="50" t="s">
        <v>51</v>
      </c>
      <c r="AF377" s="51"/>
      <c r="AG377" s="52"/>
      <c r="AH377" s="53"/>
      <c r="AI377" s="53" t="s">
        <v>4</v>
      </c>
      <c r="AJ377" s="61" t="s">
        <v>79</v>
      </c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true" customHeight="false" outlineLevel="0" collapsed="false">
      <c r="A378" s="43"/>
      <c r="B378" s="11" t="n">
        <v>36325</v>
      </c>
      <c r="E378" s="3" t="s">
        <v>202</v>
      </c>
      <c r="F378" s="55" t="s">
        <v>1071</v>
      </c>
      <c r="G378" s="6" t="s">
        <v>45</v>
      </c>
      <c r="H378" s="5" t="n">
        <v>9676</v>
      </c>
      <c r="I378" s="1"/>
      <c r="J378" s="56"/>
      <c r="K378" s="1"/>
      <c r="L378" s="55"/>
      <c r="M378" s="55"/>
      <c r="N378" s="1" t="s">
        <v>56</v>
      </c>
      <c r="O378" s="1" t="s">
        <v>72</v>
      </c>
      <c r="Q378" s="1"/>
      <c r="R378" s="1" t="n">
        <v>0</v>
      </c>
      <c r="S378" s="1" t="n">
        <v>0</v>
      </c>
      <c r="T378" s="1" t="n">
        <v>0</v>
      </c>
      <c r="U378" s="1" t="n">
        <v>0</v>
      </c>
      <c r="V378" s="1" t="n">
        <v>0</v>
      </c>
      <c r="W378" s="1" t="n">
        <v>0</v>
      </c>
      <c r="X378" s="47" t="n">
        <f aca="false">+W378-U378</f>
        <v>0</v>
      </c>
      <c r="Y378" s="14" t="n">
        <f aca="false">+W378-V378</f>
        <v>0</v>
      </c>
      <c r="Z378" s="67" t="s">
        <v>139</v>
      </c>
      <c r="AA378" s="49"/>
      <c r="AB378" s="45"/>
      <c r="AC378" s="5"/>
      <c r="AD378" s="5" t="n">
        <v>279659</v>
      </c>
      <c r="AE378" s="44" t="s">
        <v>59</v>
      </c>
      <c r="AF378" s="51"/>
      <c r="AG378" s="57"/>
      <c r="AH378" s="53"/>
      <c r="AI378" s="53" t="s">
        <v>4</v>
      </c>
      <c r="AJ378" s="1"/>
      <c r="AK378" s="54" t="s">
        <v>53</v>
      </c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22.5" hidden="true" customHeight="false" outlineLevel="0" collapsed="false">
      <c r="A379" s="43"/>
      <c r="B379" s="11" t="s">
        <v>42</v>
      </c>
      <c r="E379" s="3" t="s">
        <v>799</v>
      </c>
      <c r="F379" s="3" t="s">
        <v>1072</v>
      </c>
      <c r="G379" s="6" t="s">
        <v>45</v>
      </c>
      <c r="H379" s="6" t="n">
        <v>9682</v>
      </c>
      <c r="I379" s="4" t="n">
        <v>429</v>
      </c>
      <c r="J379" s="4" t="s">
        <v>46</v>
      </c>
      <c r="L379" s="1" t="s">
        <v>47</v>
      </c>
      <c r="M379" s="3" t="s">
        <v>1073</v>
      </c>
      <c r="N379" s="45"/>
      <c r="O379" s="1" t="s">
        <v>108</v>
      </c>
      <c r="Q379" s="46" t="n">
        <v>4171</v>
      </c>
      <c r="R379" s="46" t="n">
        <v>0</v>
      </c>
      <c r="S379" s="46" t="n">
        <v>1132</v>
      </c>
      <c r="T379" s="46" t="n">
        <v>829</v>
      </c>
      <c r="U379" s="46" t="n">
        <v>0</v>
      </c>
      <c r="V379" s="46" t="n">
        <v>0</v>
      </c>
      <c r="W379" s="46" t="n">
        <v>0</v>
      </c>
      <c r="X379" s="47" t="n">
        <f aca="false">+W379-U379</f>
        <v>0</v>
      </c>
      <c r="Y379" s="14" t="n">
        <f aca="false">+W379-V379</f>
        <v>0</v>
      </c>
      <c r="Z379" s="67" t="s">
        <v>139</v>
      </c>
      <c r="AA379" s="49"/>
      <c r="AB379" s="45"/>
      <c r="AC379" s="5" t="n">
        <v>348060</v>
      </c>
      <c r="AD379" s="5" t="n">
        <v>137902</v>
      </c>
      <c r="AE379" s="50" t="s">
        <v>51</v>
      </c>
      <c r="AF379" s="51" t="n">
        <v>0.06</v>
      </c>
      <c r="AG379" s="52"/>
      <c r="AH379" s="53" t="s">
        <v>66</v>
      </c>
      <c r="AI379" s="53" t="s">
        <v>4</v>
      </c>
      <c r="AJ379" s="4" t="s">
        <v>1074</v>
      </c>
      <c r="AK379" s="54" t="s">
        <v>76</v>
      </c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22.5" hidden="true" customHeight="false" outlineLevel="0" collapsed="false">
      <c r="A380" s="43"/>
      <c r="B380" s="11" t="s">
        <v>42</v>
      </c>
      <c r="E380" s="3" t="s">
        <v>662</v>
      </c>
      <c r="F380" s="3" t="s">
        <v>1075</v>
      </c>
      <c r="G380" s="62" t="s">
        <v>45</v>
      </c>
      <c r="H380" s="6" t="n">
        <v>9702</v>
      </c>
      <c r="I380" s="61" t="n">
        <v>555</v>
      </c>
      <c r="J380" s="61" t="s">
        <v>46</v>
      </c>
      <c r="K380" s="61"/>
      <c r="L380" s="64" t="s">
        <v>47</v>
      </c>
      <c r="M380" s="60" t="s">
        <v>662</v>
      </c>
      <c r="N380" s="0"/>
      <c r="O380" s="1" t="s">
        <v>57</v>
      </c>
      <c r="P380" s="65"/>
      <c r="Q380" s="64" t="n">
        <v>1429</v>
      </c>
      <c r="R380" s="1" t="n">
        <v>251</v>
      </c>
      <c r="S380" s="1" t="n">
        <v>251</v>
      </c>
      <c r="T380" s="1" t="n">
        <v>251</v>
      </c>
      <c r="U380" s="1" t="n">
        <v>251</v>
      </c>
      <c r="V380" s="1" t="n">
        <v>251</v>
      </c>
      <c r="W380" s="1" t="n">
        <v>251</v>
      </c>
      <c r="X380" s="47" t="n">
        <f aca="false">+W380-U380</f>
        <v>0</v>
      </c>
      <c r="Y380" s="66" t="n">
        <f aca="false">+W380-V380</f>
        <v>0</v>
      </c>
      <c r="Z380" s="67" t="s">
        <v>139</v>
      </c>
      <c r="AA380" s="54"/>
      <c r="AC380" s="68" t="n">
        <v>127293</v>
      </c>
      <c r="AD380" s="5" t="n">
        <v>125780</v>
      </c>
      <c r="AE380" s="75" t="s">
        <v>59</v>
      </c>
      <c r="AF380" s="76" t="n">
        <v>0.075</v>
      </c>
      <c r="AG380" s="77"/>
      <c r="AH380" s="71" t="s">
        <v>66</v>
      </c>
      <c r="AI380" s="71" t="s">
        <v>4</v>
      </c>
      <c r="AJ380" s="4" t="s">
        <v>1076</v>
      </c>
      <c r="AK380" s="54" t="s">
        <v>53</v>
      </c>
      <c r="AL380" s="72"/>
      <c r="AM380" s="72"/>
      <c r="AN380" s="72"/>
      <c r="AO380" s="72"/>
      <c r="AP380" s="72"/>
      <c r="AQ380" s="72"/>
      <c r="AR380" s="72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2"/>
      <c r="BG380" s="72"/>
      <c r="BH380" s="72"/>
      <c r="BI380" s="72"/>
      <c r="BJ380" s="72"/>
      <c r="BK380" s="72"/>
      <c r="BL380" s="72"/>
      <c r="BM380" s="72"/>
      <c r="BN380" s="72"/>
      <c r="BO380" s="72"/>
      <c r="BP380" s="72"/>
      <c r="BQ380" s="72"/>
      <c r="BR380" s="72"/>
      <c r="BS380" s="72"/>
      <c r="BT380" s="72"/>
      <c r="BU380" s="72"/>
      <c r="BV380" s="72"/>
      <c r="BW380" s="72"/>
      <c r="BX380" s="72"/>
      <c r="BY380" s="72"/>
      <c r="BZ380" s="72"/>
      <c r="CA380" s="72"/>
      <c r="CB380" s="72"/>
      <c r="CC380" s="72"/>
      <c r="CD380" s="72"/>
      <c r="CE380" s="72"/>
      <c r="CF380" s="72"/>
      <c r="CG380" s="72"/>
      <c r="CH380" s="72"/>
      <c r="CI380" s="72"/>
      <c r="CJ380" s="72"/>
      <c r="CK380" s="72"/>
      <c r="CL380" s="72"/>
      <c r="CM380" s="72"/>
      <c r="CN380" s="72"/>
      <c r="CO380" s="72"/>
      <c r="CP380" s="72"/>
      <c r="CQ380" s="72"/>
      <c r="CR380" s="72"/>
      <c r="CS380" s="72"/>
      <c r="CT380" s="72"/>
      <c r="CU380" s="72"/>
      <c r="CV380" s="72"/>
      <c r="CW380" s="72"/>
      <c r="CX380" s="72"/>
      <c r="CY380" s="72"/>
      <c r="CZ380" s="72"/>
      <c r="DA380" s="72"/>
      <c r="DB380" s="72"/>
      <c r="DC380" s="72"/>
      <c r="DD380" s="72"/>
      <c r="DE380" s="72"/>
      <c r="DF380" s="72"/>
      <c r="DG380" s="72"/>
      <c r="DH380" s="72"/>
      <c r="DI380" s="72"/>
      <c r="DJ380" s="72"/>
      <c r="DK380" s="72"/>
      <c r="DL380" s="72"/>
      <c r="DM380" s="72"/>
      <c r="DN380" s="72"/>
      <c r="DO380" s="72"/>
      <c r="DP380" s="72"/>
      <c r="DQ380" s="72"/>
      <c r="DR380" s="72"/>
      <c r="DS380" s="72"/>
      <c r="DT380" s="72"/>
      <c r="DU380" s="72"/>
      <c r="DV380" s="72"/>
      <c r="DW380" s="72"/>
      <c r="DX380" s="72"/>
      <c r="DY380" s="72"/>
      <c r="DZ380" s="72"/>
      <c r="EA380" s="72"/>
      <c r="EB380" s="72"/>
      <c r="EC380" s="72"/>
      <c r="ED380" s="72"/>
      <c r="EE380" s="72"/>
      <c r="EF380" s="72"/>
      <c r="EG380" s="72"/>
      <c r="EH380" s="72"/>
      <c r="EI380" s="72"/>
      <c r="EJ380" s="72"/>
      <c r="EK380" s="72"/>
      <c r="EL380" s="72"/>
      <c r="EM380" s="72"/>
      <c r="EN380" s="72"/>
      <c r="EO380" s="72"/>
      <c r="EP380" s="72"/>
      <c r="EQ380" s="72"/>
      <c r="ER380" s="72"/>
      <c r="ES380" s="72"/>
      <c r="ET380" s="72"/>
      <c r="EU380" s="72"/>
      <c r="EV380" s="72"/>
      <c r="EW380" s="72"/>
      <c r="EX380" s="72"/>
      <c r="EY380" s="72"/>
      <c r="EZ380" s="72"/>
      <c r="FA380" s="72"/>
      <c r="FB380" s="72"/>
      <c r="FC380" s="72"/>
      <c r="FD380" s="72"/>
      <c r="FE380" s="72"/>
      <c r="FF380" s="72"/>
      <c r="FG380" s="72"/>
      <c r="FH380" s="72"/>
      <c r="FI380" s="72"/>
      <c r="FJ380" s="72"/>
      <c r="FK380" s="72"/>
      <c r="FL380" s="72"/>
      <c r="FM380" s="72"/>
      <c r="FN380" s="72"/>
      <c r="FO380" s="72"/>
      <c r="FP380" s="72"/>
      <c r="FQ380" s="72"/>
      <c r="FR380" s="72"/>
      <c r="FS380" s="72"/>
      <c r="FT380" s="72"/>
      <c r="FU380" s="72"/>
      <c r="FV380" s="72"/>
      <c r="FW380" s="72"/>
      <c r="FX380" s="72"/>
      <c r="FY380" s="72"/>
      <c r="FZ380" s="72"/>
      <c r="GA380" s="72"/>
      <c r="GB380" s="72"/>
      <c r="GC380" s="72"/>
      <c r="GD380" s="72"/>
      <c r="GE380" s="72"/>
      <c r="GF380" s="72"/>
      <c r="GG380" s="72"/>
      <c r="GH380" s="72"/>
      <c r="GI380" s="72"/>
      <c r="GJ380" s="72"/>
      <c r="GK380" s="72"/>
      <c r="GL380" s="72"/>
      <c r="GM380" s="72"/>
      <c r="GN380" s="72"/>
      <c r="GO380" s="72"/>
      <c r="GP380" s="72"/>
      <c r="GQ380" s="72"/>
      <c r="GR380" s="72"/>
      <c r="GS380" s="72"/>
      <c r="GT380" s="72"/>
      <c r="GU380" s="72"/>
      <c r="GV380" s="72"/>
      <c r="GW380" s="72"/>
      <c r="GX380" s="72"/>
      <c r="GY380" s="72"/>
      <c r="GZ380" s="72"/>
      <c r="HA380" s="72"/>
      <c r="HB380" s="72"/>
      <c r="HC380" s="72"/>
      <c r="HD380" s="72"/>
      <c r="HE380" s="72"/>
      <c r="HF380" s="72"/>
      <c r="HG380" s="72"/>
      <c r="HH380" s="72"/>
      <c r="HI380" s="72"/>
      <c r="HJ380" s="72"/>
      <c r="HK380" s="72"/>
      <c r="HL380" s="72"/>
      <c r="HM380" s="72"/>
      <c r="HN380" s="72"/>
      <c r="HO380" s="72"/>
      <c r="HP380" s="72"/>
      <c r="HQ380" s="72"/>
      <c r="HR380" s="72"/>
      <c r="HS380" s="72"/>
      <c r="HT380" s="72"/>
      <c r="HU380" s="72"/>
      <c r="HV380" s="72"/>
      <c r="HW380" s="72"/>
      <c r="HX380" s="72"/>
      <c r="HY380" s="72"/>
      <c r="HZ380" s="72"/>
      <c r="IA380" s="72"/>
      <c r="IB380" s="72"/>
      <c r="IC380" s="72"/>
      <c r="ID380" s="72"/>
      <c r="IE380" s="72"/>
      <c r="IF380" s="72"/>
      <c r="IG380" s="72"/>
      <c r="IH380" s="72"/>
      <c r="II380" s="72"/>
      <c r="IJ380" s="72"/>
      <c r="IK380" s="72"/>
      <c r="IL380" s="72"/>
      <c r="IM380" s="72"/>
      <c r="IN380" s="72"/>
      <c r="IO380" s="72"/>
      <c r="IP380" s="72"/>
      <c r="IQ380" s="72"/>
      <c r="IR380" s="72"/>
      <c r="IS380" s="72"/>
      <c r="IT380" s="72"/>
      <c r="IU380" s="72"/>
      <c r="IV380" s="72"/>
      <c r="IW380" s="72"/>
    </row>
    <row r="381" customFormat="false" ht="22.5" hidden="true" customHeight="false" outlineLevel="0" collapsed="false">
      <c r="A381" s="58"/>
      <c r="B381" s="59" t="s">
        <v>42</v>
      </c>
      <c r="C381" s="60"/>
      <c r="D381" s="61"/>
      <c r="E381" s="60" t="s">
        <v>1077</v>
      </c>
      <c r="F381" s="60" t="s">
        <v>1078</v>
      </c>
      <c r="G381" s="62" t="s">
        <v>45</v>
      </c>
      <c r="H381" s="62" t="n">
        <v>9716</v>
      </c>
      <c r="I381" s="61" t="n">
        <v>650</v>
      </c>
      <c r="J381" s="61" t="s">
        <v>46</v>
      </c>
      <c r="K381" s="61"/>
      <c r="L381" s="63" t="s">
        <v>47</v>
      </c>
      <c r="M381" s="60" t="s">
        <v>1079</v>
      </c>
      <c r="N381" s="0"/>
      <c r="O381" s="64" t="s">
        <v>64</v>
      </c>
      <c r="P381" s="65"/>
      <c r="Q381" s="64" t="n">
        <v>24</v>
      </c>
      <c r="R381" s="64" t="n">
        <v>0</v>
      </c>
      <c r="S381" s="64" t="n">
        <v>0</v>
      </c>
      <c r="T381" s="64" t="n">
        <v>0</v>
      </c>
      <c r="U381" s="64" t="n">
        <v>0</v>
      </c>
      <c r="V381" s="64" t="n">
        <v>0</v>
      </c>
      <c r="W381" s="64" t="n">
        <v>0</v>
      </c>
      <c r="X381" s="47" t="n">
        <f aca="false">+W381-U381</f>
        <v>0</v>
      </c>
      <c r="Y381" s="66" t="n">
        <f aca="false">+W381-V381</f>
        <v>0</v>
      </c>
      <c r="Z381" s="67" t="s">
        <v>1080</v>
      </c>
      <c r="AA381" s="67"/>
      <c r="AC381" s="68" t="n">
        <v>358904</v>
      </c>
      <c r="AD381" s="68" t="n">
        <v>125823</v>
      </c>
      <c r="AE381" s="75" t="s">
        <v>59</v>
      </c>
      <c r="AF381" s="76" t="n">
        <v>0.178</v>
      </c>
      <c r="AG381" s="77" t="n">
        <v>9905</v>
      </c>
      <c r="AH381" s="71" t="s">
        <v>74</v>
      </c>
      <c r="AI381" s="71" t="s">
        <v>4</v>
      </c>
      <c r="AJ381" s="61" t="s">
        <v>1081</v>
      </c>
      <c r="AK381" s="54" t="s">
        <v>76</v>
      </c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true" customHeight="false" outlineLevel="0" collapsed="false">
      <c r="A382" s="43"/>
      <c r="B382" s="11" t="s">
        <v>42</v>
      </c>
      <c r="E382" s="3" t="s">
        <v>242</v>
      </c>
      <c r="F382" s="3" t="s">
        <v>1082</v>
      </c>
      <c r="G382" s="6" t="s">
        <v>45</v>
      </c>
      <c r="H382" s="6" t="n">
        <v>9669</v>
      </c>
      <c r="I382" s="4" t="n">
        <v>460</v>
      </c>
      <c r="J382" s="4" t="s">
        <v>46</v>
      </c>
      <c r="L382" s="1" t="s">
        <v>47</v>
      </c>
      <c r="M382" s="3" t="s">
        <v>242</v>
      </c>
      <c r="N382" s="45"/>
      <c r="O382" s="1" t="s">
        <v>592</v>
      </c>
      <c r="Q382" s="1"/>
      <c r="R382" s="1"/>
      <c r="S382" s="1"/>
      <c r="T382" s="1"/>
      <c r="U382" s="1"/>
      <c r="V382" s="1"/>
      <c r="W382" s="1"/>
      <c r="X382" s="47" t="n">
        <f aca="false">+W382-U382</f>
        <v>0</v>
      </c>
      <c r="Y382" s="14" t="n">
        <f aca="false">+W382-V382</f>
        <v>0</v>
      </c>
      <c r="Z382" s="15" t="s">
        <v>1083</v>
      </c>
      <c r="AA382" s="49"/>
      <c r="AB382" s="45"/>
      <c r="AC382" s="5" t="n">
        <v>309417</v>
      </c>
      <c r="AD382" s="5" t="n">
        <v>26402</v>
      </c>
      <c r="AE382" s="50" t="s">
        <v>51</v>
      </c>
      <c r="AF382" s="9" t="n">
        <v>0.33</v>
      </c>
      <c r="AG382" s="102" t="n">
        <v>9909</v>
      </c>
      <c r="AH382" s="1" t="s">
        <v>171</v>
      </c>
      <c r="AI382" s="53" t="s">
        <v>4</v>
      </c>
      <c r="AJ382" s="4" t="s">
        <v>1084</v>
      </c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22.5" hidden="true" customHeight="false" outlineLevel="0" collapsed="false">
      <c r="A383" s="58"/>
      <c r="B383" s="59" t="s">
        <v>42</v>
      </c>
      <c r="C383" s="73"/>
      <c r="D383" s="64"/>
      <c r="E383" s="3" t="s">
        <v>383</v>
      </c>
      <c r="F383" s="60" t="s">
        <v>1085</v>
      </c>
      <c r="G383" s="6" t="s">
        <v>45</v>
      </c>
      <c r="H383" s="62" t="n">
        <v>9751</v>
      </c>
      <c r="I383" s="4" t="n">
        <v>550</v>
      </c>
      <c r="J383" s="4" t="s">
        <v>46</v>
      </c>
      <c r="L383" s="44" t="s">
        <v>47</v>
      </c>
      <c r="M383" s="3" t="s">
        <v>383</v>
      </c>
      <c r="N383" s="45"/>
      <c r="O383" s="61" t="s">
        <v>286</v>
      </c>
      <c r="Q383" s="61" t="n">
        <v>481</v>
      </c>
      <c r="R383" s="61" t="n">
        <v>481</v>
      </c>
      <c r="S383" s="61" t="n">
        <v>481</v>
      </c>
      <c r="T383" s="61" t="n">
        <v>481</v>
      </c>
      <c r="U383" s="61" t="n">
        <v>481</v>
      </c>
      <c r="V383" s="61" t="n">
        <v>481</v>
      </c>
      <c r="W383" s="61" t="n">
        <v>481</v>
      </c>
      <c r="X383" s="47" t="n">
        <f aca="false">+W383-U383</f>
        <v>0</v>
      </c>
      <c r="Y383" s="14" t="n">
        <f aca="false">+W383-V383</f>
        <v>0</v>
      </c>
      <c r="Z383" s="67" t="s">
        <v>139</v>
      </c>
      <c r="AA383" s="49"/>
      <c r="AB383" s="45"/>
      <c r="AC383" s="5"/>
      <c r="AD383" s="68" t="n">
        <v>138379</v>
      </c>
      <c r="AE383" s="50" t="s">
        <v>59</v>
      </c>
      <c r="AF383" s="51" t="n">
        <v>0.04</v>
      </c>
      <c r="AG383" s="52" t="n">
        <v>9903</v>
      </c>
      <c r="AH383" s="53" t="s">
        <v>74</v>
      </c>
      <c r="AI383" s="53" t="s">
        <v>4</v>
      </c>
      <c r="AJ383" s="4" t="s">
        <v>412</v>
      </c>
      <c r="AK383" s="54" t="s">
        <v>76</v>
      </c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22.5" hidden="true" customHeight="false" outlineLevel="0" collapsed="false">
      <c r="A384" s="43"/>
      <c r="B384" s="11" t="s">
        <v>42</v>
      </c>
      <c r="E384" s="55" t="s">
        <v>132</v>
      </c>
      <c r="F384" s="55" t="s">
        <v>1086</v>
      </c>
      <c r="G384" s="62" t="s">
        <v>45</v>
      </c>
      <c r="H384" s="5" t="n">
        <v>9767</v>
      </c>
      <c r="I384" s="64"/>
      <c r="J384" s="78"/>
      <c r="K384" s="64"/>
      <c r="L384" s="73"/>
      <c r="M384" s="73" t="s">
        <v>1087</v>
      </c>
      <c r="N384" s="64" t="s">
        <v>56</v>
      </c>
      <c r="O384" s="1" t="s">
        <v>198</v>
      </c>
      <c r="P384" s="65"/>
      <c r="Q384" s="64" t="n">
        <v>1268</v>
      </c>
      <c r="R384" s="1" t="n">
        <v>25</v>
      </c>
      <c r="S384" s="1" t="n">
        <v>1150</v>
      </c>
      <c r="T384" s="1" t="n">
        <v>799</v>
      </c>
      <c r="U384" s="1" t="n">
        <v>0</v>
      </c>
      <c r="V384" s="1" t="n">
        <v>1</v>
      </c>
      <c r="W384" s="1" t="n">
        <v>0</v>
      </c>
      <c r="X384" s="47" t="n">
        <f aca="false">+W384-U384</f>
        <v>0</v>
      </c>
      <c r="Y384" s="66" t="n">
        <f aca="false">+W384-V384</f>
        <v>-1</v>
      </c>
      <c r="Z384" s="67" t="s">
        <v>1088</v>
      </c>
      <c r="AA384" s="54"/>
      <c r="AC384" s="68"/>
      <c r="AD384" s="5" t="n">
        <v>139363</v>
      </c>
      <c r="AE384" s="63" t="s">
        <v>59</v>
      </c>
      <c r="AF384" s="76" t="n">
        <v>0.065</v>
      </c>
      <c r="AG384" s="77" t="n">
        <v>9905</v>
      </c>
      <c r="AH384" s="71" t="s">
        <v>74</v>
      </c>
      <c r="AI384" s="71" t="s">
        <v>4</v>
      </c>
      <c r="AJ384" s="1" t="s">
        <v>1089</v>
      </c>
      <c r="AK384" s="54" t="s">
        <v>53</v>
      </c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true" customHeight="false" outlineLevel="0" collapsed="false">
      <c r="A385" s="58"/>
      <c r="B385" s="59" t="s">
        <v>42</v>
      </c>
      <c r="C385" s="60"/>
      <c r="D385" s="61"/>
      <c r="E385" s="60" t="s">
        <v>542</v>
      </c>
      <c r="F385" s="60" t="s">
        <v>577</v>
      </c>
      <c r="G385" s="6" t="s">
        <v>45</v>
      </c>
      <c r="H385" s="62" t="n">
        <v>4251</v>
      </c>
      <c r="I385" s="4" t="n">
        <v>555</v>
      </c>
      <c r="J385" s="4" t="s">
        <v>46</v>
      </c>
      <c r="L385" s="1" t="s">
        <v>47</v>
      </c>
      <c r="M385" s="3" t="s">
        <v>542</v>
      </c>
      <c r="N385" s="45"/>
      <c r="O385" s="64" t="s">
        <v>57</v>
      </c>
      <c r="Q385" s="1" t="n">
        <v>39</v>
      </c>
      <c r="R385" s="64"/>
      <c r="S385" s="64"/>
      <c r="T385" s="64"/>
      <c r="U385" s="64"/>
      <c r="V385" s="64"/>
      <c r="W385" s="64"/>
      <c r="X385" s="47" t="n">
        <f aca="false">+W385-U385</f>
        <v>0</v>
      </c>
      <c r="Y385" s="14" t="n">
        <f aca="false">+W385-V385</f>
        <v>0</v>
      </c>
      <c r="Z385" s="67" t="s">
        <v>1090</v>
      </c>
      <c r="AA385" s="49"/>
      <c r="AB385" s="45"/>
      <c r="AC385" s="5" t="n">
        <v>309482</v>
      </c>
      <c r="AD385" s="68" t="n">
        <v>138863</v>
      </c>
      <c r="AE385" s="50" t="s">
        <v>51</v>
      </c>
      <c r="AF385" s="51" t="n">
        <v>0.1</v>
      </c>
      <c r="AG385" s="52" t="n">
        <v>9812</v>
      </c>
      <c r="AH385" s="53" t="s">
        <v>187</v>
      </c>
      <c r="AI385" s="53" t="s">
        <v>4</v>
      </c>
      <c r="AJ385" s="61" t="s">
        <v>544</v>
      </c>
      <c r="AK385" s="54" t="s">
        <v>336</v>
      </c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22.5" hidden="true" customHeight="false" outlineLevel="0" collapsed="false">
      <c r="A386" s="43"/>
      <c r="B386" s="11" t="s">
        <v>42</v>
      </c>
      <c r="E386" s="3" t="s">
        <v>795</v>
      </c>
      <c r="F386" s="3" t="s">
        <v>577</v>
      </c>
      <c r="G386" s="6" t="s">
        <v>45</v>
      </c>
      <c r="H386" s="6" t="n">
        <v>4251</v>
      </c>
      <c r="I386" s="4" t="n">
        <v>555</v>
      </c>
      <c r="J386" s="4" t="s">
        <v>46</v>
      </c>
      <c r="L386" s="1" t="s">
        <v>47</v>
      </c>
      <c r="M386" s="3" t="s">
        <v>633</v>
      </c>
      <c r="N386" s="45"/>
      <c r="O386" s="1" t="s">
        <v>57</v>
      </c>
      <c r="Q386" s="1"/>
      <c r="R386" s="1"/>
      <c r="S386" s="1"/>
      <c r="T386" s="1"/>
      <c r="U386" s="1"/>
      <c r="V386" s="1"/>
      <c r="W386" s="1"/>
      <c r="X386" s="47" t="n">
        <f aca="false">+W386-U386</f>
        <v>0</v>
      </c>
      <c r="Y386" s="14" t="n">
        <f aca="false">+W386-V386</f>
        <v>0</v>
      </c>
      <c r="Z386" s="15" t="s">
        <v>1091</v>
      </c>
      <c r="AA386" s="49"/>
      <c r="AB386" s="45"/>
      <c r="AC386" s="5" t="n">
        <v>311173</v>
      </c>
      <c r="AD386" s="5" t="n">
        <v>27190</v>
      </c>
      <c r="AE386" s="50" t="s">
        <v>51</v>
      </c>
      <c r="AF386" s="51"/>
      <c r="AG386" s="52"/>
      <c r="AH386" s="53"/>
      <c r="AI386" s="53" t="s">
        <v>4</v>
      </c>
      <c r="AJ386" s="4" t="s">
        <v>79</v>
      </c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  <c r="FP386" s="45"/>
      <c r="FQ386" s="45"/>
      <c r="FR386" s="45"/>
      <c r="FS386" s="45"/>
      <c r="FT386" s="45"/>
      <c r="FU386" s="45"/>
      <c r="FV386" s="45"/>
      <c r="FW386" s="45"/>
      <c r="FX386" s="45"/>
      <c r="FY386" s="45"/>
      <c r="FZ386" s="45"/>
      <c r="GA386" s="45"/>
      <c r="GB386" s="45"/>
      <c r="GC386" s="45"/>
      <c r="GD386" s="45"/>
      <c r="GE386" s="45"/>
      <c r="GF386" s="45"/>
      <c r="GG386" s="45"/>
      <c r="GH386" s="45"/>
      <c r="GI386" s="45"/>
      <c r="GJ386" s="45"/>
      <c r="GK386" s="45"/>
      <c r="GL386" s="45"/>
      <c r="GM386" s="45"/>
      <c r="GN386" s="45"/>
      <c r="GO386" s="45"/>
      <c r="GP386" s="45"/>
      <c r="GQ386" s="45"/>
      <c r="GR386" s="45"/>
      <c r="GS386" s="45"/>
      <c r="GT386" s="45"/>
      <c r="GU386" s="45"/>
      <c r="GV386" s="45"/>
      <c r="GW386" s="45"/>
      <c r="GX386" s="45"/>
      <c r="GY386" s="45"/>
      <c r="GZ386" s="45"/>
      <c r="HA386" s="45"/>
      <c r="HB386" s="45"/>
      <c r="HC386" s="45"/>
      <c r="HD386" s="45"/>
      <c r="HE386" s="45"/>
      <c r="HF386" s="45"/>
      <c r="HG386" s="45"/>
      <c r="HH386" s="45"/>
      <c r="HI386" s="45"/>
      <c r="HJ386" s="45"/>
      <c r="HK386" s="45"/>
      <c r="HL386" s="45"/>
      <c r="HM386" s="45"/>
      <c r="HN386" s="45"/>
      <c r="HO386" s="45"/>
      <c r="HP386" s="45"/>
      <c r="HQ386" s="45"/>
      <c r="HR386" s="45"/>
      <c r="HS386" s="45"/>
      <c r="HT386" s="45"/>
      <c r="HU386" s="45"/>
      <c r="HV386" s="45"/>
      <c r="HW386" s="45"/>
      <c r="HX386" s="45"/>
      <c r="HY386" s="45"/>
      <c r="HZ386" s="45"/>
      <c r="IA386" s="45"/>
      <c r="IB386" s="45"/>
      <c r="IC386" s="45"/>
      <c r="ID386" s="45"/>
      <c r="IE386" s="45"/>
      <c r="IF386" s="45"/>
      <c r="IG386" s="45"/>
      <c r="IH386" s="45"/>
      <c r="II386" s="45"/>
      <c r="IJ386" s="45"/>
      <c r="IK386" s="45"/>
      <c r="IL386" s="45"/>
      <c r="IM386" s="45"/>
      <c r="IN386" s="45"/>
      <c r="IO386" s="45"/>
      <c r="IP386" s="45"/>
      <c r="IQ386" s="45"/>
      <c r="IR386" s="45"/>
      <c r="IS386" s="45"/>
      <c r="IT386" s="45"/>
      <c r="IU386" s="45"/>
      <c r="IV386" s="45"/>
      <c r="IW386" s="45"/>
    </row>
    <row r="387" customFormat="false" ht="22.5" hidden="true" customHeight="false" outlineLevel="0" collapsed="false">
      <c r="A387" s="58"/>
      <c r="B387" s="174" t="n">
        <v>36452</v>
      </c>
      <c r="C387" s="128"/>
      <c r="D387" s="79"/>
      <c r="E387" s="128" t="s">
        <v>123</v>
      </c>
      <c r="F387" s="128" t="s">
        <v>1092</v>
      </c>
      <c r="G387" s="115" t="s">
        <v>83</v>
      </c>
      <c r="H387" s="130" t="n">
        <v>9822</v>
      </c>
      <c r="I387" s="46" t="n">
        <v>600</v>
      </c>
      <c r="J387" s="116"/>
      <c r="K387" s="46"/>
      <c r="L387" s="86"/>
      <c r="M387" s="86" t="s">
        <v>123</v>
      </c>
      <c r="N387" s="46"/>
      <c r="O387" s="79" t="s">
        <v>125</v>
      </c>
      <c r="P387" s="117"/>
      <c r="Q387" s="79" t="n">
        <v>1025</v>
      </c>
      <c r="R387" s="79" t="n">
        <v>1</v>
      </c>
      <c r="S387" s="79" t="n">
        <v>1017</v>
      </c>
      <c r="T387" s="79" t="n">
        <v>0</v>
      </c>
      <c r="U387" s="79" t="n">
        <v>1</v>
      </c>
      <c r="V387" s="79" t="n">
        <v>1</v>
      </c>
      <c r="W387" s="79" t="n">
        <v>1</v>
      </c>
      <c r="X387" s="47" t="n">
        <f aca="false">+W387-U387</f>
        <v>0</v>
      </c>
      <c r="Y387" s="118" t="n">
        <f aca="false">+W387-V387</f>
        <v>0</v>
      </c>
      <c r="Z387" s="67" t="s">
        <v>139</v>
      </c>
      <c r="AA387" s="110"/>
      <c r="AB387" s="101"/>
      <c r="AC387" s="175"/>
      <c r="AD387" s="130" t="n">
        <v>137552</v>
      </c>
      <c r="AE387" s="119" t="s">
        <v>59</v>
      </c>
      <c r="AF387" s="120" t="n">
        <v>0.08</v>
      </c>
      <c r="AG387" s="176" t="n">
        <v>9903</v>
      </c>
      <c r="AH387" s="122" t="s">
        <v>74</v>
      </c>
      <c r="AI387" s="122" t="s">
        <v>4</v>
      </c>
      <c r="AJ387" s="79"/>
      <c r="AK387" s="54" t="s">
        <v>68</v>
      </c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true" customHeight="false" outlineLevel="0" collapsed="false">
      <c r="A388" s="43"/>
      <c r="B388" s="11" t="n">
        <v>36325</v>
      </c>
      <c r="E388" s="55" t="s">
        <v>1093</v>
      </c>
      <c r="F388" s="55" t="s">
        <v>1094</v>
      </c>
      <c r="G388" s="6" t="s">
        <v>45</v>
      </c>
      <c r="H388" s="5" t="n">
        <v>9864</v>
      </c>
      <c r="I388" s="1"/>
      <c r="J388" s="56"/>
      <c r="K388" s="1"/>
      <c r="L388" s="55"/>
      <c r="M388" s="55"/>
      <c r="N388" s="1" t="s">
        <v>56</v>
      </c>
      <c r="O388" s="1" t="s">
        <v>115</v>
      </c>
      <c r="Q388" s="1"/>
      <c r="R388" s="1" t="n">
        <v>25000</v>
      </c>
      <c r="S388" s="1" t="n">
        <v>0</v>
      </c>
      <c r="T388" s="1"/>
      <c r="U388" s="1" t="n">
        <f aca="false">20280+4000</f>
        <v>24280</v>
      </c>
      <c r="V388" s="1" t="n">
        <v>19555</v>
      </c>
      <c r="W388" s="1" t="n">
        <v>24280</v>
      </c>
      <c r="X388" s="47" t="n">
        <f aca="false">+W388-U388</f>
        <v>0</v>
      </c>
      <c r="Y388" s="14" t="n">
        <f aca="false">+W388-V388</f>
        <v>4725</v>
      </c>
      <c r="Z388" s="67" t="s">
        <v>1095</v>
      </c>
      <c r="AA388" s="49"/>
      <c r="AB388" s="45"/>
      <c r="AC388" s="5"/>
      <c r="AD388" s="5" t="n">
        <v>586029</v>
      </c>
      <c r="AE388" s="44" t="s">
        <v>59</v>
      </c>
      <c r="AF388" s="51"/>
      <c r="AG388" s="57"/>
      <c r="AH388" s="53"/>
      <c r="AI388" s="53" t="s">
        <v>4</v>
      </c>
      <c r="AJ388" s="1"/>
      <c r="AK388" s="54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true" customHeight="false" outlineLevel="0" collapsed="false">
      <c r="A389" s="43"/>
      <c r="B389" s="11" t="s">
        <v>42</v>
      </c>
      <c r="E389" s="3" t="s">
        <v>535</v>
      </c>
      <c r="F389" s="3" t="s">
        <v>1096</v>
      </c>
      <c r="G389" s="6" t="s">
        <v>45</v>
      </c>
      <c r="H389" s="6" t="n">
        <v>4366</v>
      </c>
      <c r="I389" s="4" t="n">
        <v>556</v>
      </c>
      <c r="J389" s="4" t="s">
        <v>46</v>
      </c>
      <c r="L389" s="1" t="s">
        <v>47</v>
      </c>
      <c r="M389" s="3" t="s">
        <v>535</v>
      </c>
      <c r="N389" s="45"/>
      <c r="O389" s="1" t="s">
        <v>57</v>
      </c>
      <c r="Q389" s="1"/>
      <c r="R389" s="1"/>
      <c r="S389" s="1"/>
      <c r="T389" s="1"/>
      <c r="U389" s="1"/>
      <c r="V389" s="1"/>
      <c r="W389" s="1"/>
      <c r="X389" s="47" t="n">
        <f aca="false">+W389-U389</f>
        <v>0</v>
      </c>
      <c r="Y389" s="14" t="n">
        <f aca="false">+W389-V389</f>
        <v>0</v>
      </c>
      <c r="Z389" s="8" t="s">
        <v>1097</v>
      </c>
      <c r="AA389" s="49"/>
      <c r="AB389" s="45"/>
      <c r="AC389" s="45"/>
      <c r="AD389" s="5" t="n">
        <v>27243</v>
      </c>
      <c r="AE389" s="50" t="s">
        <v>51</v>
      </c>
      <c r="AF389" s="51"/>
      <c r="AG389" s="52"/>
      <c r="AH389" s="53"/>
      <c r="AI389" s="53"/>
      <c r="AJ389" s="4" t="s">
        <v>79</v>
      </c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22.5" hidden="true" customHeight="false" outlineLevel="0" collapsed="false">
      <c r="A390" s="58"/>
      <c r="B390" s="59" t="s">
        <v>42</v>
      </c>
      <c r="C390" s="60"/>
      <c r="D390" s="61"/>
      <c r="E390" s="73" t="s">
        <v>499</v>
      </c>
      <c r="F390" s="73" t="s">
        <v>1098</v>
      </c>
      <c r="G390" s="62" t="s">
        <v>45</v>
      </c>
      <c r="H390" s="68" t="n">
        <v>4374</v>
      </c>
      <c r="I390" s="64"/>
      <c r="J390" s="78"/>
      <c r="K390" s="64"/>
      <c r="L390" s="73"/>
      <c r="M390" s="73" t="s">
        <v>499</v>
      </c>
      <c r="N390" s="64"/>
      <c r="O390" s="64" t="s">
        <v>57</v>
      </c>
      <c r="P390" s="65"/>
      <c r="Q390" s="64"/>
      <c r="R390" s="64"/>
      <c r="S390" s="64"/>
      <c r="T390" s="64"/>
      <c r="U390" s="64"/>
      <c r="V390" s="64"/>
      <c r="W390" s="64"/>
      <c r="X390" s="47" t="n">
        <f aca="false">+W390-U390</f>
        <v>0</v>
      </c>
      <c r="Y390" s="66" t="n">
        <f aca="false">+W390-V390</f>
        <v>0</v>
      </c>
      <c r="Z390" s="70" t="s">
        <v>1099</v>
      </c>
      <c r="AA390" s="54"/>
      <c r="AC390" s="123"/>
      <c r="AD390" s="68" t="s">
        <v>395</v>
      </c>
      <c r="AE390" s="63" t="s">
        <v>59</v>
      </c>
      <c r="AF390" s="76"/>
      <c r="AG390" s="80"/>
      <c r="AH390" s="144"/>
      <c r="AI390" s="144"/>
      <c r="AJ390" s="64" t="s">
        <v>1100</v>
      </c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true" customHeight="false" outlineLevel="0" collapsed="false">
      <c r="A391" s="43"/>
      <c r="B391" s="11" t="s">
        <v>42</v>
      </c>
      <c r="E391" s="55" t="s">
        <v>915</v>
      </c>
      <c r="F391" s="55" t="s">
        <v>1101</v>
      </c>
      <c r="G391" s="6" t="s">
        <v>45</v>
      </c>
      <c r="H391" s="5" t="n">
        <v>2673</v>
      </c>
      <c r="I391" s="1"/>
      <c r="J391" s="56"/>
      <c r="K391" s="1"/>
      <c r="L391" s="55"/>
      <c r="M391" s="55" t="s">
        <v>915</v>
      </c>
      <c r="N391" s="1"/>
      <c r="O391" s="1" t="s">
        <v>115</v>
      </c>
      <c r="Q391" s="1" t="n">
        <v>5</v>
      </c>
      <c r="R391" s="1" t="n">
        <v>2</v>
      </c>
      <c r="S391" s="1" t="n">
        <v>1</v>
      </c>
      <c r="T391" s="1" t="n">
        <v>1</v>
      </c>
      <c r="U391" s="1" t="n">
        <v>1</v>
      </c>
      <c r="V391" s="1" t="n">
        <v>2</v>
      </c>
      <c r="W391" s="1" t="n">
        <v>2</v>
      </c>
      <c r="X391" s="47" t="n">
        <f aca="false">+W391-U391</f>
        <v>1</v>
      </c>
      <c r="Y391" s="14" t="n">
        <f aca="false">+W391-V391</f>
        <v>0</v>
      </c>
      <c r="Z391" s="67" t="s">
        <v>139</v>
      </c>
      <c r="AA391" s="49"/>
      <c r="AB391" s="45"/>
      <c r="AC391" s="5"/>
      <c r="AD391" s="5" t="n">
        <v>137632</v>
      </c>
      <c r="AE391" s="44" t="s">
        <v>59</v>
      </c>
      <c r="AF391" s="51" t="n">
        <v>0.06</v>
      </c>
      <c r="AG391" s="57"/>
      <c r="AH391" s="53" t="s">
        <v>92</v>
      </c>
      <c r="AI391" s="53" t="s">
        <v>4</v>
      </c>
      <c r="AJ391" s="1" t="s">
        <v>917</v>
      </c>
      <c r="AK391" s="54" t="s">
        <v>86</v>
      </c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true" customHeight="false" outlineLevel="0" collapsed="false">
      <c r="A392" s="58"/>
      <c r="B392" s="59" t="s">
        <v>42</v>
      </c>
      <c r="C392" s="60"/>
      <c r="D392" s="61"/>
      <c r="E392" s="60" t="s">
        <v>494</v>
      </c>
      <c r="F392" s="60" t="s">
        <v>1102</v>
      </c>
      <c r="G392" s="6" t="s">
        <v>45</v>
      </c>
      <c r="H392" s="62" t="n">
        <v>4046</v>
      </c>
      <c r="I392" s="4" t="n">
        <v>479</v>
      </c>
      <c r="J392" s="4" t="s">
        <v>46</v>
      </c>
      <c r="L392" s="44" t="s">
        <v>47</v>
      </c>
      <c r="M392" s="3" t="s">
        <v>496</v>
      </c>
      <c r="N392" s="45"/>
      <c r="O392" s="64" t="s">
        <v>108</v>
      </c>
      <c r="Q392" s="64" t="n">
        <v>7</v>
      </c>
      <c r="R392" s="64" t="n">
        <v>27</v>
      </c>
      <c r="S392" s="64" t="n">
        <v>41</v>
      </c>
      <c r="T392" s="64" t="n">
        <v>37</v>
      </c>
      <c r="U392" s="64" t="n">
        <v>26</v>
      </c>
      <c r="V392" s="64" t="n">
        <v>27</v>
      </c>
      <c r="W392" s="64" t="n">
        <v>27</v>
      </c>
      <c r="X392" s="47" t="n">
        <f aca="false">+W392-U392</f>
        <v>1</v>
      </c>
      <c r="Y392" s="14" t="n">
        <f aca="false">+W392-V392</f>
        <v>0</v>
      </c>
      <c r="Z392" s="67" t="s">
        <v>139</v>
      </c>
      <c r="AA392" s="49"/>
      <c r="AB392" s="45"/>
      <c r="AC392" s="5" t="n">
        <v>369997</v>
      </c>
      <c r="AD392" s="68" t="n">
        <v>138108</v>
      </c>
      <c r="AE392" s="50" t="s">
        <v>51</v>
      </c>
      <c r="AF392" s="51" t="n">
        <v>0.065</v>
      </c>
      <c r="AG392" s="52"/>
      <c r="AH392" s="53" t="s">
        <v>92</v>
      </c>
      <c r="AI392" s="53" t="s">
        <v>4</v>
      </c>
      <c r="AJ392" s="61" t="s">
        <v>1103</v>
      </c>
      <c r="AK392" s="54" t="s">
        <v>336</v>
      </c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22.5" hidden="true" customHeight="false" outlineLevel="0" collapsed="false">
      <c r="A393" s="43"/>
      <c r="B393" s="11" t="s">
        <v>42</v>
      </c>
      <c r="E393" s="3" t="s">
        <v>1104</v>
      </c>
      <c r="F393" s="3" t="s">
        <v>1105</v>
      </c>
      <c r="G393" s="6" t="s">
        <v>45</v>
      </c>
      <c r="H393" s="6" t="n">
        <v>5547</v>
      </c>
      <c r="I393" s="4" t="n">
        <v>479</v>
      </c>
      <c r="J393" s="4" t="s">
        <v>46</v>
      </c>
      <c r="L393" s="1" t="s">
        <v>47</v>
      </c>
      <c r="M393" s="3" t="s">
        <v>1106</v>
      </c>
      <c r="N393" s="45"/>
      <c r="O393" s="1" t="s">
        <v>108</v>
      </c>
      <c r="Q393" s="1" t="n">
        <v>38</v>
      </c>
      <c r="R393" s="1" t="n">
        <v>68</v>
      </c>
      <c r="S393" s="1" t="n">
        <v>33</v>
      </c>
      <c r="T393" s="1" t="n">
        <v>34</v>
      </c>
      <c r="U393" s="1" t="n">
        <v>65</v>
      </c>
      <c r="V393" s="1" t="n">
        <v>66</v>
      </c>
      <c r="W393" s="1" t="n">
        <v>66</v>
      </c>
      <c r="X393" s="47" t="n">
        <f aca="false">+W393-U393</f>
        <v>1</v>
      </c>
      <c r="Y393" s="14" t="n">
        <f aca="false">+W393-V393</f>
        <v>0</v>
      </c>
      <c r="Z393" s="67" t="s">
        <v>139</v>
      </c>
      <c r="AA393" s="49"/>
      <c r="AB393" s="45"/>
      <c r="AC393" s="5" t="n">
        <v>358913</v>
      </c>
      <c r="AD393" s="5" t="n">
        <v>229447</v>
      </c>
      <c r="AE393" s="50" t="s">
        <v>59</v>
      </c>
      <c r="AF393" s="51" t="n">
        <v>0.245</v>
      </c>
      <c r="AG393" s="52" t="n">
        <v>9903</v>
      </c>
      <c r="AH393" s="53" t="s">
        <v>74</v>
      </c>
      <c r="AI393" s="53" t="s">
        <v>4</v>
      </c>
      <c r="AJ393" s="4" t="s">
        <v>1107</v>
      </c>
      <c r="AK393" s="54" t="s">
        <v>182</v>
      </c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22.5" hidden="true" customHeight="false" outlineLevel="0" collapsed="false">
      <c r="A394" s="43"/>
      <c r="B394" s="11" t="n">
        <v>36503</v>
      </c>
      <c r="E394" s="55" t="s">
        <v>499</v>
      </c>
      <c r="F394" s="55" t="s">
        <v>1108</v>
      </c>
      <c r="G394" s="6" t="s">
        <v>45</v>
      </c>
      <c r="H394" s="5" t="n">
        <v>6523</v>
      </c>
      <c r="I394" s="1"/>
      <c r="J394" s="56"/>
      <c r="K394" s="1"/>
      <c r="L394" s="55"/>
      <c r="M394" s="55" t="s">
        <v>89</v>
      </c>
      <c r="N394" s="1" t="s">
        <v>56</v>
      </c>
      <c r="O394" s="64" t="s">
        <v>57</v>
      </c>
      <c r="Q394" s="1" t="n">
        <v>179</v>
      </c>
      <c r="R394" s="1"/>
      <c r="S394" s="1" t="n">
        <v>127</v>
      </c>
      <c r="T394" s="1" t="n">
        <v>117</v>
      </c>
      <c r="U394" s="1"/>
      <c r="V394" s="1"/>
      <c r="W394" s="1"/>
      <c r="X394" s="47" t="n">
        <f aca="false">+W394-U394</f>
        <v>0</v>
      </c>
      <c r="Y394" s="14" t="n">
        <f aca="false">+W394-V394</f>
        <v>0</v>
      </c>
      <c r="Z394" s="15" t="s">
        <v>1109</v>
      </c>
      <c r="AA394" s="49"/>
      <c r="AB394" s="45"/>
      <c r="AC394" s="5"/>
      <c r="AD394" s="5" t="n">
        <v>138011</v>
      </c>
      <c r="AE394" s="44" t="s">
        <v>59</v>
      </c>
      <c r="AF394" s="51" t="n">
        <v>0.065</v>
      </c>
      <c r="AG394" s="57"/>
      <c r="AH394" s="53" t="s">
        <v>92</v>
      </c>
      <c r="AI394" s="53" t="s">
        <v>4</v>
      </c>
      <c r="AJ394" s="1" t="s">
        <v>287</v>
      </c>
      <c r="AK394" s="54" t="s">
        <v>86</v>
      </c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true" customHeight="false" outlineLevel="0" collapsed="false">
      <c r="A395" s="43"/>
      <c r="B395" s="11" t="s">
        <v>42</v>
      </c>
      <c r="E395" s="3" t="s">
        <v>1110</v>
      </c>
      <c r="F395" s="3" t="s">
        <v>1111</v>
      </c>
      <c r="G395" s="62" t="s">
        <v>45</v>
      </c>
      <c r="H395" s="6" t="n">
        <v>6798</v>
      </c>
      <c r="I395" s="61" t="n">
        <v>550</v>
      </c>
      <c r="J395" s="61" t="s">
        <v>46</v>
      </c>
      <c r="K395" s="61"/>
      <c r="L395" s="64" t="s">
        <v>47</v>
      </c>
      <c r="M395" s="60" t="s">
        <v>1112</v>
      </c>
      <c r="N395" s="0"/>
      <c r="O395" s="1" t="s">
        <v>72</v>
      </c>
      <c r="P395" s="65"/>
      <c r="Q395" s="1" t="n">
        <v>53</v>
      </c>
      <c r="R395" s="1" t="n">
        <v>95</v>
      </c>
      <c r="S395" s="1" t="n">
        <v>67</v>
      </c>
      <c r="T395" s="1" t="n">
        <v>63</v>
      </c>
      <c r="U395" s="1" t="n">
        <v>54</v>
      </c>
      <c r="V395" s="1" t="n">
        <v>55</v>
      </c>
      <c r="W395" s="1" t="n">
        <v>55</v>
      </c>
      <c r="X395" s="47" t="n">
        <f aca="false">+W395-U395</f>
        <v>1</v>
      </c>
      <c r="Y395" s="66" t="n">
        <f aca="false">+W395-V395</f>
        <v>0</v>
      </c>
      <c r="Z395" s="67" t="s">
        <v>139</v>
      </c>
      <c r="AA395" s="54"/>
      <c r="AC395" s="68" t="n">
        <v>348119</v>
      </c>
      <c r="AD395" s="5" t="n">
        <v>136192</v>
      </c>
      <c r="AE395" s="75" t="s">
        <v>59</v>
      </c>
      <c r="AF395" s="76" t="n">
        <v>0.095</v>
      </c>
      <c r="AG395" s="77" t="n">
        <v>9812</v>
      </c>
      <c r="AH395" s="71" t="s">
        <v>187</v>
      </c>
      <c r="AI395" s="71" t="s">
        <v>4</v>
      </c>
      <c r="AJ395" s="4" t="s">
        <v>1113</v>
      </c>
      <c r="AK395" s="54" t="s">
        <v>76</v>
      </c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true" customHeight="false" outlineLevel="0" collapsed="false">
      <c r="A396" s="58"/>
      <c r="B396" s="59" t="s">
        <v>42</v>
      </c>
      <c r="C396" s="60"/>
      <c r="D396" s="61"/>
      <c r="E396" s="3" t="s">
        <v>314</v>
      </c>
      <c r="F396" s="60" t="s">
        <v>1114</v>
      </c>
      <c r="G396" s="6" t="s">
        <v>45</v>
      </c>
      <c r="H396" s="62" t="n">
        <v>9686</v>
      </c>
      <c r="I396" s="4" t="n">
        <v>550</v>
      </c>
      <c r="J396" s="4" t="s">
        <v>46</v>
      </c>
      <c r="L396" s="1" t="s">
        <v>47</v>
      </c>
      <c r="M396" s="3" t="s">
        <v>314</v>
      </c>
      <c r="N396" s="45"/>
      <c r="O396" s="64" t="s">
        <v>72</v>
      </c>
      <c r="Q396" s="64" t="n">
        <v>449</v>
      </c>
      <c r="R396" s="64" t="n">
        <v>582</v>
      </c>
      <c r="S396" s="64" t="n">
        <v>431</v>
      </c>
      <c r="T396" s="64" t="n">
        <v>423</v>
      </c>
      <c r="U396" s="64" t="n">
        <v>555</v>
      </c>
      <c r="V396" s="64" t="n">
        <v>556</v>
      </c>
      <c r="W396" s="64" t="n">
        <v>556</v>
      </c>
      <c r="X396" s="47" t="n">
        <f aca="false">+W396-U396</f>
        <v>1</v>
      </c>
      <c r="Y396" s="14" t="n">
        <f aca="false">+W396-V396</f>
        <v>0</v>
      </c>
      <c r="Z396" s="67" t="s">
        <v>139</v>
      </c>
      <c r="AA396" s="49"/>
      <c r="AB396" s="45"/>
      <c r="AC396" s="5" t="n">
        <v>361730</v>
      </c>
      <c r="AD396" s="68" t="n">
        <v>125824</v>
      </c>
      <c r="AE396" s="50" t="s">
        <v>59</v>
      </c>
      <c r="AF396" s="51" t="n">
        <v>0.055</v>
      </c>
      <c r="AG396" s="52"/>
      <c r="AH396" s="53" t="s">
        <v>92</v>
      </c>
      <c r="AI396" s="53" t="s">
        <v>4</v>
      </c>
      <c r="AJ396" s="4" t="s">
        <v>1115</v>
      </c>
      <c r="AK396" s="54" t="s">
        <v>68</v>
      </c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22.5" hidden="true" customHeight="false" outlineLevel="0" collapsed="false">
      <c r="A397" s="43"/>
      <c r="B397" s="11" t="n">
        <v>36447</v>
      </c>
      <c r="E397" s="3" t="s">
        <v>151</v>
      </c>
      <c r="F397" s="55" t="s">
        <v>1116</v>
      </c>
      <c r="G397" s="6" t="s">
        <v>45</v>
      </c>
      <c r="H397" s="5" t="n">
        <v>6616</v>
      </c>
      <c r="I397" s="1"/>
      <c r="J397" s="56"/>
      <c r="K397" s="1"/>
      <c r="L397" s="55"/>
      <c r="M397" s="55" t="s">
        <v>89</v>
      </c>
      <c r="N397" s="1" t="s">
        <v>56</v>
      </c>
      <c r="O397" s="64" t="s">
        <v>57</v>
      </c>
      <c r="Q397" s="1"/>
      <c r="R397" s="1"/>
      <c r="S397" s="1"/>
      <c r="T397" s="1"/>
      <c r="U397" s="1"/>
      <c r="V397" s="1"/>
      <c r="W397" s="1"/>
      <c r="X397" s="47" t="n">
        <f aca="false">+W397-U397</f>
        <v>0</v>
      </c>
      <c r="Y397" s="14" t="n">
        <f aca="false">+W397-V397</f>
        <v>0</v>
      </c>
      <c r="Z397" s="15" t="s">
        <v>1117</v>
      </c>
      <c r="AA397" s="49"/>
      <c r="AB397" s="45"/>
      <c r="AC397" s="5"/>
      <c r="AD397" s="5" t="s">
        <v>395</v>
      </c>
      <c r="AE397" s="44" t="s">
        <v>59</v>
      </c>
      <c r="AF397" s="51"/>
      <c r="AG397" s="57"/>
      <c r="AH397" s="74"/>
      <c r="AI397" s="53" t="s">
        <v>4</v>
      </c>
      <c r="AJ397" s="1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true" customHeight="false" outlineLevel="0" collapsed="false">
      <c r="A398" s="43"/>
      <c r="B398" s="11" t="s">
        <v>42</v>
      </c>
      <c r="E398" s="55" t="s">
        <v>535</v>
      </c>
      <c r="F398" s="55" t="s">
        <v>1118</v>
      </c>
      <c r="G398" s="6" t="s">
        <v>45</v>
      </c>
      <c r="H398" s="5" t="n">
        <v>6657</v>
      </c>
      <c r="I398" s="1"/>
      <c r="J398" s="56"/>
      <c r="K398" s="1"/>
      <c r="L398" s="55"/>
      <c r="M398" s="55" t="s">
        <v>535</v>
      </c>
      <c r="N398" s="1"/>
      <c r="O398" s="1" t="s">
        <v>57</v>
      </c>
      <c r="Q398" s="1"/>
      <c r="R398" s="1"/>
      <c r="S398" s="1"/>
      <c r="T398" s="1"/>
      <c r="U398" s="1"/>
      <c r="V398" s="1"/>
      <c r="W398" s="1"/>
      <c r="X398" s="47" t="n">
        <f aca="false">+W398-U398</f>
        <v>0</v>
      </c>
      <c r="Y398" s="14" t="n">
        <f aca="false">+W398-V398</f>
        <v>0</v>
      </c>
      <c r="Z398" s="15" t="s">
        <v>1119</v>
      </c>
      <c r="AA398" s="49"/>
      <c r="AB398" s="45"/>
      <c r="AC398" s="102"/>
      <c r="AD398" s="5"/>
      <c r="AE398" s="44" t="s">
        <v>59</v>
      </c>
      <c r="AF398" s="51"/>
      <c r="AG398" s="57"/>
      <c r="AH398" s="74"/>
      <c r="AI398" s="53" t="s">
        <v>4</v>
      </c>
      <c r="AJ398" s="1" t="s">
        <v>79</v>
      </c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true" customHeight="false" outlineLevel="0" collapsed="false">
      <c r="A399" s="43"/>
      <c r="B399" s="11"/>
      <c r="E399" s="55" t="s">
        <v>1120</v>
      </c>
      <c r="F399" s="55" t="s">
        <v>224</v>
      </c>
      <c r="G399" s="6"/>
      <c r="H399" s="5" t="n">
        <v>9746</v>
      </c>
      <c r="I399" s="1"/>
      <c r="J399" s="56"/>
      <c r="K399" s="1"/>
      <c r="L399" s="55"/>
      <c r="M399" s="55"/>
      <c r="N399" s="1"/>
      <c r="O399" s="1" t="s">
        <v>72</v>
      </c>
      <c r="Q399" s="1"/>
      <c r="R399" s="1" t="n">
        <v>55</v>
      </c>
      <c r="S399" s="1"/>
      <c r="T399" s="1"/>
      <c r="U399" s="1" t="n">
        <v>59</v>
      </c>
      <c r="V399" s="1" t="n">
        <v>60</v>
      </c>
      <c r="W399" s="1" t="n">
        <v>60</v>
      </c>
      <c r="X399" s="47" t="n">
        <f aca="false">+W399-U399</f>
        <v>1</v>
      </c>
      <c r="Y399" s="14"/>
      <c r="Z399" s="67" t="s">
        <v>139</v>
      </c>
      <c r="AA399" s="49"/>
      <c r="AB399" s="45"/>
      <c r="AC399" s="5"/>
      <c r="AD399" s="5" t="n">
        <v>506594</v>
      </c>
      <c r="AE399" s="44"/>
      <c r="AF399" s="51"/>
      <c r="AG399" s="57"/>
      <c r="AH399" s="53"/>
      <c r="AI399" s="53"/>
      <c r="AJ399" s="1"/>
      <c r="AK399" s="54" t="s">
        <v>76</v>
      </c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true" customHeight="false" outlineLevel="0" collapsed="false">
      <c r="A400" s="43"/>
      <c r="B400" s="11" t="s">
        <v>42</v>
      </c>
      <c r="E400" s="3" t="s">
        <v>327</v>
      </c>
      <c r="F400" s="3" t="s">
        <v>1121</v>
      </c>
      <c r="G400" s="6" t="s">
        <v>45</v>
      </c>
      <c r="H400" s="6" t="n">
        <v>2645</v>
      </c>
      <c r="I400" s="4" t="n">
        <v>757</v>
      </c>
      <c r="J400" s="4" t="s">
        <v>46</v>
      </c>
      <c r="L400" s="1" t="s">
        <v>47</v>
      </c>
      <c r="M400" s="3" t="s">
        <v>329</v>
      </c>
      <c r="N400" s="45"/>
      <c r="O400" s="1" t="s">
        <v>115</v>
      </c>
      <c r="Q400" s="1" t="n">
        <v>70</v>
      </c>
      <c r="R400" s="1" t="n">
        <v>54</v>
      </c>
      <c r="S400" s="1" t="n">
        <v>68</v>
      </c>
      <c r="T400" s="1" t="n">
        <v>71</v>
      </c>
      <c r="U400" s="1" t="n">
        <v>57</v>
      </c>
      <c r="V400" s="1" t="n">
        <v>59</v>
      </c>
      <c r="W400" s="1" t="n">
        <v>59</v>
      </c>
      <c r="X400" s="47" t="n">
        <f aca="false">+W400-U400</f>
        <v>2</v>
      </c>
      <c r="Y400" s="14" t="n">
        <f aca="false">+W400-V400</f>
        <v>0</v>
      </c>
      <c r="Z400" s="67" t="s">
        <v>139</v>
      </c>
      <c r="AA400" s="49"/>
      <c r="AB400" s="45"/>
      <c r="AC400" s="5" t="n">
        <v>349550</v>
      </c>
      <c r="AD400" s="5" t="n">
        <v>136275</v>
      </c>
      <c r="AE400" s="50" t="s">
        <v>59</v>
      </c>
      <c r="AF400" s="51" t="n">
        <v>0.06</v>
      </c>
      <c r="AG400" s="52"/>
      <c r="AH400" s="53" t="s">
        <v>92</v>
      </c>
      <c r="AI400" s="53" t="s">
        <v>4</v>
      </c>
      <c r="AJ400" s="4" t="s">
        <v>1122</v>
      </c>
      <c r="AK400" s="54" t="s">
        <v>53</v>
      </c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true" customHeight="false" outlineLevel="0" collapsed="false">
      <c r="A401" s="43"/>
      <c r="B401" s="11" t="s">
        <v>42</v>
      </c>
      <c r="E401" s="3" t="s">
        <v>1123</v>
      </c>
      <c r="F401" s="3" t="s">
        <v>1124</v>
      </c>
      <c r="G401" s="6" t="s">
        <v>45</v>
      </c>
      <c r="H401" s="6" t="n">
        <v>5754</v>
      </c>
      <c r="I401" s="4" t="n">
        <v>479</v>
      </c>
      <c r="J401" s="4" t="s">
        <v>46</v>
      </c>
      <c r="L401" s="1" t="s">
        <v>47</v>
      </c>
      <c r="M401" s="3" t="s">
        <v>1125</v>
      </c>
      <c r="N401" s="45"/>
      <c r="O401" s="1" t="s">
        <v>108</v>
      </c>
      <c r="Q401" s="1" t="n">
        <v>48</v>
      </c>
      <c r="R401" s="1" t="n">
        <v>42</v>
      </c>
      <c r="S401" s="1" t="n">
        <v>52</v>
      </c>
      <c r="T401" s="1" t="n">
        <v>41</v>
      </c>
      <c r="U401" s="1" t="n">
        <v>21</v>
      </c>
      <c r="V401" s="1" t="n">
        <v>23</v>
      </c>
      <c r="W401" s="1" t="n">
        <v>23</v>
      </c>
      <c r="X401" s="47" t="n">
        <f aca="false">+W401-U401</f>
        <v>2</v>
      </c>
      <c r="Y401" s="14" t="n">
        <f aca="false">+W401-V401</f>
        <v>0</v>
      </c>
      <c r="Z401" s="67" t="s">
        <v>139</v>
      </c>
      <c r="AA401" s="49"/>
      <c r="AB401" s="45"/>
      <c r="AC401" s="5" t="n">
        <v>348087</v>
      </c>
      <c r="AD401" s="5" t="n">
        <v>137956</v>
      </c>
      <c r="AE401" s="50" t="s">
        <v>59</v>
      </c>
      <c r="AF401" s="51" t="n">
        <v>0.143</v>
      </c>
      <c r="AG401" s="52" t="n">
        <v>9812</v>
      </c>
      <c r="AH401" s="53" t="s">
        <v>187</v>
      </c>
      <c r="AI401" s="53" t="s">
        <v>4</v>
      </c>
      <c r="AJ401" s="4" t="s">
        <v>1126</v>
      </c>
      <c r="AK401" s="54" t="s">
        <v>182</v>
      </c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22.5" hidden="true" customHeight="false" outlineLevel="0" collapsed="false">
      <c r="A402" s="43"/>
      <c r="B402" s="11" t="s">
        <v>42</v>
      </c>
      <c r="E402" s="3" t="s">
        <v>1127</v>
      </c>
      <c r="F402" s="3" t="s">
        <v>1128</v>
      </c>
      <c r="G402" s="6" t="s">
        <v>45</v>
      </c>
      <c r="H402" s="6" t="n">
        <v>5850</v>
      </c>
      <c r="I402" s="4" t="n">
        <v>429</v>
      </c>
      <c r="J402" s="4" t="s">
        <v>46</v>
      </c>
      <c r="L402" s="1" t="s">
        <v>47</v>
      </c>
      <c r="M402" s="3" t="s">
        <v>1129</v>
      </c>
      <c r="N402" s="45"/>
      <c r="O402" s="1" t="s">
        <v>90</v>
      </c>
      <c r="Q402" s="1" t="n">
        <v>168</v>
      </c>
      <c r="R402" s="1" t="n">
        <v>144</v>
      </c>
      <c r="S402" s="1" t="n">
        <v>144</v>
      </c>
      <c r="T402" s="1" t="n">
        <v>148</v>
      </c>
      <c r="U402" s="1" t="n">
        <v>136</v>
      </c>
      <c r="V402" s="1" t="n">
        <v>138</v>
      </c>
      <c r="W402" s="1" t="n">
        <v>138</v>
      </c>
      <c r="X402" s="47" t="n">
        <f aca="false">+W402-U402</f>
        <v>2</v>
      </c>
      <c r="Y402" s="14" t="n">
        <f aca="false">+W402-V402</f>
        <v>0</v>
      </c>
      <c r="Z402" s="67" t="s">
        <v>139</v>
      </c>
      <c r="AA402" s="15"/>
      <c r="AB402" s="45"/>
      <c r="AC402" s="5" t="n">
        <v>370005</v>
      </c>
      <c r="AD402" s="5" t="n">
        <v>139379</v>
      </c>
      <c r="AE402" s="50" t="s">
        <v>51</v>
      </c>
      <c r="AF402" s="51" t="n">
        <v>0.197</v>
      </c>
      <c r="AG402" s="52" t="n">
        <v>9905</v>
      </c>
      <c r="AH402" s="53" t="s">
        <v>74</v>
      </c>
      <c r="AI402" s="53" t="s">
        <v>4</v>
      </c>
      <c r="AJ402" s="4" t="s">
        <v>1130</v>
      </c>
      <c r="AK402" s="54" t="s">
        <v>182</v>
      </c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true" customHeight="false" outlineLevel="0" collapsed="false">
      <c r="A403" s="43"/>
      <c r="B403" s="11" t="s">
        <v>42</v>
      </c>
      <c r="E403" s="3" t="s">
        <v>1131</v>
      </c>
      <c r="F403" s="3" t="s">
        <v>1132</v>
      </c>
      <c r="G403" s="6" t="s">
        <v>45</v>
      </c>
      <c r="H403" s="6" t="n">
        <v>6682</v>
      </c>
      <c r="I403" s="4" t="n">
        <v>441</v>
      </c>
      <c r="J403" s="4" t="s">
        <v>46</v>
      </c>
      <c r="L403" s="1" t="s">
        <v>47</v>
      </c>
      <c r="M403" s="3" t="s">
        <v>1131</v>
      </c>
      <c r="N403" s="45"/>
      <c r="O403" s="1" t="s">
        <v>115</v>
      </c>
      <c r="Q403" s="1" t="n">
        <v>18</v>
      </c>
      <c r="R403" s="1" t="n">
        <v>10</v>
      </c>
      <c r="S403" s="1" t="n">
        <v>20</v>
      </c>
      <c r="T403" s="1" t="n">
        <v>9</v>
      </c>
      <c r="U403" s="1" t="n">
        <v>7</v>
      </c>
      <c r="V403" s="1" t="n">
        <v>9</v>
      </c>
      <c r="W403" s="1" t="n">
        <v>9</v>
      </c>
      <c r="X403" s="47" t="n">
        <f aca="false">+W403-U403</f>
        <v>2</v>
      </c>
      <c r="Y403" s="14" t="n">
        <f aca="false">+W403-V403</f>
        <v>0</v>
      </c>
      <c r="Z403" s="67" t="s">
        <v>139</v>
      </c>
      <c r="AA403" s="49"/>
      <c r="AB403" s="45"/>
      <c r="AC403" s="5" t="n">
        <v>357772</v>
      </c>
      <c r="AD403" s="5" t="n">
        <v>137936</v>
      </c>
      <c r="AE403" s="50" t="s">
        <v>59</v>
      </c>
      <c r="AF403" s="51" t="n">
        <v>0.06</v>
      </c>
      <c r="AG403" s="52"/>
      <c r="AH403" s="53" t="s">
        <v>92</v>
      </c>
      <c r="AI403" s="53" t="s">
        <v>4</v>
      </c>
      <c r="AJ403" s="4" t="s">
        <v>1133</v>
      </c>
      <c r="AK403" s="54" t="s">
        <v>182</v>
      </c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true" customHeight="false" outlineLevel="0" collapsed="false">
      <c r="A404" s="43"/>
      <c r="B404" s="11" t="s">
        <v>42</v>
      </c>
      <c r="E404" s="55" t="s">
        <v>1134</v>
      </c>
      <c r="F404" s="55" t="s">
        <v>1135</v>
      </c>
      <c r="G404" s="6" t="s">
        <v>45</v>
      </c>
      <c r="H404" s="5" t="n">
        <v>9733</v>
      </c>
      <c r="I404" s="1"/>
      <c r="J404" s="56"/>
      <c r="K404" s="1"/>
      <c r="L404" s="55"/>
      <c r="M404" s="55" t="s">
        <v>1134</v>
      </c>
      <c r="N404" s="1"/>
      <c r="O404" s="1" t="s">
        <v>57</v>
      </c>
      <c r="Q404" s="1" t="n">
        <v>255</v>
      </c>
      <c r="R404" s="1"/>
      <c r="S404" s="1" t="n">
        <v>0</v>
      </c>
      <c r="T404" s="1"/>
      <c r="U404" s="1"/>
      <c r="V404" s="1"/>
      <c r="W404" s="1"/>
      <c r="X404" s="47" t="n">
        <f aca="false">+W404-U404</f>
        <v>0</v>
      </c>
      <c r="Y404" s="14" t="n">
        <f aca="false">+W404-V404</f>
        <v>0</v>
      </c>
      <c r="Z404" s="15" t="s">
        <v>1136</v>
      </c>
      <c r="AA404" s="49"/>
      <c r="AB404" s="45"/>
      <c r="AC404" s="5" t="n">
        <v>340572</v>
      </c>
      <c r="AD404" s="5" t="n">
        <v>135857</v>
      </c>
      <c r="AE404" s="44" t="s">
        <v>59</v>
      </c>
      <c r="AF404" s="51" t="n">
        <v>0.14</v>
      </c>
      <c r="AG404" s="52" t="n">
        <v>9812</v>
      </c>
      <c r="AH404" s="53" t="s">
        <v>187</v>
      </c>
      <c r="AI404" s="53" t="s">
        <v>4</v>
      </c>
      <c r="AJ404" s="1" t="s">
        <v>1137</v>
      </c>
      <c r="AK404" s="54" t="s">
        <v>76</v>
      </c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true" customHeight="false" outlineLevel="0" collapsed="false">
      <c r="A405" s="43"/>
      <c r="B405" s="11" t="s">
        <v>42</v>
      </c>
      <c r="E405" s="3" t="s">
        <v>538</v>
      </c>
      <c r="F405" s="3" t="s">
        <v>1138</v>
      </c>
      <c r="G405" s="6" t="s">
        <v>45</v>
      </c>
      <c r="H405" s="6" t="n">
        <v>6536</v>
      </c>
      <c r="I405" s="4" t="n">
        <v>447</v>
      </c>
      <c r="J405" s="4" t="s">
        <v>46</v>
      </c>
      <c r="L405" s="44" t="s">
        <v>47</v>
      </c>
      <c r="M405" s="3" t="s">
        <v>1139</v>
      </c>
      <c r="N405" s="45"/>
      <c r="O405" s="1" t="s">
        <v>105</v>
      </c>
      <c r="Q405" s="1" t="n">
        <v>91</v>
      </c>
      <c r="R405" s="1" t="n">
        <v>64</v>
      </c>
      <c r="S405" s="1" t="n">
        <v>88</v>
      </c>
      <c r="T405" s="1" t="n">
        <v>86</v>
      </c>
      <c r="U405" s="1" t="n">
        <v>70</v>
      </c>
      <c r="V405" s="1" t="n">
        <v>73</v>
      </c>
      <c r="W405" s="1" t="n">
        <v>73</v>
      </c>
      <c r="X405" s="47" t="n">
        <f aca="false">+W405-U405</f>
        <v>3</v>
      </c>
      <c r="Y405" s="14" t="n">
        <f aca="false">+W405-V405</f>
        <v>0</v>
      </c>
      <c r="Z405" s="67" t="s">
        <v>139</v>
      </c>
      <c r="AA405" s="15"/>
      <c r="AB405" s="45"/>
      <c r="AC405" s="45"/>
      <c r="AD405" s="68" t="n">
        <v>138666</v>
      </c>
      <c r="AE405" s="50" t="s">
        <v>59</v>
      </c>
      <c r="AF405" s="51" t="n">
        <v>0.06</v>
      </c>
      <c r="AG405" s="52"/>
      <c r="AH405" s="53" t="s">
        <v>92</v>
      </c>
      <c r="AI405" s="53" t="s">
        <v>4</v>
      </c>
      <c r="AJ405" s="1" t="s">
        <v>541</v>
      </c>
      <c r="AK405" s="114" t="s">
        <v>86</v>
      </c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true" customHeight="false" outlineLevel="0" collapsed="false">
      <c r="A406" s="58"/>
      <c r="B406" s="59" t="n">
        <v>36452</v>
      </c>
      <c r="C406" s="60"/>
      <c r="D406" s="61"/>
      <c r="E406" s="60" t="s">
        <v>458</v>
      </c>
      <c r="F406" s="73" t="s">
        <v>1140</v>
      </c>
      <c r="G406" s="62" t="s">
        <v>45</v>
      </c>
      <c r="H406" s="68" t="n">
        <v>6630</v>
      </c>
      <c r="I406" s="64" t="n">
        <v>764</v>
      </c>
      <c r="J406" s="78" t="s">
        <v>46</v>
      </c>
      <c r="K406" s="64"/>
      <c r="L406" s="64" t="s">
        <v>47</v>
      </c>
      <c r="M406" s="60" t="s">
        <v>460</v>
      </c>
      <c r="N406" s="64" t="s">
        <v>56</v>
      </c>
      <c r="O406" s="64" t="s">
        <v>108</v>
      </c>
      <c r="P406" s="65"/>
      <c r="Q406" s="64" t="n">
        <v>63</v>
      </c>
      <c r="R406" s="64" t="n">
        <v>42</v>
      </c>
      <c r="S406" s="64" t="n">
        <v>57</v>
      </c>
      <c r="T406" s="64" t="n">
        <v>52</v>
      </c>
      <c r="U406" s="64" t="n">
        <v>27</v>
      </c>
      <c r="V406" s="64" t="n">
        <v>30</v>
      </c>
      <c r="W406" s="64" t="n">
        <v>30</v>
      </c>
      <c r="X406" s="47" t="n">
        <f aca="false">+W406-U406</f>
        <v>3</v>
      </c>
      <c r="Y406" s="66" t="n">
        <f aca="false">+W406-V406</f>
        <v>0</v>
      </c>
      <c r="Z406" s="67" t="s">
        <v>139</v>
      </c>
      <c r="AA406" s="54"/>
      <c r="AC406" s="68"/>
      <c r="AD406" s="68" t="n">
        <v>138394</v>
      </c>
      <c r="AE406" s="63" t="s">
        <v>59</v>
      </c>
      <c r="AF406" s="76"/>
      <c r="AG406" s="80"/>
      <c r="AH406" s="71"/>
      <c r="AI406" s="71" t="s">
        <v>4</v>
      </c>
      <c r="AJ406" s="64"/>
      <c r="AK406" s="54" t="s">
        <v>249</v>
      </c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true" customHeight="false" outlineLevel="0" collapsed="false">
      <c r="A407" s="43"/>
      <c r="B407" s="11" t="n">
        <v>36423</v>
      </c>
      <c r="E407" s="55" t="s">
        <v>1141</v>
      </c>
      <c r="F407" s="55" t="s">
        <v>1142</v>
      </c>
      <c r="G407" s="6" t="s">
        <v>45</v>
      </c>
      <c r="H407" s="5" t="n">
        <v>9799</v>
      </c>
      <c r="I407" s="1"/>
      <c r="J407" s="56"/>
      <c r="K407" s="1"/>
      <c r="L407" s="55"/>
      <c r="M407" s="55" t="s">
        <v>1143</v>
      </c>
      <c r="N407" s="1" t="s">
        <v>56</v>
      </c>
      <c r="O407" s="1" t="s">
        <v>72</v>
      </c>
      <c r="Q407" s="1" t="n">
        <v>6</v>
      </c>
      <c r="R407" s="1" t="n">
        <v>9</v>
      </c>
      <c r="S407" s="1" t="n">
        <v>6</v>
      </c>
      <c r="T407" s="1" t="n">
        <v>6</v>
      </c>
      <c r="U407" s="1" t="n">
        <v>10</v>
      </c>
      <c r="V407" s="1" t="n">
        <v>13</v>
      </c>
      <c r="W407" s="1" t="n">
        <v>13</v>
      </c>
      <c r="X407" s="47" t="n">
        <f aca="false">+W407-U407</f>
        <v>3</v>
      </c>
      <c r="Y407" s="14" t="n">
        <f aca="false">+W407-V407</f>
        <v>0</v>
      </c>
      <c r="Z407" s="67" t="s">
        <v>139</v>
      </c>
      <c r="AA407" s="49"/>
      <c r="AB407" s="45"/>
      <c r="AC407" s="5"/>
      <c r="AD407" s="5" t="n">
        <v>133121</v>
      </c>
      <c r="AE407" s="44" t="s">
        <v>59</v>
      </c>
      <c r="AF407" s="51"/>
      <c r="AG407" s="57"/>
      <c r="AH407" s="53"/>
      <c r="AI407" s="53" t="s">
        <v>4</v>
      </c>
      <c r="AJ407" s="1" t="s">
        <v>272</v>
      </c>
      <c r="AK407" s="54" t="s">
        <v>53</v>
      </c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true" customHeight="false" outlineLevel="0" collapsed="false">
      <c r="A408" s="58"/>
      <c r="B408" s="59" t="s">
        <v>42</v>
      </c>
      <c r="C408" s="60"/>
      <c r="D408" s="61"/>
      <c r="E408" s="3" t="s">
        <v>278</v>
      </c>
      <c r="F408" s="60" t="s">
        <v>1144</v>
      </c>
      <c r="G408" s="6" t="s">
        <v>45</v>
      </c>
      <c r="H408" s="62" t="n">
        <v>2668</v>
      </c>
      <c r="I408" s="4" t="n">
        <v>757</v>
      </c>
      <c r="J408" s="4" t="s">
        <v>46</v>
      </c>
      <c r="L408" s="1" t="s">
        <v>47</v>
      </c>
      <c r="M408" s="3" t="s">
        <v>380</v>
      </c>
      <c r="N408" s="45"/>
      <c r="O408" s="64" t="s">
        <v>115</v>
      </c>
      <c r="Q408" s="64" t="n">
        <v>67</v>
      </c>
      <c r="R408" s="64" t="n">
        <v>41</v>
      </c>
      <c r="S408" s="64" t="n">
        <v>65</v>
      </c>
      <c r="T408" s="64" t="n">
        <v>54</v>
      </c>
      <c r="U408" s="64" t="n">
        <v>44</v>
      </c>
      <c r="V408" s="64" t="n">
        <v>48</v>
      </c>
      <c r="W408" s="64" t="n">
        <v>48</v>
      </c>
      <c r="X408" s="47" t="n">
        <f aca="false">+W408-U408</f>
        <v>4</v>
      </c>
      <c r="Y408" s="14" t="n">
        <f aca="false">+W408-V408</f>
        <v>0</v>
      </c>
      <c r="Z408" s="67" t="s">
        <v>139</v>
      </c>
      <c r="AA408" s="49"/>
      <c r="AB408" s="45"/>
      <c r="AC408" s="5" t="n">
        <v>131540</v>
      </c>
      <c r="AD408" s="68" t="n">
        <v>137632</v>
      </c>
      <c r="AE408" s="50" t="s">
        <v>59</v>
      </c>
      <c r="AF408" s="51" t="n">
        <v>0.06</v>
      </c>
      <c r="AG408" s="52"/>
      <c r="AH408" s="53" t="s">
        <v>92</v>
      </c>
      <c r="AI408" s="53" t="s">
        <v>4</v>
      </c>
      <c r="AJ408" s="61" t="s">
        <v>381</v>
      </c>
      <c r="AK408" s="54" t="s">
        <v>182</v>
      </c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true" customHeight="false" outlineLevel="0" collapsed="false">
      <c r="A409" s="58"/>
      <c r="B409" s="59" t="s">
        <v>42</v>
      </c>
      <c r="C409" s="73"/>
      <c r="D409" s="64"/>
      <c r="E409" s="60" t="s">
        <v>639</v>
      </c>
      <c r="F409" s="60" t="s">
        <v>1145</v>
      </c>
      <c r="G409" s="6" t="s">
        <v>45</v>
      </c>
      <c r="H409" s="62" t="n">
        <v>4275</v>
      </c>
      <c r="I409" s="4" t="n">
        <v>600</v>
      </c>
      <c r="J409" s="4" t="s">
        <v>46</v>
      </c>
      <c r="L409" s="1" t="s">
        <v>47</v>
      </c>
      <c r="M409" s="3" t="s">
        <v>1146</v>
      </c>
      <c r="N409" s="45"/>
      <c r="O409" s="64" t="s">
        <v>186</v>
      </c>
      <c r="Q409" s="64" t="n">
        <v>20</v>
      </c>
      <c r="R409" s="64" t="n">
        <v>4</v>
      </c>
      <c r="S409" s="64" t="n">
        <v>11</v>
      </c>
      <c r="T409" s="64" t="n">
        <v>12</v>
      </c>
      <c r="U409" s="64" t="n">
        <v>14</v>
      </c>
      <c r="V409" s="64" t="n">
        <v>18</v>
      </c>
      <c r="W409" s="64" t="n">
        <v>18</v>
      </c>
      <c r="X409" s="47" t="n">
        <f aca="false">+W409-U409</f>
        <v>4</v>
      </c>
      <c r="Y409" s="14" t="n">
        <f aca="false">+W409-V409</f>
        <v>0</v>
      </c>
      <c r="Z409" s="67" t="s">
        <v>139</v>
      </c>
      <c r="AA409" s="49"/>
      <c r="AB409" s="45"/>
      <c r="AC409" s="5" t="n">
        <v>360253</v>
      </c>
      <c r="AD409" s="68" t="n">
        <v>138042</v>
      </c>
      <c r="AE409" s="50" t="s">
        <v>59</v>
      </c>
      <c r="AF409" s="51" t="n">
        <v>0.03</v>
      </c>
      <c r="AG409" s="52"/>
      <c r="AH409" s="53" t="s">
        <v>92</v>
      </c>
      <c r="AI409" s="53" t="s">
        <v>4</v>
      </c>
      <c r="AJ409" s="61" t="s">
        <v>1147</v>
      </c>
      <c r="AK409" s="54" t="s">
        <v>76</v>
      </c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true" customHeight="false" outlineLevel="0" collapsed="false">
      <c r="A410" s="43"/>
      <c r="B410" s="11" t="s">
        <v>42</v>
      </c>
      <c r="E410" s="3" t="s">
        <v>1148</v>
      </c>
      <c r="F410" s="3" t="s">
        <v>1149</v>
      </c>
      <c r="G410" s="6" t="s">
        <v>45</v>
      </c>
      <c r="H410" s="6" t="n">
        <v>6127</v>
      </c>
      <c r="I410" s="4" t="n">
        <v>447</v>
      </c>
      <c r="J410" s="4" t="s">
        <v>46</v>
      </c>
      <c r="L410" s="44" t="s">
        <v>47</v>
      </c>
      <c r="M410" s="3" t="s">
        <v>1150</v>
      </c>
      <c r="N410" s="45"/>
      <c r="O410" s="1" t="s">
        <v>105</v>
      </c>
      <c r="Q410" s="1" t="n">
        <v>372</v>
      </c>
      <c r="R410" s="1" t="n">
        <v>271</v>
      </c>
      <c r="S410" s="1" t="n">
        <v>285</v>
      </c>
      <c r="T410" s="1" t="n">
        <v>280</v>
      </c>
      <c r="U410" s="1" t="n">
        <v>251</v>
      </c>
      <c r="V410" s="1" t="n">
        <v>255</v>
      </c>
      <c r="W410" s="1" t="n">
        <v>255</v>
      </c>
      <c r="X410" s="47" t="n">
        <f aca="false">+W410-U410</f>
        <v>4</v>
      </c>
      <c r="Y410" s="14" t="n">
        <f aca="false">+W410-V410</f>
        <v>0</v>
      </c>
      <c r="Z410" s="67" t="s">
        <v>139</v>
      </c>
      <c r="AA410" s="49"/>
      <c r="AB410" s="45"/>
      <c r="AC410" s="5" t="n">
        <v>346097</v>
      </c>
      <c r="AD410" s="5" t="n">
        <v>136082</v>
      </c>
      <c r="AE410" s="50" t="s">
        <v>51</v>
      </c>
      <c r="AF410" s="51" t="n">
        <v>0.157</v>
      </c>
      <c r="AG410" s="52" t="n">
        <v>9812</v>
      </c>
      <c r="AH410" s="53" t="s">
        <v>187</v>
      </c>
      <c r="AI410" s="53" t="s">
        <v>4</v>
      </c>
      <c r="AJ410" s="4" t="s">
        <v>1151</v>
      </c>
      <c r="AK410" s="54" t="s">
        <v>182</v>
      </c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true" customHeight="false" outlineLevel="0" collapsed="false">
      <c r="A411" s="43"/>
      <c r="B411" s="11" t="s">
        <v>42</v>
      </c>
      <c r="C411" s="55"/>
      <c r="D411" s="1"/>
      <c r="E411" s="3" t="s">
        <v>151</v>
      </c>
      <c r="F411" s="3" t="s">
        <v>1152</v>
      </c>
      <c r="G411" s="6" t="s">
        <v>45</v>
      </c>
      <c r="H411" s="6" t="n">
        <v>6181</v>
      </c>
      <c r="I411" s="4" t="n">
        <v>441</v>
      </c>
      <c r="J411" s="4" t="s">
        <v>46</v>
      </c>
      <c r="L411" s="1" t="s">
        <v>47</v>
      </c>
      <c r="M411" s="3" t="s">
        <v>746</v>
      </c>
      <c r="N411" s="45"/>
      <c r="O411" s="1" t="s">
        <v>115</v>
      </c>
      <c r="Q411" s="1" t="n">
        <v>54</v>
      </c>
      <c r="R411" s="1" t="n">
        <v>34</v>
      </c>
      <c r="S411" s="1" t="n">
        <v>33</v>
      </c>
      <c r="T411" s="1" t="n">
        <v>31</v>
      </c>
      <c r="U411" s="1" t="n">
        <v>33</v>
      </c>
      <c r="V411" s="1" t="n">
        <v>37</v>
      </c>
      <c r="W411" s="1" t="n">
        <v>37</v>
      </c>
      <c r="X411" s="47" t="n">
        <f aca="false">+W411-U411</f>
        <v>4</v>
      </c>
      <c r="Y411" s="14" t="n">
        <f aca="false">+W411-V411</f>
        <v>0</v>
      </c>
      <c r="Z411" s="67" t="s">
        <v>139</v>
      </c>
      <c r="AA411" s="49"/>
      <c r="AB411" s="45"/>
      <c r="AC411" s="5" t="n">
        <v>332688</v>
      </c>
      <c r="AD411" s="5" t="n">
        <v>133344</v>
      </c>
      <c r="AE411" s="50" t="s">
        <v>51</v>
      </c>
      <c r="AF411" s="51" t="n">
        <v>0.178</v>
      </c>
      <c r="AG411" s="52" t="n">
        <v>9812</v>
      </c>
      <c r="AH411" s="53" t="s">
        <v>187</v>
      </c>
      <c r="AI411" s="53" t="s">
        <v>4</v>
      </c>
      <c r="AJ411" s="4" t="s">
        <v>747</v>
      </c>
      <c r="AK411" s="54" t="s">
        <v>76</v>
      </c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true" customHeight="false" outlineLevel="0" collapsed="false">
      <c r="A412" s="58"/>
      <c r="B412" s="59" t="s">
        <v>42</v>
      </c>
      <c r="C412" s="60"/>
      <c r="D412" s="61"/>
      <c r="E412" s="60" t="s">
        <v>371</v>
      </c>
      <c r="F412" s="60" t="s">
        <v>1153</v>
      </c>
      <c r="G412" s="62" t="s">
        <v>45</v>
      </c>
      <c r="H412" s="62" t="n">
        <v>6764</v>
      </c>
      <c r="I412" s="61" t="n">
        <v>600</v>
      </c>
      <c r="J412" s="61" t="s">
        <v>46</v>
      </c>
      <c r="K412" s="61"/>
      <c r="L412" s="63" t="s">
        <v>47</v>
      </c>
      <c r="M412" s="60" t="s">
        <v>373</v>
      </c>
      <c r="N412" s="0"/>
      <c r="O412" s="1" t="s">
        <v>186</v>
      </c>
      <c r="P412" s="65"/>
      <c r="Q412" s="64" t="n">
        <v>441</v>
      </c>
      <c r="R412" s="64" t="n">
        <v>310</v>
      </c>
      <c r="S412" s="64" t="n">
        <v>357</v>
      </c>
      <c r="T412" s="64" t="n">
        <v>344</v>
      </c>
      <c r="U412" s="64" t="n">
        <v>324</v>
      </c>
      <c r="V412" s="64" t="n">
        <v>328</v>
      </c>
      <c r="W412" s="64" t="n">
        <v>328</v>
      </c>
      <c r="X412" s="47" t="n">
        <f aca="false">+W412-U412</f>
        <v>4</v>
      </c>
      <c r="Y412" s="66" t="n">
        <f aca="false">+W412-V412</f>
        <v>0</v>
      </c>
      <c r="Z412" s="67" t="s">
        <v>139</v>
      </c>
      <c r="AA412" s="54"/>
      <c r="AC412" s="68" t="n">
        <v>341315</v>
      </c>
      <c r="AD412" s="68" t="n">
        <v>586516</v>
      </c>
      <c r="AE412" s="61" t="s">
        <v>51</v>
      </c>
      <c r="AF412" s="76" t="n">
        <v>0.087</v>
      </c>
      <c r="AG412" s="77" t="n">
        <v>9812</v>
      </c>
      <c r="AH412" s="71" t="s">
        <v>187</v>
      </c>
      <c r="AI412" s="71" t="s">
        <v>4</v>
      </c>
      <c r="AJ412" s="61" t="s">
        <v>374</v>
      </c>
      <c r="AK412" s="54" t="s">
        <v>68</v>
      </c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true" customHeight="false" outlineLevel="0" collapsed="false">
      <c r="A413" s="43"/>
      <c r="B413" s="11"/>
      <c r="E413" s="60" t="s">
        <v>771</v>
      </c>
      <c r="F413" s="60" t="s">
        <v>660</v>
      </c>
      <c r="G413" s="62"/>
      <c r="H413" s="62" t="n">
        <v>4959</v>
      </c>
      <c r="I413" s="61"/>
      <c r="J413" s="61"/>
      <c r="K413" s="61"/>
      <c r="L413" s="63"/>
      <c r="M413" s="60"/>
      <c r="N413" s="0"/>
      <c r="O413" s="64" t="s">
        <v>108</v>
      </c>
      <c r="P413" s="65"/>
      <c r="Q413" s="64" t="n">
        <v>19</v>
      </c>
      <c r="R413" s="64" t="n">
        <v>12</v>
      </c>
      <c r="S413" s="64" t="n">
        <v>8</v>
      </c>
      <c r="T413" s="64" t="n">
        <v>13</v>
      </c>
      <c r="U413" s="64" t="n">
        <v>20</v>
      </c>
      <c r="V413" s="64" t="n">
        <v>25</v>
      </c>
      <c r="W413" s="64" t="n">
        <v>25</v>
      </c>
      <c r="X413" s="47" t="n">
        <f aca="false">+W413-U413</f>
        <v>5</v>
      </c>
      <c r="Y413" s="66" t="n">
        <f aca="false">+W413-V413</f>
        <v>0</v>
      </c>
      <c r="Z413" s="67" t="s">
        <v>139</v>
      </c>
      <c r="AA413" s="54"/>
      <c r="AC413" s="68"/>
      <c r="AD413" s="68" t="n">
        <v>136410</v>
      </c>
      <c r="AE413" s="75"/>
      <c r="AF413" s="51"/>
      <c r="AG413" s="52"/>
      <c r="AH413" s="53"/>
      <c r="AI413" s="53"/>
      <c r="AJ413" s="61"/>
      <c r="AK413" s="54" t="s">
        <v>182</v>
      </c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true" customHeight="false" outlineLevel="0" collapsed="false">
      <c r="A414" s="58"/>
      <c r="B414" s="59" t="n">
        <v>36452</v>
      </c>
      <c r="C414" s="60"/>
      <c r="D414" s="61"/>
      <c r="E414" s="73" t="s">
        <v>69</v>
      </c>
      <c r="F414" s="73" t="s">
        <v>1154</v>
      </c>
      <c r="G414" s="62" t="s">
        <v>45</v>
      </c>
      <c r="H414" s="68" t="n">
        <v>5639</v>
      </c>
      <c r="I414" s="64" t="n">
        <v>550</v>
      </c>
      <c r="J414" s="78" t="s">
        <v>46</v>
      </c>
      <c r="K414" s="64"/>
      <c r="L414" s="64" t="s">
        <v>47</v>
      </c>
      <c r="M414" s="73" t="s">
        <v>71</v>
      </c>
      <c r="N414" s="64" t="s">
        <v>56</v>
      </c>
      <c r="O414" s="64" t="s">
        <v>72</v>
      </c>
      <c r="P414" s="65"/>
      <c r="Q414" s="64" t="n">
        <v>412</v>
      </c>
      <c r="R414" s="64" t="n">
        <v>211</v>
      </c>
      <c r="S414" s="64" t="n">
        <v>280</v>
      </c>
      <c r="T414" s="64" t="n">
        <v>300</v>
      </c>
      <c r="U414" s="64" t="n">
        <v>253</v>
      </c>
      <c r="V414" s="64" t="n">
        <v>258</v>
      </c>
      <c r="W414" s="64" t="n">
        <v>258</v>
      </c>
      <c r="X414" s="47" t="n">
        <f aca="false">+W414-U414</f>
        <v>5</v>
      </c>
      <c r="Y414" s="66" t="n">
        <f aca="false">+W414-V414</f>
        <v>0</v>
      </c>
      <c r="Z414" s="67" t="s">
        <v>139</v>
      </c>
      <c r="AA414" s="54"/>
      <c r="AC414" s="68"/>
      <c r="AD414" s="68" t="n">
        <v>125898</v>
      </c>
      <c r="AE414" s="63" t="s">
        <v>59</v>
      </c>
      <c r="AF414" s="76"/>
      <c r="AG414" s="80"/>
      <c r="AH414" s="71"/>
      <c r="AI414" s="71" t="s">
        <v>4</v>
      </c>
      <c r="AJ414" s="64"/>
      <c r="AK414" s="54" t="s">
        <v>76</v>
      </c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true" customHeight="false" outlineLevel="0" collapsed="false">
      <c r="A415" s="43"/>
      <c r="B415" s="11" t="n">
        <v>36325</v>
      </c>
      <c r="E415" s="55" t="s">
        <v>200</v>
      </c>
      <c r="F415" s="55" t="s">
        <v>1155</v>
      </c>
      <c r="G415" s="6" t="s">
        <v>45</v>
      </c>
      <c r="H415" s="5" t="n">
        <v>4286</v>
      </c>
      <c r="I415" s="1"/>
      <c r="J415" s="56"/>
      <c r="K415" s="1"/>
      <c r="L415" s="55"/>
      <c r="M415" s="55"/>
      <c r="N415" s="1" t="s">
        <v>56</v>
      </c>
      <c r="O415" s="64" t="s">
        <v>108</v>
      </c>
      <c r="Q415" s="1" t="n">
        <v>39</v>
      </c>
      <c r="R415" s="1"/>
      <c r="S415" s="1"/>
      <c r="T415" s="1"/>
      <c r="U415" s="1"/>
      <c r="V415" s="1"/>
      <c r="W415" s="1"/>
      <c r="X415" s="47" t="n">
        <f aca="false">+W415-U415</f>
        <v>0</v>
      </c>
      <c r="Y415" s="14" t="n">
        <f aca="false">+W415-V415</f>
        <v>0</v>
      </c>
      <c r="Z415" s="15" t="s">
        <v>1156</v>
      </c>
      <c r="AA415" s="49"/>
      <c r="AB415" s="45"/>
      <c r="AC415" s="5"/>
      <c r="AD415" s="5" t="n">
        <v>138515</v>
      </c>
      <c r="AE415" s="44" t="s">
        <v>59</v>
      </c>
      <c r="AF415" s="51"/>
      <c r="AG415" s="57"/>
      <c r="AH415" s="53"/>
      <c r="AI415" s="53" t="s">
        <v>4</v>
      </c>
      <c r="AJ415" s="1"/>
      <c r="AK415" s="54" t="s">
        <v>76</v>
      </c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true" customHeight="false" outlineLevel="0" collapsed="false">
      <c r="A416" s="43"/>
      <c r="B416" s="11" t="n">
        <v>36325</v>
      </c>
      <c r="E416" s="3" t="s">
        <v>151</v>
      </c>
      <c r="F416" s="55" t="s">
        <v>1157</v>
      </c>
      <c r="G416" s="6" t="s">
        <v>45</v>
      </c>
      <c r="H416" s="5" t="n">
        <v>6063</v>
      </c>
      <c r="I416" s="1"/>
      <c r="J416" s="56"/>
      <c r="K416" s="1"/>
      <c r="L416" s="55"/>
      <c r="M416" s="55"/>
      <c r="N416" s="1" t="s">
        <v>56</v>
      </c>
      <c r="O416" s="64" t="s">
        <v>108</v>
      </c>
      <c r="Q416" s="1"/>
      <c r="R416" s="1" t="n">
        <v>277</v>
      </c>
      <c r="S416" s="1" t="n">
        <v>0</v>
      </c>
      <c r="T416" s="1" t="n">
        <v>211</v>
      </c>
      <c r="U416" s="1" t="n">
        <v>284</v>
      </c>
      <c r="V416" s="1" t="n">
        <v>289</v>
      </c>
      <c r="W416" s="1" t="n">
        <v>289</v>
      </c>
      <c r="X416" s="47" t="n">
        <f aca="false">+W416-U416</f>
        <v>5</v>
      </c>
      <c r="Y416" s="14" t="n">
        <f aca="false">+W416-V416</f>
        <v>0</v>
      </c>
      <c r="Z416" s="67" t="s">
        <v>139</v>
      </c>
      <c r="AA416" s="49"/>
      <c r="AB416" s="45"/>
      <c r="AC416" s="5"/>
      <c r="AD416" s="5" t="n">
        <v>421856</v>
      </c>
      <c r="AE416" s="44" t="s">
        <v>59</v>
      </c>
      <c r="AF416" s="51"/>
      <c r="AG416" s="57"/>
      <c r="AH416" s="53"/>
      <c r="AI416" s="53" t="s">
        <v>4</v>
      </c>
      <c r="AJ416" s="1"/>
      <c r="AK416" s="54" t="s">
        <v>182</v>
      </c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true" customHeight="false" outlineLevel="0" collapsed="false">
      <c r="A417" s="58"/>
      <c r="B417" s="59" t="s">
        <v>42</v>
      </c>
      <c r="C417" s="60"/>
      <c r="D417" s="61"/>
      <c r="E417" s="60" t="s">
        <v>1158</v>
      </c>
      <c r="F417" s="60" t="s">
        <v>1159</v>
      </c>
      <c r="G417" s="62" t="s">
        <v>45</v>
      </c>
      <c r="H417" s="62" t="n">
        <v>6369</v>
      </c>
      <c r="I417" s="61" t="n">
        <v>447</v>
      </c>
      <c r="J417" s="61" t="s">
        <v>46</v>
      </c>
      <c r="K417" s="61"/>
      <c r="L417" s="63" t="s">
        <v>47</v>
      </c>
      <c r="M417" s="60" t="s">
        <v>1160</v>
      </c>
      <c r="N417" s="0"/>
      <c r="O417" s="64" t="s">
        <v>105</v>
      </c>
      <c r="P417" s="65"/>
      <c r="Q417" s="64" t="n">
        <v>45</v>
      </c>
      <c r="R417" s="64" t="n">
        <v>36</v>
      </c>
      <c r="S417" s="64" t="n">
        <v>29</v>
      </c>
      <c r="T417" s="64" t="n">
        <v>36</v>
      </c>
      <c r="U417" s="64" t="n">
        <v>31</v>
      </c>
      <c r="V417" s="64" t="n">
        <v>36</v>
      </c>
      <c r="W417" s="64" t="n">
        <v>36</v>
      </c>
      <c r="X417" s="47" t="n">
        <f aca="false">+W417-U417</f>
        <v>5</v>
      </c>
      <c r="Y417" s="66" t="n">
        <f aca="false">+W417-V417</f>
        <v>0</v>
      </c>
      <c r="Z417" s="67" t="s">
        <v>139</v>
      </c>
      <c r="AA417" s="54"/>
      <c r="AC417" s="68" t="n">
        <v>313187</v>
      </c>
      <c r="AD417" s="68" t="n">
        <v>130463</v>
      </c>
      <c r="AE417" s="75" t="s">
        <v>51</v>
      </c>
      <c r="AF417" s="76" t="n">
        <v>0.06</v>
      </c>
      <c r="AG417" s="77"/>
      <c r="AH417" s="71" t="s">
        <v>92</v>
      </c>
      <c r="AI417" s="71" t="s">
        <v>4</v>
      </c>
      <c r="AJ417" s="61" t="s">
        <v>79</v>
      </c>
      <c r="AK417" s="54" t="s">
        <v>336</v>
      </c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22.5" hidden="true" customHeight="false" outlineLevel="0" collapsed="false">
      <c r="A418" s="43"/>
      <c r="B418" s="11" t="s">
        <v>42</v>
      </c>
      <c r="C418" s="55"/>
      <c r="D418" s="1"/>
      <c r="E418" s="55" t="s">
        <v>1129</v>
      </c>
      <c r="F418" s="55" t="s">
        <v>1161</v>
      </c>
      <c r="G418" s="6" t="s">
        <v>45</v>
      </c>
      <c r="H418" s="5" t="n">
        <v>6524</v>
      </c>
      <c r="I418" s="1"/>
      <c r="J418" s="56"/>
      <c r="K418" s="1"/>
      <c r="L418" s="55"/>
      <c r="M418" s="55" t="s">
        <v>1162</v>
      </c>
      <c r="N418" s="1"/>
      <c r="O418" s="1" t="s">
        <v>72</v>
      </c>
      <c r="Q418" s="1" t="n">
        <v>37</v>
      </c>
      <c r="R418" s="1" t="n">
        <v>14</v>
      </c>
      <c r="S418" s="1" t="n">
        <v>43</v>
      </c>
      <c r="T418" s="1" t="n">
        <v>30</v>
      </c>
      <c r="U418" s="1" t="n">
        <v>9</v>
      </c>
      <c r="V418" s="1" t="n">
        <v>14</v>
      </c>
      <c r="W418" s="1" t="n">
        <v>14</v>
      </c>
      <c r="X418" s="47" t="n">
        <f aca="false">+W418-U418</f>
        <v>5</v>
      </c>
      <c r="Y418" s="14" t="n">
        <f aca="false">+W418-V418</f>
        <v>0</v>
      </c>
      <c r="Z418" s="67" t="s">
        <v>139</v>
      </c>
      <c r="AA418" s="49"/>
      <c r="AB418" s="45"/>
      <c r="AC418" s="5" t="n">
        <v>353598</v>
      </c>
      <c r="AD418" s="5" t="n">
        <v>135861</v>
      </c>
      <c r="AE418" s="44" t="s">
        <v>51</v>
      </c>
      <c r="AF418" s="51" t="n">
        <v>0.231</v>
      </c>
      <c r="AG418" s="52" t="n">
        <v>9905</v>
      </c>
      <c r="AH418" s="53" t="s">
        <v>74</v>
      </c>
      <c r="AI418" s="53" t="s">
        <v>4</v>
      </c>
      <c r="AJ418" s="1" t="s">
        <v>1163</v>
      </c>
      <c r="AK418" s="54" t="s">
        <v>336</v>
      </c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22.5" hidden="true" customHeight="false" outlineLevel="0" collapsed="false">
      <c r="A419" s="43"/>
      <c r="B419" s="11" t="s">
        <v>42</v>
      </c>
      <c r="E419" s="3" t="s">
        <v>283</v>
      </c>
      <c r="F419" s="3" t="s">
        <v>1164</v>
      </c>
      <c r="G419" s="6" t="s">
        <v>45</v>
      </c>
      <c r="H419" s="6" t="n">
        <v>9703</v>
      </c>
      <c r="I419" s="4" t="n">
        <v>550</v>
      </c>
      <c r="J419" s="4" t="s">
        <v>46</v>
      </c>
      <c r="L419" s="1" t="s">
        <v>47</v>
      </c>
      <c r="M419" s="3" t="s">
        <v>285</v>
      </c>
      <c r="N419" s="45"/>
      <c r="O419" s="1" t="s">
        <v>286</v>
      </c>
      <c r="Q419" s="4" t="n">
        <v>507</v>
      </c>
      <c r="R419" s="4" t="n">
        <v>160</v>
      </c>
      <c r="S419" s="4" t="n">
        <v>224</v>
      </c>
      <c r="T419" s="4" t="n">
        <v>214</v>
      </c>
      <c r="U419" s="4" t="n">
        <v>193</v>
      </c>
      <c r="V419" s="4" t="n">
        <v>198</v>
      </c>
      <c r="W419" s="4" t="n">
        <v>198</v>
      </c>
      <c r="X419" s="47" t="n">
        <f aca="false">+W419-U419</f>
        <v>5</v>
      </c>
      <c r="Y419" s="14" t="n">
        <f aca="false">+W419-V419</f>
        <v>0</v>
      </c>
      <c r="Z419" s="67" t="s">
        <v>139</v>
      </c>
      <c r="AA419" s="49"/>
      <c r="AB419" s="45"/>
      <c r="AC419" s="5" t="n">
        <v>132473</v>
      </c>
      <c r="AD419" s="5" t="n">
        <v>125815</v>
      </c>
      <c r="AE419" s="50" t="s">
        <v>59</v>
      </c>
      <c r="AF419" s="51" t="n">
        <v>0.069</v>
      </c>
      <c r="AG419" s="52"/>
      <c r="AH419" s="53" t="s">
        <v>66</v>
      </c>
      <c r="AI419" s="53" t="s">
        <v>4</v>
      </c>
      <c r="AJ419" s="4" t="s">
        <v>287</v>
      </c>
      <c r="AK419" s="54" t="s">
        <v>86</v>
      </c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true" customHeight="false" outlineLevel="0" collapsed="false">
      <c r="A420" s="43"/>
      <c r="B420" s="11" t="s">
        <v>42</v>
      </c>
      <c r="E420" s="3" t="s">
        <v>242</v>
      </c>
      <c r="F420" s="3" t="s">
        <v>1165</v>
      </c>
      <c r="G420" s="6" t="s">
        <v>45</v>
      </c>
      <c r="H420" s="6" t="n">
        <v>4959</v>
      </c>
      <c r="I420" s="4" t="n">
        <v>479</v>
      </c>
      <c r="J420" s="4" t="s">
        <v>46</v>
      </c>
      <c r="L420" s="1" t="s">
        <v>47</v>
      </c>
      <c r="M420" s="3" t="s">
        <v>242</v>
      </c>
      <c r="N420" s="45"/>
      <c r="O420" s="1" t="s">
        <v>108</v>
      </c>
      <c r="Q420" s="1"/>
      <c r="R420" s="1"/>
      <c r="S420" s="1"/>
      <c r="T420" s="1"/>
      <c r="U420" s="1"/>
      <c r="V420" s="1"/>
      <c r="W420" s="1"/>
      <c r="X420" s="47" t="n">
        <f aca="false">+W420-U420</f>
        <v>0</v>
      </c>
      <c r="Y420" s="14" t="n">
        <f aca="false">+W420-V420</f>
        <v>0</v>
      </c>
      <c r="Z420" s="15" t="s">
        <v>1031</v>
      </c>
      <c r="AA420" s="49"/>
      <c r="AB420" s="45"/>
      <c r="AC420" s="5" t="n">
        <v>348356</v>
      </c>
      <c r="AD420" s="5" t="n">
        <v>51701</v>
      </c>
      <c r="AE420" s="50" t="s">
        <v>51</v>
      </c>
      <c r="AF420" s="51" t="n">
        <v>0.065</v>
      </c>
      <c r="AG420" s="52"/>
      <c r="AH420" s="53" t="s">
        <v>92</v>
      </c>
      <c r="AI420" s="53" t="s">
        <v>4</v>
      </c>
      <c r="AJ420" s="4" t="s">
        <v>1166</v>
      </c>
      <c r="AK420" s="81"/>
      <c r="AL420" s="81"/>
      <c r="AM420" s="81"/>
      <c r="AN420" s="81"/>
      <c r="AO420" s="81"/>
      <c r="AP420" s="81"/>
      <c r="AQ420" s="81"/>
      <c r="AR420" s="81"/>
      <c r="AS420" s="81"/>
      <c r="AT420" s="81"/>
      <c r="AU420" s="8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  <c r="BF420" s="81"/>
      <c r="BG420" s="81"/>
      <c r="BH420" s="81"/>
      <c r="BI420" s="81"/>
      <c r="BJ420" s="81"/>
      <c r="BK420" s="81"/>
      <c r="BL420" s="81"/>
      <c r="BM420" s="81"/>
      <c r="BN420" s="81"/>
      <c r="BO420" s="81"/>
      <c r="BP420" s="81"/>
      <c r="BQ420" s="81"/>
      <c r="BR420" s="81"/>
      <c r="BS420" s="81"/>
      <c r="BT420" s="81"/>
      <c r="BU420" s="81"/>
      <c r="BV420" s="81"/>
      <c r="BW420" s="81"/>
      <c r="BX420" s="81"/>
      <c r="BY420" s="81"/>
      <c r="BZ420" s="81"/>
      <c r="CA420" s="81"/>
      <c r="CB420" s="81"/>
      <c r="CC420" s="81"/>
      <c r="CD420" s="81"/>
      <c r="CE420" s="81"/>
      <c r="CF420" s="81"/>
      <c r="CG420" s="81"/>
      <c r="CH420" s="81"/>
      <c r="CI420" s="81"/>
      <c r="CJ420" s="81"/>
      <c r="CK420" s="81"/>
      <c r="CL420" s="81"/>
      <c r="CM420" s="81"/>
      <c r="CN420" s="81"/>
      <c r="CO420" s="81"/>
      <c r="CP420" s="81"/>
      <c r="CQ420" s="81"/>
      <c r="CR420" s="81"/>
      <c r="CS420" s="81"/>
      <c r="CT420" s="81"/>
      <c r="CU420" s="81"/>
      <c r="CV420" s="81"/>
      <c r="CW420" s="81"/>
      <c r="CX420" s="81"/>
      <c r="CY420" s="81"/>
      <c r="CZ420" s="81"/>
      <c r="DA420" s="81"/>
      <c r="DB420" s="81"/>
      <c r="DC420" s="81"/>
      <c r="DD420" s="81"/>
      <c r="DE420" s="81"/>
      <c r="DF420" s="81"/>
      <c r="DG420" s="81"/>
      <c r="DH420" s="81"/>
      <c r="DI420" s="81"/>
      <c r="DJ420" s="81"/>
      <c r="DK420" s="81"/>
      <c r="DL420" s="81"/>
      <c r="DM420" s="81"/>
      <c r="DN420" s="81"/>
      <c r="DO420" s="81"/>
      <c r="DP420" s="81"/>
      <c r="DQ420" s="81"/>
      <c r="DR420" s="81"/>
      <c r="DS420" s="81"/>
      <c r="DT420" s="81"/>
      <c r="DU420" s="81"/>
      <c r="DV420" s="81"/>
      <c r="DW420" s="81"/>
      <c r="DX420" s="81"/>
      <c r="DY420" s="81"/>
      <c r="DZ420" s="81"/>
      <c r="EA420" s="81"/>
      <c r="EB420" s="81"/>
      <c r="EC420" s="81"/>
      <c r="ED420" s="81"/>
      <c r="EE420" s="81"/>
      <c r="EF420" s="81"/>
      <c r="EG420" s="81"/>
      <c r="EH420" s="81"/>
      <c r="EI420" s="81"/>
      <c r="EJ420" s="81"/>
      <c r="EK420" s="81"/>
      <c r="EL420" s="81"/>
      <c r="EM420" s="81"/>
      <c r="EN420" s="81"/>
      <c r="EO420" s="81"/>
      <c r="EP420" s="81"/>
      <c r="EQ420" s="81"/>
      <c r="ER420" s="81"/>
      <c r="ES420" s="81"/>
      <c r="ET420" s="81"/>
      <c r="EU420" s="81"/>
      <c r="EV420" s="81"/>
      <c r="EW420" s="81"/>
      <c r="EX420" s="81"/>
      <c r="EY420" s="81"/>
      <c r="EZ420" s="81"/>
      <c r="FA420" s="81"/>
      <c r="FB420" s="81"/>
      <c r="FC420" s="81"/>
      <c r="FD420" s="81"/>
      <c r="FE420" s="81"/>
      <c r="FF420" s="81"/>
      <c r="FG420" s="81"/>
      <c r="FH420" s="81"/>
      <c r="FI420" s="81"/>
      <c r="FJ420" s="81"/>
      <c r="FK420" s="81"/>
      <c r="FL420" s="81"/>
      <c r="FM420" s="81"/>
      <c r="FN420" s="81"/>
      <c r="FO420" s="81"/>
      <c r="FP420" s="81"/>
      <c r="FQ420" s="81"/>
      <c r="FR420" s="81"/>
      <c r="FS420" s="81"/>
      <c r="FT420" s="81"/>
      <c r="FU420" s="81"/>
      <c r="FV420" s="81"/>
      <c r="FW420" s="81"/>
      <c r="FX420" s="81"/>
      <c r="FY420" s="81"/>
      <c r="FZ420" s="81"/>
      <c r="GA420" s="81"/>
      <c r="GB420" s="81"/>
      <c r="GC420" s="81"/>
      <c r="GD420" s="81"/>
      <c r="GE420" s="81"/>
      <c r="GF420" s="81"/>
      <c r="GG420" s="81"/>
      <c r="GH420" s="81"/>
      <c r="GI420" s="81"/>
      <c r="GJ420" s="81"/>
      <c r="GK420" s="81"/>
      <c r="GL420" s="81"/>
      <c r="GM420" s="81"/>
      <c r="GN420" s="81"/>
      <c r="GO420" s="81"/>
      <c r="GP420" s="81"/>
      <c r="GQ420" s="81"/>
      <c r="GR420" s="81"/>
      <c r="GS420" s="81"/>
      <c r="GT420" s="81"/>
      <c r="GU420" s="81"/>
      <c r="GV420" s="81"/>
      <c r="GW420" s="81"/>
      <c r="GX420" s="81"/>
      <c r="GY420" s="81"/>
      <c r="GZ420" s="81"/>
      <c r="HA420" s="81"/>
      <c r="HB420" s="81"/>
      <c r="HC420" s="81"/>
      <c r="HD420" s="81"/>
      <c r="HE420" s="81"/>
      <c r="HF420" s="81"/>
      <c r="HG420" s="81"/>
      <c r="HH420" s="81"/>
      <c r="HI420" s="81"/>
      <c r="HJ420" s="81"/>
      <c r="HK420" s="81"/>
      <c r="HL420" s="81"/>
      <c r="HM420" s="81"/>
      <c r="HN420" s="81"/>
      <c r="HO420" s="81"/>
      <c r="HP420" s="81"/>
      <c r="HQ420" s="81"/>
      <c r="HR420" s="81"/>
      <c r="HS420" s="81"/>
      <c r="HT420" s="81"/>
      <c r="HU420" s="81"/>
      <c r="HV420" s="81"/>
      <c r="HW420" s="81"/>
      <c r="HX420" s="81"/>
      <c r="HY420" s="81"/>
      <c r="HZ420" s="81"/>
      <c r="IA420" s="81"/>
      <c r="IB420" s="81"/>
      <c r="IC420" s="81"/>
      <c r="ID420" s="81"/>
      <c r="IE420" s="81"/>
      <c r="IF420" s="81"/>
      <c r="IG420" s="81"/>
      <c r="IH420" s="81"/>
      <c r="II420" s="81"/>
      <c r="IJ420" s="81"/>
      <c r="IK420" s="81"/>
      <c r="IL420" s="81"/>
      <c r="IM420" s="81"/>
      <c r="IN420" s="81"/>
      <c r="IO420" s="81"/>
      <c r="IP420" s="81"/>
      <c r="IQ420" s="81"/>
      <c r="IR420" s="81"/>
      <c r="IS420" s="81"/>
      <c r="IT420" s="81"/>
      <c r="IU420" s="81"/>
      <c r="IV420" s="81"/>
      <c r="IW420" s="81"/>
    </row>
    <row r="421" customFormat="false" ht="12.75" hidden="true" customHeight="false" outlineLevel="0" collapsed="false">
      <c r="A421" s="43"/>
      <c r="B421" s="11" t="n">
        <v>36447</v>
      </c>
      <c r="E421" s="55" t="s">
        <v>1167</v>
      </c>
      <c r="F421" s="55" t="s">
        <v>1168</v>
      </c>
      <c r="G421" s="6" t="s">
        <v>45</v>
      </c>
      <c r="H421" s="5" t="n">
        <v>5744</v>
      </c>
      <c r="I421" s="1"/>
      <c r="J421" s="56"/>
      <c r="K421" s="1"/>
      <c r="L421" s="55"/>
      <c r="M421" s="55"/>
      <c r="N421" s="1" t="s">
        <v>56</v>
      </c>
      <c r="O421" s="1" t="s">
        <v>72</v>
      </c>
      <c r="Q421" s="1" t="n">
        <v>151</v>
      </c>
      <c r="R421" s="1" t="n">
        <v>64</v>
      </c>
      <c r="S421" s="1" t="n">
        <v>15</v>
      </c>
      <c r="T421" s="1" t="n">
        <v>89</v>
      </c>
      <c r="U421" s="1" t="n">
        <v>58</v>
      </c>
      <c r="V421" s="1" t="n">
        <v>64</v>
      </c>
      <c r="W421" s="1" t="n">
        <v>64</v>
      </c>
      <c r="X421" s="47" t="n">
        <f aca="false">+W421-U421</f>
        <v>6</v>
      </c>
      <c r="Y421" s="14" t="n">
        <f aca="false">+W421-V421</f>
        <v>0</v>
      </c>
      <c r="Z421" s="67" t="s">
        <v>139</v>
      </c>
      <c r="AA421" s="49"/>
      <c r="AB421" s="45"/>
      <c r="AC421" s="5"/>
      <c r="AD421" s="5" t="n">
        <v>126804</v>
      </c>
      <c r="AE421" s="44" t="s">
        <v>59</v>
      </c>
      <c r="AF421" s="51"/>
      <c r="AG421" s="57"/>
      <c r="AH421" s="53"/>
      <c r="AI421" s="53" t="s">
        <v>4</v>
      </c>
      <c r="AJ421" s="1"/>
      <c r="AK421" s="54" t="s">
        <v>53</v>
      </c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true" customHeight="false" outlineLevel="0" collapsed="false">
      <c r="A422" s="58"/>
      <c r="B422" s="59" t="s">
        <v>42</v>
      </c>
      <c r="C422" s="73"/>
      <c r="D422" s="64"/>
      <c r="E422" s="60" t="s">
        <v>439</v>
      </c>
      <c r="F422" s="60" t="s">
        <v>1169</v>
      </c>
      <c r="G422" s="62" t="s">
        <v>45</v>
      </c>
      <c r="H422" s="62" t="n">
        <v>6118</v>
      </c>
      <c r="I422" s="61" t="n">
        <v>441</v>
      </c>
      <c r="J422" s="61" t="s">
        <v>46</v>
      </c>
      <c r="K422" s="61"/>
      <c r="L422" s="64" t="s">
        <v>47</v>
      </c>
      <c r="M422" s="60" t="s">
        <v>439</v>
      </c>
      <c r="N422" s="0"/>
      <c r="O422" s="64" t="s">
        <v>115</v>
      </c>
      <c r="P422" s="65"/>
      <c r="Q422" s="64" t="n">
        <v>112</v>
      </c>
      <c r="R422" s="64" t="n">
        <v>104</v>
      </c>
      <c r="S422" s="64" t="n">
        <v>102</v>
      </c>
      <c r="T422" s="64" t="n">
        <v>105</v>
      </c>
      <c r="U422" s="64" t="n">
        <v>97</v>
      </c>
      <c r="V422" s="64" t="n">
        <v>103</v>
      </c>
      <c r="W422" s="64" t="n">
        <v>103</v>
      </c>
      <c r="X422" s="47" t="n">
        <f aca="false">+W422-U422</f>
        <v>6</v>
      </c>
      <c r="Y422" s="66" t="n">
        <f aca="false">+W422-V422</f>
        <v>0</v>
      </c>
      <c r="Z422" s="67" t="s">
        <v>139</v>
      </c>
      <c r="AA422" s="67"/>
      <c r="AC422" s="68" t="n">
        <v>358943</v>
      </c>
      <c r="AD422" s="68" t="n">
        <v>136739</v>
      </c>
      <c r="AE422" s="75" t="s">
        <v>51</v>
      </c>
      <c r="AF422" s="76" t="n">
        <v>0.06</v>
      </c>
      <c r="AG422" s="77"/>
      <c r="AH422" s="71" t="s">
        <v>92</v>
      </c>
      <c r="AI422" s="71" t="s">
        <v>4</v>
      </c>
      <c r="AJ422" s="61" t="s">
        <v>1170</v>
      </c>
      <c r="AK422" s="54" t="s">
        <v>86</v>
      </c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true" customHeight="false" outlineLevel="0" collapsed="false">
      <c r="A423" s="43"/>
      <c r="B423" s="11" t="n">
        <v>36325</v>
      </c>
      <c r="E423" s="55" t="s">
        <v>764</v>
      </c>
      <c r="F423" s="55" t="s">
        <v>1171</v>
      </c>
      <c r="G423" s="6" t="s">
        <v>45</v>
      </c>
      <c r="H423" s="5" t="n">
        <v>6542</v>
      </c>
      <c r="I423" s="1"/>
      <c r="J423" s="56"/>
      <c r="K423" s="1"/>
      <c r="L423" s="55"/>
      <c r="M423" s="55"/>
      <c r="N423" s="1" t="s">
        <v>56</v>
      </c>
      <c r="O423" s="64" t="s">
        <v>108</v>
      </c>
      <c r="Q423" s="1" t="n">
        <v>425</v>
      </c>
      <c r="R423" s="1" t="n">
        <v>559</v>
      </c>
      <c r="S423" s="1" t="n">
        <v>622</v>
      </c>
      <c r="T423" s="1" t="n">
        <v>597</v>
      </c>
      <c r="U423" s="1" t="n">
        <v>537</v>
      </c>
      <c r="V423" s="1" t="n">
        <v>543</v>
      </c>
      <c r="W423" s="1" t="n">
        <v>543</v>
      </c>
      <c r="X423" s="47" t="n">
        <f aca="false">+W423-U423</f>
        <v>6</v>
      </c>
      <c r="Y423" s="14" t="n">
        <f aca="false">+W423-V423</f>
        <v>0</v>
      </c>
      <c r="Z423" s="67" t="s">
        <v>139</v>
      </c>
      <c r="AA423" s="49"/>
      <c r="AB423" s="45"/>
      <c r="AC423" s="5"/>
      <c r="AD423" s="5" t="n">
        <v>138578</v>
      </c>
      <c r="AE423" s="44" t="s">
        <v>59</v>
      </c>
      <c r="AF423" s="51"/>
      <c r="AG423" s="57"/>
      <c r="AH423" s="53"/>
      <c r="AI423" s="53" t="s">
        <v>4</v>
      </c>
      <c r="AJ423" s="1"/>
      <c r="AK423" s="54" t="s">
        <v>76</v>
      </c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true" customHeight="false" outlineLevel="0" collapsed="false">
      <c r="A424" s="43"/>
      <c r="B424" s="11" t="n">
        <v>36480</v>
      </c>
      <c r="E424" s="55" t="s">
        <v>1172</v>
      </c>
      <c r="F424" s="55" t="s">
        <v>1173</v>
      </c>
      <c r="G424" s="6" t="s">
        <v>45</v>
      </c>
      <c r="H424" s="5" t="n">
        <v>9810</v>
      </c>
      <c r="I424" s="1"/>
      <c r="J424" s="56"/>
      <c r="K424" s="1"/>
      <c r="L424" s="55"/>
      <c r="M424" s="55" t="s">
        <v>89</v>
      </c>
      <c r="N424" s="1" t="s">
        <v>56</v>
      </c>
      <c r="O424" s="1" t="s">
        <v>105</v>
      </c>
      <c r="Q424" s="1" t="n">
        <v>349</v>
      </c>
      <c r="R424" s="1" t="n">
        <v>19</v>
      </c>
      <c r="S424" s="1" t="n">
        <v>336</v>
      </c>
      <c r="T424" s="1" t="n">
        <v>32</v>
      </c>
      <c r="U424" s="1" t="n">
        <v>18</v>
      </c>
      <c r="V424" s="1" t="n">
        <v>24</v>
      </c>
      <c r="W424" s="1" t="n">
        <v>24</v>
      </c>
      <c r="X424" s="47" t="n">
        <f aca="false">+W424-U424</f>
        <v>6</v>
      </c>
      <c r="Y424" s="14" t="n">
        <f aca="false">+W424-V424</f>
        <v>0</v>
      </c>
      <c r="Z424" s="67" t="s">
        <v>139</v>
      </c>
      <c r="AA424" s="49"/>
      <c r="AB424" s="45"/>
      <c r="AC424" s="5"/>
      <c r="AD424" s="5" t="n">
        <v>166430</v>
      </c>
      <c r="AE424" s="44" t="s">
        <v>59</v>
      </c>
      <c r="AF424" s="51" t="n">
        <v>0.055</v>
      </c>
      <c r="AG424" s="57"/>
      <c r="AH424" s="53" t="s">
        <v>92</v>
      </c>
      <c r="AI424" s="53" t="s">
        <v>4</v>
      </c>
      <c r="AJ424" s="1"/>
      <c r="AK424" s="54" t="s">
        <v>86</v>
      </c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true" customHeight="false" outlineLevel="0" collapsed="false">
      <c r="A425" s="43"/>
      <c r="B425" s="11" t="s">
        <v>42</v>
      </c>
      <c r="C425" s="55"/>
      <c r="D425" s="1"/>
      <c r="E425" s="3" t="s">
        <v>283</v>
      </c>
      <c r="F425" s="3" t="s">
        <v>1174</v>
      </c>
      <c r="G425" s="6" t="s">
        <v>45</v>
      </c>
      <c r="H425" s="6" t="n">
        <v>4654</v>
      </c>
      <c r="I425" s="4" t="n">
        <v>550</v>
      </c>
      <c r="J425" s="4" t="s">
        <v>46</v>
      </c>
      <c r="L425" s="1" t="s">
        <v>47</v>
      </c>
      <c r="M425" s="3" t="s">
        <v>285</v>
      </c>
      <c r="N425" s="45"/>
      <c r="O425" s="1" t="s">
        <v>286</v>
      </c>
      <c r="Q425" s="4" t="n">
        <v>104</v>
      </c>
      <c r="R425" s="4" t="n">
        <v>122</v>
      </c>
      <c r="S425" s="4" t="n">
        <v>111</v>
      </c>
      <c r="T425" s="4" t="n">
        <v>103</v>
      </c>
      <c r="U425" s="4" t="n">
        <v>115</v>
      </c>
      <c r="V425" s="4" t="n">
        <v>122</v>
      </c>
      <c r="W425" s="4" t="n">
        <v>122</v>
      </c>
      <c r="X425" s="47" t="n">
        <f aca="false">+W425-U425</f>
        <v>7</v>
      </c>
      <c r="Y425" s="14" t="n">
        <f aca="false">+W425-V425</f>
        <v>0</v>
      </c>
      <c r="Z425" s="67" t="s">
        <v>139</v>
      </c>
      <c r="AA425" s="15"/>
      <c r="AB425" s="45"/>
      <c r="AC425" s="5" t="n">
        <v>132471</v>
      </c>
      <c r="AD425" s="5" t="n">
        <v>125813</v>
      </c>
      <c r="AE425" s="50" t="s">
        <v>59</v>
      </c>
      <c r="AF425" s="51" t="n">
        <v>0.055</v>
      </c>
      <c r="AG425" s="52"/>
      <c r="AH425" s="53" t="s">
        <v>92</v>
      </c>
      <c r="AI425" s="53" t="s">
        <v>4</v>
      </c>
      <c r="AJ425" s="4" t="s">
        <v>287</v>
      </c>
      <c r="AK425" s="54" t="s">
        <v>86</v>
      </c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true" customHeight="false" outlineLevel="0" collapsed="false">
      <c r="A426" s="58"/>
      <c r="B426" s="59" t="s">
        <v>42</v>
      </c>
      <c r="C426" s="73"/>
      <c r="D426" s="64"/>
      <c r="E426" s="3" t="s">
        <v>1131</v>
      </c>
      <c r="F426" s="60" t="s">
        <v>1175</v>
      </c>
      <c r="G426" s="6" t="s">
        <v>45</v>
      </c>
      <c r="H426" s="62" t="n">
        <v>4724</v>
      </c>
      <c r="I426" s="4" t="n">
        <v>479</v>
      </c>
      <c r="J426" s="4" t="s">
        <v>46</v>
      </c>
      <c r="L426" s="1" t="s">
        <v>47</v>
      </c>
      <c r="M426" s="3" t="s">
        <v>1131</v>
      </c>
      <c r="N426" s="45"/>
      <c r="O426" s="64" t="s">
        <v>108</v>
      </c>
      <c r="Q426" s="1" t="n">
        <v>55</v>
      </c>
      <c r="R426" s="64" t="n">
        <v>33</v>
      </c>
      <c r="S426" s="64" t="n">
        <v>57</v>
      </c>
      <c r="T426" s="64" t="n">
        <v>50</v>
      </c>
      <c r="U426" s="64" t="n">
        <v>44</v>
      </c>
      <c r="V426" s="64" t="n">
        <v>51</v>
      </c>
      <c r="W426" s="64" t="n">
        <v>51</v>
      </c>
      <c r="X426" s="47" t="n">
        <f aca="false">+W426-U426</f>
        <v>7</v>
      </c>
      <c r="Y426" s="14" t="n">
        <f aca="false">+W426-V426</f>
        <v>0</v>
      </c>
      <c r="Z426" s="67" t="s">
        <v>139</v>
      </c>
      <c r="AA426" s="49"/>
      <c r="AB426" s="45"/>
      <c r="AC426" s="5" t="n">
        <v>357767</v>
      </c>
      <c r="AD426" s="68" t="n">
        <v>137904</v>
      </c>
      <c r="AE426" s="50" t="s">
        <v>59</v>
      </c>
      <c r="AF426" s="51" t="n">
        <v>0.065</v>
      </c>
      <c r="AG426" s="52"/>
      <c r="AH426" s="53" t="s">
        <v>92</v>
      </c>
      <c r="AI426" s="53" t="s">
        <v>4</v>
      </c>
      <c r="AJ426" s="61" t="s">
        <v>1133</v>
      </c>
      <c r="AK426" s="54" t="s">
        <v>182</v>
      </c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true" customHeight="false" outlineLevel="0" collapsed="false">
      <c r="A427" s="58"/>
      <c r="B427" s="59" t="s">
        <v>42</v>
      </c>
      <c r="C427" s="60"/>
      <c r="D427" s="61"/>
      <c r="E427" s="60" t="s">
        <v>1176</v>
      </c>
      <c r="F427" s="60" t="s">
        <v>1177</v>
      </c>
      <c r="G427" s="62" t="s">
        <v>45</v>
      </c>
      <c r="H427" s="62" t="n">
        <v>5982</v>
      </c>
      <c r="I427" s="61" t="n">
        <v>479</v>
      </c>
      <c r="J427" s="61" t="s">
        <v>46</v>
      </c>
      <c r="K427" s="61"/>
      <c r="L427" s="63" t="s">
        <v>47</v>
      </c>
      <c r="M427" s="60" t="s">
        <v>71</v>
      </c>
      <c r="N427" s="0"/>
      <c r="O427" s="64" t="s">
        <v>108</v>
      </c>
      <c r="P427" s="65"/>
      <c r="Q427" s="64" t="n">
        <v>319</v>
      </c>
      <c r="R427" s="64"/>
      <c r="S427" s="64"/>
      <c r="T427" s="64"/>
      <c r="U427" s="64"/>
      <c r="V427" s="64"/>
      <c r="W427" s="64"/>
      <c r="X427" s="47" t="n">
        <f aca="false">+W427-U427</f>
        <v>0</v>
      </c>
      <c r="Y427" s="66" t="n">
        <f aca="false">+W427-V427</f>
        <v>0</v>
      </c>
      <c r="Z427" s="67" t="s">
        <v>1136</v>
      </c>
      <c r="AA427" s="67"/>
      <c r="AC427" s="68" t="n">
        <v>313177</v>
      </c>
      <c r="AD427" s="68" t="n">
        <v>138662</v>
      </c>
      <c r="AE427" s="75" t="s">
        <v>51</v>
      </c>
      <c r="AF427" s="76" t="n">
        <v>0.065</v>
      </c>
      <c r="AG427" s="77"/>
      <c r="AH427" s="71" t="s">
        <v>92</v>
      </c>
      <c r="AI427" s="71" t="s">
        <v>4</v>
      </c>
      <c r="AJ427" s="61" t="s">
        <v>1178</v>
      </c>
      <c r="AK427" s="54" t="s">
        <v>86</v>
      </c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true" customHeight="false" outlineLevel="0" collapsed="false">
      <c r="A428" s="43"/>
      <c r="B428" s="11" t="s">
        <v>42</v>
      </c>
      <c r="E428" s="3" t="s">
        <v>242</v>
      </c>
      <c r="F428" s="3" t="s">
        <v>1179</v>
      </c>
      <c r="G428" s="6" t="s">
        <v>45</v>
      </c>
      <c r="H428" s="6" t="n">
        <v>5360</v>
      </c>
      <c r="I428" s="4" t="n">
        <v>479</v>
      </c>
      <c r="J428" s="4" t="s">
        <v>46</v>
      </c>
      <c r="L428" s="1" t="s">
        <v>47</v>
      </c>
      <c r="M428" s="3" t="s">
        <v>242</v>
      </c>
      <c r="N428" s="45"/>
      <c r="O428" s="1" t="s">
        <v>108</v>
      </c>
      <c r="Q428" s="1" t="n">
        <v>32</v>
      </c>
      <c r="R428" s="1" t="n">
        <v>13</v>
      </c>
      <c r="S428" s="1" t="n">
        <v>40</v>
      </c>
      <c r="T428" s="1" t="n">
        <v>37</v>
      </c>
      <c r="U428" s="1" t="n">
        <v>20</v>
      </c>
      <c r="V428" s="1" t="n">
        <v>27</v>
      </c>
      <c r="W428" s="1" t="n">
        <v>27</v>
      </c>
      <c r="X428" s="47" t="n">
        <f aca="false">+W428-U428</f>
        <v>7</v>
      </c>
      <c r="Y428" s="14" t="n">
        <f aca="false">+W428-V428</f>
        <v>0</v>
      </c>
      <c r="Z428" s="67" t="s">
        <v>139</v>
      </c>
      <c r="AA428" s="49"/>
      <c r="AB428" s="45"/>
      <c r="AC428" s="5" t="n">
        <v>343459</v>
      </c>
      <c r="AD428" s="5" t="n">
        <v>169040</v>
      </c>
      <c r="AE428" s="50" t="s">
        <v>51</v>
      </c>
      <c r="AF428" s="51" t="n">
        <v>0.065</v>
      </c>
      <c r="AG428" s="52"/>
      <c r="AH428" s="53" t="s">
        <v>92</v>
      </c>
      <c r="AI428" s="53" t="s">
        <v>4</v>
      </c>
      <c r="AJ428" s="4" t="s">
        <v>79</v>
      </c>
      <c r="AK428" s="54" t="s">
        <v>76</v>
      </c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true" customHeight="false" outlineLevel="0" collapsed="false">
      <c r="A429" s="82"/>
      <c r="B429" s="83" t="n">
        <v>36325</v>
      </c>
      <c r="C429" s="84"/>
      <c r="D429" s="85"/>
      <c r="E429" s="3" t="s">
        <v>231</v>
      </c>
      <c r="F429" s="86" t="s">
        <v>1180</v>
      </c>
      <c r="G429" s="87" t="s">
        <v>45</v>
      </c>
      <c r="H429" s="88" t="n">
        <v>9843</v>
      </c>
      <c r="I429" s="89"/>
      <c r="J429" s="90"/>
      <c r="K429" s="89"/>
      <c r="L429" s="91"/>
      <c r="M429" s="91"/>
      <c r="N429" s="89" t="s">
        <v>56</v>
      </c>
      <c r="O429" s="1" t="s">
        <v>72</v>
      </c>
      <c r="P429" s="92"/>
      <c r="Q429" s="89"/>
      <c r="R429" s="64" t="n">
        <v>99</v>
      </c>
      <c r="S429" s="64" t="n">
        <v>0</v>
      </c>
      <c r="T429" s="64" t="n">
        <v>153</v>
      </c>
      <c r="U429" s="64" t="n">
        <v>99</v>
      </c>
      <c r="V429" s="64" t="n">
        <v>106</v>
      </c>
      <c r="W429" s="64" t="n">
        <v>106</v>
      </c>
      <c r="X429" s="47" t="n">
        <f aca="false">+W429-U429</f>
        <v>7</v>
      </c>
      <c r="Y429" s="93" t="n">
        <f aca="false">+W429-V429</f>
        <v>0</v>
      </c>
      <c r="Z429" s="67" t="s">
        <v>139</v>
      </c>
      <c r="AA429" s="94"/>
      <c r="AB429" s="95"/>
      <c r="AC429" s="96"/>
      <c r="AD429" s="88" t="n">
        <v>586540</v>
      </c>
      <c r="AE429" s="97" t="s">
        <v>59</v>
      </c>
      <c r="AF429" s="105"/>
      <c r="AG429" s="106"/>
      <c r="AH429" s="100"/>
      <c r="AI429" s="100" t="s">
        <v>4</v>
      </c>
      <c r="AJ429" s="88" t="s">
        <v>131</v>
      </c>
      <c r="AK429" s="110" t="s">
        <v>182</v>
      </c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true" customHeight="false" outlineLevel="0" collapsed="false">
      <c r="A430" s="43"/>
      <c r="B430" s="11" t="s">
        <v>42</v>
      </c>
      <c r="E430" s="3" t="s">
        <v>1181</v>
      </c>
      <c r="F430" s="3" t="s">
        <v>1182</v>
      </c>
      <c r="G430" s="6" t="s">
        <v>45</v>
      </c>
      <c r="H430" s="6" t="n">
        <v>697</v>
      </c>
      <c r="I430" s="4" t="n">
        <v>445</v>
      </c>
      <c r="J430" s="4" t="s">
        <v>46</v>
      </c>
      <c r="L430" s="1" t="s">
        <v>47</v>
      </c>
      <c r="M430" s="3" t="s">
        <v>1183</v>
      </c>
      <c r="N430" s="45"/>
      <c r="O430" s="1" t="s">
        <v>105</v>
      </c>
      <c r="Q430" s="1" t="n">
        <v>113</v>
      </c>
      <c r="R430" s="1" t="n">
        <v>93</v>
      </c>
      <c r="S430" s="1" t="n">
        <v>109</v>
      </c>
      <c r="T430" s="1" t="n">
        <v>116</v>
      </c>
      <c r="U430" s="1" t="n">
        <v>87</v>
      </c>
      <c r="V430" s="1" t="n">
        <v>95</v>
      </c>
      <c r="W430" s="1" t="n">
        <v>95</v>
      </c>
      <c r="X430" s="47" t="n">
        <f aca="false">+W430-U430</f>
        <v>8</v>
      </c>
      <c r="Y430" s="14" t="n">
        <f aca="false">+W430-V430</f>
        <v>0</v>
      </c>
      <c r="Z430" s="67" t="s">
        <v>139</v>
      </c>
      <c r="AA430" s="15"/>
      <c r="AB430" s="45"/>
      <c r="AC430" s="5" t="n">
        <v>358936</v>
      </c>
      <c r="AD430" s="5" t="n">
        <v>130477</v>
      </c>
      <c r="AE430" s="50" t="s">
        <v>51</v>
      </c>
      <c r="AF430" s="51" t="n">
        <v>0.06</v>
      </c>
      <c r="AG430" s="52"/>
      <c r="AH430" s="53" t="s">
        <v>92</v>
      </c>
      <c r="AI430" s="53" t="s">
        <v>4</v>
      </c>
      <c r="AJ430" s="4" t="s">
        <v>1184</v>
      </c>
      <c r="AK430" s="54" t="s">
        <v>68</v>
      </c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true" customHeight="false" outlineLevel="0" collapsed="false">
      <c r="A431" s="58"/>
      <c r="B431" s="59" t="s">
        <v>42</v>
      </c>
      <c r="C431" s="60"/>
      <c r="D431" s="61"/>
      <c r="E431" s="60" t="s">
        <v>552</v>
      </c>
      <c r="F431" s="60" t="s">
        <v>1185</v>
      </c>
      <c r="G431" s="6" t="s">
        <v>45</v>
      </c>
      <c r="H431" s="62" t="n">
        <v>6557</v>
      </c>
      <c r="I431" s="4" t="n">
        <v>479</v>
      </c>
      <c r="J431" s="4" t="s">
        <v>46</v>
      </c>
      <c r="L431" s="1" t="s">
        <v>47</v>
      </c>
      <c r="M431" s="3" t="s">
        <v>554</v>
      </c>
      <c r="N431" s="45"/>
      <c r="O431" s="64" t="s">
        <v>108</v>
      </c>
      <c r="Q431" s="64"/>
      <c r="R431" s="64"/>
      <c r="S431" s="64"/>
      <c r="T431" s="64"/>
      <c r="U431" s="64"/>
      <c r="V431" s="64"/>
      <c r="W431" s="64"/>
      <c r="X431" s="47" t="n">
        <f aca="false">+W431-U431</f>
        <v>0</v>
      </c>
      <c r="Y431" s="14" t="n">
        <f aca="false">+W431-V431</f>
        <v>0</v>
      </c>
      <c r="Z431" s="67" t="s">
        <v>146</v>
      </c>
      <c r="AA431" s="49"/>
      <c r="AB431" s="45"/>
      <c r="AC431" s="5" t="n">
        <v>358915</v>
      </c>
      <c r="AD431" s="68" t="n">
        <v>26513</v>
      </c>
      <c r="AE431" s="50" t="s">
        <v>51</v>
      </c>
      <c r="AF431" s="51" t="n">
        <v>0.065</v>
      </c>
      <c r="AG431" s="52"/>
      <c r="AH431" s="53" t="s">
        <v>92</v>
      </c>
      <c r="AI431" s="53" t="s">
        <v>4</v>
      </c>
      <c r="AJ431" s="61" t="s">
        <v>79</v>
      </c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true" customHeight="false" outlineLevel="0" collapsed="false">
      <c r="A432" s="43"/>
      <c r="B432" s="11" t="s">
        <v>42</v>
      </c>
      <c r="E432" s="3" t="s">
        <v>1186</v>
      </c>
      <c r="F432" s="3" t="s">
        <v>1187</v>
      </c>
      <c r="G432" s="6" t="s">
        <v>45</v>
      </c>
      <c r="H432" s="6" t="n">
        <v>5923</v>
      </c>
      <c r="I432" s="4" t="n">
        <v>487</v>
      </c>
      <c r="J432" s="4" t="s">
        <v>46</v>
      </c>
      <c r="L432" s="1" t="s">
        <v>47</v>
      </c>
      <c r="M432" s="3" t="s">
        <v>1188</v>
      </c>
      <c r="N432" s="45"/>
      <c r="O432" s="1" t="s">
        <v>72</v>
      </c>
      <c r="Q432" s="1" t="n">
        <v>102</v>
      </c>
      <c r="R432" s="1" t="n">
        <v>93</v>
      </c>
      <c r="S432" s="1" t="n">
        <v>102</v>
      </c>
      <c r="T432" s="1" t="n">
        <v>87</v>
      </c>
      <c r="U432" s="1" t="n">
        <v>88</v>
      </c>
      <c r="V432" s="1" t="n">
        <v>96</v>
      </c>
      <c r="W432" s="1" t="n">
        <v>96</v>
      </c>
      <c r="X432" s="47" t="n">
        <f aca="false">+W432-U432</f>
        <v>8</v>
      </c>
      <c r="Y432" s="14" t="n">
        <f aca="false">+W432-V432</f>
        <v>0</v>
      </c>
      <c r="Z432" s="67" t="s">
        <v>139</v>
      </c>
      <c r="AA432" s="49"/>
      <c r="AB432" s="45"/>
      <c r="AC432" s="45"/>
      <c r="AD432" s="5" t="n">
        <v>130559</v>
      </c>
      <c r="AE432" s="50" t="s">
        <v>51</v>
      </c>
      <c r="AF432" s="51" t="n">
        <v>0.055</v>
      </c>
      <c r="AG432" s="52"/>
      <c r="AH432" s="53" t="s">
        <v>92</v>
      </c>
      <c r="AI432" s="53" t="s">
        <v>4</v>
      </c>
      <c r="AJ432" s="4" t="s">
        <v>1189</v>
      </c>
      <c r="AK432" s="54" t="s">
        <v>182</v>
      </c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true" customHeight="false" outlineLevel="0" collapsed="false">
      <c r="A433" s="58"/>
      <c r="B433" s="59" t="s">
        <v>42</v>
      </c>
      <c r="C433" s="60"/>
      <c r="D433" s="61"/>
      <c r="E433" s="60" t="s">
        <v>669</v>
      </c>
      <c r="F433" s="60" t="s">
        <v>1098</v>
      </c>
      <c r="G433" s="62" t="s">
        <v>45</v>
      </c>
      <c r="H433" s="62" t="n">
        <v>4374</v>
      </c>
      <c r="I433" s="61" t="n">
        <v>555</v>
      </c>
      <c r="J433" s="61" t="s">
        <v>46</v>
      </c>
      <c r="K433" s="61"/>
      <c r="L433" s="64" t="s">
        <v>47</v>
      </c>
      <c r="M433" s="60" t="s">
        <v>671</v>
      </c>
      <c r="N433" s="0"/>
      <c r="O433" s="64" t="s">
        <v>57</v>
      </c>
      <c r="P433" s="65"/>
      <c r="Q433" s="64" t="n">
        <v>352</v>
      </c>
      <c r="R433" s="64" t="n">
        <v>315</v>
      </c>
      <c r="S433" s="64" t="n">
        <v>327</v>
      </c>
      <c r="T433" s="64" t="n">
        <v>369</v>
      </c>
      <c r="U433" s="64" t="n">
        <v>318</v>
      </c>
      <c r="V433" s="64" t="n">
        <v>327</v>
      </c>
      <c r="W433" s="64" t="n">
        <v>327</v>
      </c>
      <c r="X433" s="47" t="n">
        <f aca="false">+W433-U433</f>
        <v>9</v>
      </c>
      <c r="Y433" s="66" t="n">
        <f aca="false">+W433-V433</f>
        <v>0</v>
      </c>
      <c r="Z433" s="67" t="s">
        <v>139</v>
      </c>
      <c r="AA433" s="67"/>
      <c r="AC433" s="68" t="n">
        <v>313481</v>
      </c>
      <c r="AD433" s="68" t="n">
        <v>126277</v>
      </c>
      <c r="AE433" s="75" t="s">
        <v>51</v>
      </c>
      <c r="AF433" s="76"/>
      <c r="AG433" s="77"/>
      <c r="AH433" s="71"/>
      <c r="AI433" s="71" t="s">
        <v>4</v>
      </c>
      <c r="AJ433" s="61" t="s">
        <v>1190</v>
      </c>
      <c r="AK433" s="54" t="s">
        <v>86</v>
      </c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true" customHeight="false" outlineLevel="0" collapsed="false">
      <c r="A434" s="58"/>
      <c r="B434" s="59" t="s">
        <v>42</v>
      </c>
      <c r="C434" s="60"/>
      <c r="D434" s="61"/>
      <c r="E434" s="60" t="s">
        <v>1191</v>
      </c>
      <c r="F434" s="60" t="s">
        <v>660</v>
      </c>
      <c r="G434" s="62" t="s">
        <v>45</v>
      </c>
      <c r="H434" s="62" t="n">
        <v>4959</v>
      </c>
      <c r="I434" s="61" t="n">
        <v>479</v>
      </c>
      <c r="J434" s="61" t="s">
        <v>46</v>
      </c>
      <c r="K434" s="61"/>
      <c r="L434" s="63" t="s">
        <v>47</v>
      </c>
      <c r="M434" s="60" t="s">
        <v>773</v>
      </c>
      <c r="N434" s="0"/>
      <c r="O434" s="64" t="s">
        <v>108</v>
      </c>
      <c r="P434" s="65"/>
      <c r="Q434" s="64" t="n">
        <v>61</v>
      </c>
      <c r="R434" s="64" t="n">
        <v>48</v>
      </c>
      <c r="S434" s="64" t="n">
        <v>57</v>
      </c>
      <c r="T434" s="64" t="n">
        <v>53</v>
      </c>
      <c r="U434" s="64" t="n">
        <v>50</v>
      </c>
      <c r="V434" s="64" t="n">
        <v>59</v>
      </c>
      <c r="W434" s="64" t="n">
        <v>59</v>
      </c>
      <c r="X434" s="47" t="n">
        <f aca="false">+W434-U434</f>
        <v>9</v>
      </c>
      <c r="Y434" s="66" t="n">
        <f aca="false">+W434-V434</f>
        <v>0</v>
      </c>
      <c r="Z434" s="67" t="s">
        <v>139</v>
      </c>
      <c r="AA434" s="54"/>
      <c r="AC434" s="68" t="n">
        <v>346146</v>
      </c>
      <c r="AD434" s="68" t="n">
        <v>147057</v>
      </c>
      <c r="AE434" s="75" t="s">
        <v>51</v>
      </c>
      <c r="AF434" s="76" t="n">
        <v>0.143</v>
      </c>
      <c r="AG434" s="77" t="n">
        <v>9812</v>
      </c>
      <c r="AH434" s="71" t="s">
        <v>187</v>
      </c>
      <c r="AI434" s="71" t="s">
        <v>4</v>
      </c>
      <c r="AJ434" s="61" t="s">
        <v>661</v>
      </c>
      <c r="AK434" s="54" t="s">
        <v>182</v>
      </c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true" customHeight="false" outlineLevel="0" collapsed="false">
      <c r="A435" s="43"/>
      <c r="B435" s="11" t="s">
        <v>42</v>
      </c>
      <c r="C435" s="55"/>
      <c r="D435" s="1"/>
      <c r="E435" s="3" t="s">
        <v>1192</v>
      </c>
      <c r="F435" s="3" t="s">
        <v>715</v>
      </c>
      <c r="G435" s="6" t="s">
        <v>45</v>
      </c>
      <c r="H435" s="6" t="n">
        <v>5616</v>
      </c>
      <c r="I435" s="4" t="n">
        <v>447</v>
      </c>
      <c r="J435" s="4" t="s">
        <v>46</v>
      </c>
      <c r="L435" s="1" t="s">
        <v>47</v>
      </c>
      <c r="M435" s="3" t="s">
        <v>1192</v>
      </c>
      <c r="N435" s="45"/>
      <c r="O435" s="1" t="s">
        <v>105</v>
      </c>
      <c r="Q435" s="1" t="n">
        <v>105</v>
      </c>
      <c r="R435" s="1" t="n">
        <v>64</v>
      </c>
      <c r="S435" s="1" t="n">
        <v>111</v>
      </c>
      <c r="T435" s="1" t="n">
        <v>82</v>
      </c>
      <c r="U435" s="1" t="n">
        <v>63</v>
      </c>
      <c r="V435" s="1" t="n">
        <v>72</v>
      </c>
      <c r="W435" s="1" t="n">
        <v>72</v>
      </c>
      <c r="X435" s="47" t="n">
        <f aca="false">+W435-U435</f>
        <v>9</v>
      </c>
      <c r="Y435" s="14" t="n">
        <f aca="false">+W435-V435</f>
        <v>0</v>
      </c>
      <c r="Z435" s="67" t="s">
        <v>139</v>
      </c>
      <c r="AA435" s="15"/>
      <c r="AB435" s="45"/>
      <c r="AC435" s="5" t="n">
        <v>346088</v>
      </c>
      <c r="AD435" s="5" t="n">
        <v>135892</v>
      </c>
      <c r="AE435" s="50" t="s">
        <v>51</v>
      </c>
      <c r="AF435" s="51" t="n">
        <v>0.06</v>
      </c>
      <c r="AG435" s="52"/>
      <c r="AH435" s="53" t="s">
        <v>92</v>
      </c>
      <c r="AI435" s="53" t="s">
        <v>4</v>
      </c>
      <c r="AJ435" s="4" t="s">
        <v>1193</v>
      </c>
      <c r="AK435" s="54" t="s">
        <v>182</v>
      </c>
      <c r="AL435" s="72"/>
      <c r="AM435" s="72"/>
      <c r="AN435" s="72"/>
      <c r="AO435" s="72"/>
      <c r="AP435" s="72"/>
      <c r="AQ435" s="72"/>
      <c r="AR435" s="72"/>
      <c r="AS435" s="72"/>
      <c r="AT435" s="72"/>
      <c r="AU435" s="72"/>
      <c r="AV435" s="72"/>
      <c r="AW435" s="72"/>
      <c r="AX435" s="72"/>
      <c r="AY435" s="72"/>
      <c r="AZ435" s="72"/>
      <c r="BA435" s="72"/>
      <c r="BB435" s="72"/>
      <c r="BC435" s="72"/>
      <c r="BD435" s="72"/>
      <c r="BE435" s="72"/>
      <c r="BF435" s="72"/>
      <c r="BG435" s="72"/>
      <c r="BH435" s="72"/>
      <c r="BI435" s="72"/>
      <c r="BJ435" s="72"/>
      <c r="BK435" s="72"/>
      <c r="BL435" s="72"/>
      <c r="BM435" s="72"/>
      <c r="BN435" s="72"/>
      <c r="BO435" s="72"/>
      <c r="BP435" s="72"/>
      <c r="BQ435" s="72"/>
      <c r="BR435" s="72"/>
      <c r="BS435" s="72"/>
      <c r="BT435" s="72"/>
      <c r="BU435" s="72"/>
      <c r="BV435" s="72"/>
      <c r="BW435" s="72"/>
      <c r="BX435" s="72"/>
      <c r="BY435" s="72"/>
      <c r="BZ435" s="72"/>
      <c r="CA435" s="72"/>
      <c r="CB435" s="72"/>
      <c r="CC435" s="72"/>
      <c r="CD435" s="72"/>
      <c r="CE435" s="72"/>
      <c r="CF435" s="72"/>
      <c r="CG435" s="72"/>
      <c r="CH435" s="72"/>
      <c r="CI435" s="72"/>
      <c r="CJ435" s="72"/>
      <c r="CK435" s="72"/>
      <c r="CL435" s="72"/>
      <c r="CM435" s="72"/>
      <c r="CN435" s="72"/>
      <c r="CO435" s="72"/>
      <c r="CP435" s="72"/>
      <c r="CQ435" s="72"/>
      <c r="CR435" s="72"/>
      <c r="CS435" s="72"/>
      <c r="CT435" s="72"/>
      <c r="CU435" s="72"/>
      <c r="CV435" s="72"/>
      <c r="CW435" s="72"/>
      <c r="CX435" s="72"/>
      <c r="CY435" s="72"/>
      <c r="CZ435" s="72"/>
      <c r="DA435" s="72"/>
      <c r="DB435" s="72"/>
      <c r="DC435" s="72"/>
      <c r="DD435" s="72"/>
      <c r="DE435" s="72"/>
      <c r="DF435" s="72"/>
      <c r="DG435" s="72"/>
      <c r="DH435" s="72"/>
      <c r="DI435" s="72"/>
      <c r="DJ435" s="72"/>
      <c r="DK435" s="72"/>
      <c r="DL435" s="72"/>
      <c r="DM435" s="72"/>
      <c r="DN435" s="72"/>
      <c r="DO435" s="72"/>
      <c r="DP435" s="72"/>
      <c r="DQ435" s="72"/>
      <c r="DR435" s="72"/>
      <c r="DS435" s="72"/>
      <c r="DT435" s="72"/>
      <c r="DU435" s="72"/>
      <c r="DV435" s="72"/>
      <c r="DW435" s="72"/>
      <c r="DX435" s="72"/>
      <c r="DY435" s="72"/>
      <c r="DZ435" s="72"/>
      <c r="EA435" s="72"/>
      <c r="EB435" s="72"/>
      <c r="EC435" s="72"/>
      <c r="ED435" s="72"/>
      <c r="EE435" s="72"/>
      <c r="EF435" s="72"/>
      <c r="EG435" s="72"/>
      <c r="EH435" s="72"/>
      <c r="EI435" s="72"/>
      <c r="EJ435" s="72"/>
      <c r="EK435" s="72"/>
      <c r="EL435" s="72"/>
      <c r="EM435" s="72"/>
      <c r="EN435" s="72"/>
      <c r="EO435" s="72"/>
      <c r="EP435" s="72"/>
      <c r="EQ435" s="72"/>
      <c r="ER435" s="72"/>
      <c r="ES435" s="72"/>
      <c r="ET435" s="72"/>
      <c r="EU435" s="72"/>
      <c r="EV435" s="72"/>
      <c r="EW435" s="72"/>
      <c r="EX435" s="72"/>
      <c r="EY435" s="72"/>
      <c r="EZ435" s="72"/>
      <c r="FA435" s="72"/>
      <c r="FB435" s="72"/>
      <c r="FC435" s="72"/>
      <c r="FD435" s="72"/>
      <c r="FE435" s="72"/>
      <c r="FF435" s="72"/>
      <c r="FG435" s="72"/>
      <c r="FH435" s="72"/>
      <c r="FI435" s="72"/>
      <c r="FJ435" s="72"/>
      <c r="FK435" s="72"/>
      <c r="FL435" s="72"/>
      <c r="FM435" s="72"/>
      <c r="FN435" s="72"/>
      <c r="FO435" s="72"/>
      <c r="FP435" s="72"/>
      <c r="FQ435" s="72"/>
      <c r="FR435" s="72"/>
      <c r="FS435" s="72"/>
      <c r="FT435" s="72"/>
      <c r="FU435" s="72"/>
      <c r="FV435" s="72"/>
      <c r="FW435" s="72"/>
      <c r="FX435" s="72"/>
      <c r="FY435" s="72"/>
      <c r="FZ435" s="72"/>
      <c r="GA435" s="72"/>
      <c r="GB435" s="72"/>
      <c r="GC435" s="72"/>
      <c r="GD435" s="72"/>
      <c r="GE435" s="72"/>
      <c r="GF435" s="72"/>
      <c r="GG435" s="72"/>
      <c r="GH435" s="72"/>
      <c r="GI435" s="72"/>
      <c r="GJ435" s="72"/>
      <c r="GK435" s="72"/>
      <c r="GL435" s="72"/>
      <c r="GM435" s="72"/>
      <c r="GN435" s="72"/>
      <c r="GO435" s="72"/>
      <c r="GP435" s="72"/>
      <c r="GQ435" s="72"/>
      <c r="GR435" s="72"/>
      <c r="GS435" s="72"/>
      <c r="GT435" s="72"/>
      <c r="GU435" s="72"/>
      <c r="GV435" s="72"/>
      <c r="GW435" s="72"/>
      <c r="GX435" s="72"/>
      <c r="GY435" s="72"/>
      <c r="GZ435" s="72"/>
      <c r="HA435" s="72"/>
      <c r="HB435" s="72"/>
      <c r="HC435" s="72"/>
      <c r="HD435" s="72"/>
      <c r="HE435" s="72"/>
      <c r="HF435" s="72"/>
      <c r="HG435" s="72"/>
      <c r="HH435" s="72"/>
      <c r="HI435" s="72"/>
      <c r="HJ435" s="72"/>
      <c r="HK435" s="72"/>
      <c r="HL435" s="72"/>
      <c r="HM435" s="72"/>
      <c r="HN435" s="72"/>
      <c r="HO435" s="72"/>
      <c r="HP435" s="72"/>
      <c r="HQ435" s="72"/>
      <c r="HR435" s="72"/>
      <c r="HS435" s="72"/>
      <c r="HT435" s="72"/>
      <c r="HU435" s="72"/>
      <c r="HV435" s="72"/>
      <c r="HW435" s="72"/>
      <c r="HX435" s="72"/>
      <c r="HY435" s="72"/>
      <c r="HZ435" s="72"/>
      <c r="IA435" s="72"/>
      <c r="IB435" s="72"/>
      <c r="IC435" s="72"/>
      <c r="ID435" s="72"/>
      <c r="IE435" s="72"/>
      <c r="IF435" s="72"/>
      <c r="IG435" s="72"/>
      <c r="IH435" s="72"/>
      <c r="II435" s="72"/>
      <c r="IJ435" s="72"/>
      <c r="IK435" s="72"/>
      <c r="IL435" s="72"/>
      <c r="IM435" s="72"/>
      <c r="IN435" s="72"/>
      <c r="IO435" s="72"/>
      <c r="IP435" s="72"/>
      <c r="IQ435" s="72"/>
      <c r="IR435" s="72"/>
      <c r="IS435" s="72"/>
      <c r="IT435" s="72"/>
      <c r="IU435" s="72"/>
      <c r="IV435" s="72"/>
      <c r="IW435" s="72"/>
    </row>
    <row r="436" customFormat="false" ht="12.75" hidden="true" customHeight="false" outlineLevel="0" collapsed="false">
      <c r="A436" s="43"/>
      <c r="B436" s="11" t="s">
        <v>42</v>
      </c>
      <c r="E436" s="3" t="s">
        <v>669</v>
      </c>
      <c r="F436" s="3" t="s">
        <v>1194</v>
      </c>
      <c r="G436" s="6" t="s">
        <v>45</v>
      </c>
      <c r="H436" s="6" t="n">
        <v>6464</v>
      </c>
      <c r="I436" s="4" t="n">
        <v>601</v>
      </c>
      <c r="J436" s="4" t="s">
        <v>46</v>
      </c>
      <c r="L436" s="1" t="s">
        <v>47</v>
      </c>
      <c r="M436" s="3" t="s">
        <v>671</v>
      </c>
      <c r="N436" s="45"/>
      <c r="O436" s="1" t="s">
        <v>198</v>
      </c>
      <c r="Q436" s="1" t="n">
        <v>72</v>
      </c>
      <c r="R436" s="1" t="n">
        <v>1</v>
      </c>
      <c r="S436" s="1" t="n">
        <v>8</v>
      </c>
      <c r="T436" s="1" t="n">
        <v>6</v>
      </c>
      <c r="U436" s="1" t="n">
        <v>1</v>
      </c>
      <c r="V436" s="1" t="n">
        <v>11</v>
      </c>
      <c r="W436" s="1" t="n">
        <v>11</v>
      </c>
      <c r="X436" s="47" t="n">
        <f aca="false">+W436-U436</f>
        <v>10</v>
      </c>
      <c r="Y436" s="14" t="n">
        <f aca="false">+W436-V436</f>
        <v>0</v>
      </c>
      <c r="Z436" s="67" t="s">
        <v>139</v>
      </c>
      <c r="AA436" s="15"/>
      <c r="AB436" s="45"/>
      <c r="AC436" s="5" t="n">
        <v>313488</v>
      </c>
      <c r="AD436" s="5" t="n">
        <v>126282</v>
      </c>
      <c r="AE436" s="50" t="s">
        <v>51</v>
      </c>
      <c r="AF436" s="9" t="n">
        <v>0.33</v>
      </c>
      <c r="AG436" s="109" t="n">
        <v>9908</v>
      </c>
      <c r="AH436" s="1" t="s">
        <v>171</v>
      </c>
      <c r="AI436" s="53" t="s">
        <v>4</v>
      </c>
      <c r="AJ436" s="4" t="s">
        <v>1195</v>
      </c>
      <c r="AK436" s="54" t="s">
        <v>86</v>
      </c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22.5" hidden="true" customHeight="false" outlineLevel="0" collapsed="false">
      <c r="A437" s="43"/>
      <c r="B437" s="11" t="s">
        <v>42</v>
      </c>
      <c r="E437" s="3" t="s">
        <v>106</v>
      </c>
      <c r="F437" s="3" t="s">
        <v>1196</v>
      </c>
      <c r="G437" s="6" t="s">
        <v>45</v>
      </c>
      <c r="H437" s="6" t="n">
        <v>4129</v>
      </c>
      <c r="I437" s="4" t="n">
        <v>600</v>
      </c>
      <c r="J437" s="4" t="s">
        <v>46</v>
      </c>
      <c r="L437" s="1" t="s">
        <v>47</v>
      </c>
      <c r="M437" s="3" t="s">
        <v>1197</v>
      </c>
      <c r="N437" s="45"/>
      <c r="O437" s="1" t="s">
        <v>186</v>
      </c>
      <c r="Q437" s="1" t="n">
        <v>124</v>
      </c>
      <c r="R437" s="1" t="n">
        <v>99</v>
      </c>
      <c r="S437" s="1" t="n">
        <v>109</v>
      </c>
      <c r="T437" s="1" t="n">
        <v>87</v>
      </c>
      <c r="U437" s="1" t="n">
        <v>103</v>
      </c>
      <c r="V437" s="1" t="n">
        <v>114</v>
      </c>
      <c r="W437" s="1" t="n">
        <v>114</v>
      </c>
      <c r="X437" s="47" t="n">
        <f aca="false">+W437-U437</f>
        <v>11</v>
      </c>
      <c r="Y437" s="14" t="n">
        <f aca="false">+W437-V437</f>
        <v>0</v>
      </c>
      <c r="Z437" s="67" t="s">
        <v>139</v>
      </c>
      <c r="AA437" s="49"/>
      <c r="AB437" s="45"/>
      <c r="AC437" s="5" t="n">
        <v>313279</v>
      </c>
      <c r="AD437" s="5" t="n">
        <v>139347</v>
      </c>
      <c r="AE437" s="50" t="s">
        <v>51</v>
      </c>
      <c r="AF437" s="51" t="n">
        <v>0.27</v>
      </c>
      <c r="AG437" s="52" t="n">
        <v>9904</v>
      </c>
      <c r="AH437" s="53" t="s">
        <v>74</v>
      </c>
      <c r="AI437" s="53" t="s">
        <v>4</v>
      </c>
      <c r="AJ437" s="4" t="s">
        <v>111</v>
      </c>
      <c r="AK437" s="54" t="s">
        <v>53</v>
      </c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true" customHeight="false" outlineLevel="0" collapsed="false">
      <c r="A438" s="43"/>
      <c r="B438" s="11" t="s">
        <v>42</v>
      </c>
      <c r="E438" s="3" t="s">
        <v>829</v>
      </c>
      <c r="F438" s="3" t="s">
        <v>577</v>
      </c>
      <c r="G438" s="6" t="s">
        <v>45</v>
      </c>
      <c r="H438" s="6" t="n">
        <v>4251</v>
      </c>
      <c r="I438" s="4" t="n">
        <v>555</v>
      </c>
      <c r="J438" s="4" t="s">
        <v>46</v>
      </c>
      <c r="L438" s="1" t="s">
        <v>47</v>
      </c>
      <c r="M438" s="3" t="s">
        <v>1198</v>
      </c>
      <c r="N438" s="45"/>
      <c r="O438" s="1" t="s">
        <v>57</v>
      </c>
      <c r="Q438" s="1" t="n">
        <v>76</v>
      </c>
      <c r="R438" s="1" t="n">
        <v>52</v>
      </c>
      <c r="S438" s="1" t="n">
        <v>96</v>
      </c>
      <c r="T438" s="1" t="n">
        <v>20</v>
      </c>
      <c r="U438" s="1" t="n">
        <v>20</v>
      </c>
      <c r="V438" s="1" t="n">
        <v>32</v>
      </c>
      <c r="W438" s="1" t="n">
        <v>32</v>
      </c>
      <c r="X438" s="47" t="n">
        <f aca="false">+W438-U438</f>
        <v>12</v>
      </c>
      <c r="Y438" s="14" t="n">
        <f aca="false">+W438-V438</f>
        <v>0</v>
      </c>
      <c r="Z438" s="67" t="s">
        <v>139</v>
      </c>
      <c r="AA438" s="49"/>
      <c r="AB438" s="45"/>
      <c r="AC438" s="5" t="n">
        <v>348116</v>
      </c>
      <c r="AD438" s="5" t="n">
        <v>418434</v>
      </c>
      <c r="AE438" s="50" t="s">
        <v>59</v>
      </c>
      <c r="AF438" s="51"/>
      <c r="AG438" s="52"/>
      <c r="AH438" s="53"/>
      <c r="AI438" s="53" t="s">
        <v>4</v>
      </c>
      <c r="AJ438" s="4" t="s">
        <v>1199</v>
      </c>
      <c r="AK438" s="54" t="s">
        <v>182</v>
      </c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true" customHeight="false" outlineLevel="0" collapsed="false">
      <c r="A439" s="43"/>
      <c r="B439" s="11" t="s">
        <v>42</v>
      </c>
      <c r="E439" s="3" t="s">
        <v>1200</v>
      </c>
      <c r="F439" s="3" t="s">
        <v>1201</v>
      </c>
      <c r="G439" s="6" t="s">
        <v>45</v>
      </c>
      <c r="H439" s="6" t="n">
        <v>6847</v>
      </c>
      <c r="I439" s="4" t="n">
        <v>441</v>
      </c>
      <c r="J439" s="4" t="s">
        <v>46</v>
      </c>
      <c r="L439" s="1" t="s">
        <v>47</v>
      </c>
      <c r="M439" s="3" t="s">
        <v>1202</v>
      </c>
      <c r="N439" s="45"/>
      <c r="O439" s="1" t="s">
        <v>115</v>
      </c>
      <c r="Q439" s="1" t="n">
        <v>12</v>
      </c>
      <c r="R439" s="1" t="n">
        <v>2</v>
      </c>
      <c r="S439" s="1" t="n">
        <v>15</v>
      </c>
      <c r="T439" s="1" t="n">
        <v>15</v>
      </c>
      <c r="U439" s="1" t="n">
        <v>5</v>
      </c>
      <c r="V439" s="1" t="n">
        <v>17</v>
      </c>
      <c r="W439" s="1" t="n">
        <v>17</v>
      </c>
      <c r="X439" s="47" t="n">
        <f aca="false">+W439-U439</f>
        <v>12</v>
      </c>
      <c r="Y439" s="14" t="n">
        <f aca="false">+W439-V439</f>
        <v>0</v>
      </c>
      <c r="Z439" s="67" t="s">
        <v>139</v>
      </c>
      <c r="AA439" s="49"/>
      <c r="AB439" s="45"/>
      <c r="AC439" s="5" t="n">
        <v>357778</v>
      </c>
      <c r="AD439" s="5" t="n">
        <v>137939</v>
      </c>
      <c r="AE439" s="50" t="s">
        <v>59</v>
      </c>
      <c r="AF439" s="51" t="n">
        <v>0.06</v>
      </c>
      <c r="AG439" s="52"/>
      <c r="AH439" s="53" t="s">
        <v>92</v>
      </c>
      <c r="AI439" s="53" t="s">
        <v>4</v>
      </c>
      <c r="AJ439" s="4" t="s">
        <v>1203</v>
      </c>
      <c r="AK439" s="54" t="s">
        <v>76</v>
      </c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true" customHeight="false" outlineLevel="0" collapsed="false">
      <c r="A440" s="43"/>
      <c r="B440" s="11" t="n">
        <v>36325</v>
      </c>
      <c r="E440" s="55" t="s">
        <v>215</v>
      </c>
      <c r="F440" s="55" t="s">
        <v>1204</v>
      </c>
      <c r="G440" s="6" t="s">
        <v>45</v>
      </c>
      <c r="H440" s="5" t="n">
        <v>6722</v>
      </c>
      <c r="I440" s="1"/>
      <c r="J440" s="56"/>
      <c r="K440" s="1"/>
      <c r="L440" s="55"/>
      <c r="M440" s="55"/>
      <c r="N440" s="1" t="s">
        <v>56</v>
      </c>
      <c r="O440" s="64" t="s">
        <v>108</v>
      </c>
      <c r="Q440" s="1" t="n">
        <v>0</v>
      </c>
      <c r="R440" s="1"/>
      <c r="S440" s="1"/>
      <c r="T440" s="1"/>
      <c r="U440" s="1"/>
      <c r="V440" s="1"/>
      <c r="W440" s="1"/>
      <c r="X440" s="47" t="n">
        <f aca="false">+W440-U440</f>
        <v>0</v>
      </c>
      <c r="Y440" s="14" t="n">
        <f aca="false">+W440-V440</f>
        <v>0</v>
      </c>
      <c r="Z440" s="15" t="s">
        <v>1205</v>
      </c>
      <c r="AA440" s="49"/>
      <c r="AB440" s="45"/>
      <c r="AC440" s="5"/>
      <c r="AD440" s="5" t="n">
        <v>166395</v>
      </c>
      <c r="AE440" s="44" t="s">
        <v>59</v>
      </c>
      <c r="AF440" s="51"/>
      <c r="AG440" s="57"/>
      <c r="AH440" s="53"/>
      <c r="AI440" s="53" t="s">
        <v>4</v>
      </c>
      <c r="AJ440" s="1"/>
      <c r="AK440" s="54" t="s">
        <v>76</v>
      </c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22.5" hidden="true" customHeight="false" outlineLevel="0" collapsed="false">
      <c r="A441" s="43"/>
      <c r="B441" s="11" t="s">
        <v>42</v>
      </c>
      <c r="C441" s="55"/>
      <c r="D441" s="1"/>
      <c r="E441" s="3" t="s">
        <v>799</v>
      </c>
      <c r="F441" s="3" t="s">
        <v>1206</v>
      </c>
      <c r="G441" s="6" t="s">
        <v>45</v>
      </c>
      <c r="H441" s="6" t="n">
        <v>9627</v>
      </c>
      <c r="I441" s="4" t="n">
        <v>550</v>
      </c>
      <c r="J441" s="4" t="s">
        <v>46</v>
      </c>
      <c r="L441" s="1" t="s">
        <v>47</v>
      </c>
      <c r="M441" s="3" t="s">
        <v>1207</v>
      </c>
      <c r="N441" s="45"/>
      <c r="O441" s="1" t="s">
        <v>72</v>
      </c>
      <c r="Q441" s="1" t="n">
        <v>589</v>
      </c>
      <c r="R441" s="1" t="n">
        <v>484</v>
      </c>
      <c r="S441" s="1" t="n">
        <v>674</v>
      </c>
      <c r="T441" s="1" t="n">
        <v>637</v>
      </c>
      <c r="U441" s="1" t="n">
        <v>434</v>
      </c>
      <c r="V441" s="1" t="n">
        <v>446</v>
      </c>
      <c r="W441" s="1" t="n">
        <v>446</v>
      </c>
      <c r="X441" s="47" t="n">
        <f aca="false">+W441-U441</f>
        <v>12</v>
      </c>
      <c r="Y441" s="14" t="n">
        <f aca="false">+W441-V441</f>
        <v>0</v>
      </c>
      <c r="Z441" s="67" t="s">
        <v>139</v>
      </c>
      <c r="AA441" s="49"/>
      <c r="AB441" s="45"/>
      <c r="AC441" s="5" t="n">
        <v>358930</v>
      </c>
      <c r="AD441" s="5" t="n">
        <v>138427</v>
      </c>
      <c r="AE441" s="50" t="s">
        <v>51</v>
      </c>
      <c r="AF441" s="51" t="n">
        <v>0.146</v>
      </c>
      <c r="AG441" s="52" t="n">
        <v>9905</v>
      </c>
      <c r="AH441" s="53" t="s">
        <v>74</v>
      </c>
      <c r="AI441" s="53" t="s">
        <v>4</v>
      </c>
      <c r="AJ441" s="4" t="s">
        <v>1208</v>
      </c>
      <c r="AK441" s="54" t="s">
        <v>76</v>
      </c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true" customHeight="false" outlineLevel="0" collapsed="false">
      <c r="A442" s="58"/>
      <c r="B442" s="59" t="s">
        <v>42</v>
      </c>
      <c r="C442" s="73"/>
      <c r="D442" s="64"/>
      <c r="E442" s="60" t="s">
        <v>1209</v>
      </c>
      <c r="F442" s="60" t="s">
        <v>1210</v>
      </c>
      <c r="G442" s="62" t="s">
        <v>45</v>
      </c>
      <c r="H442" s="62" t="n">
        <v>6235</v>
      </c>
      <c r="I442" s="61" t="n">
        <v>550</v>
      </c>
      <c r="J442" s="61" t="s">
        <v>46</v>
      </c>
      <c r="K442" s="61"/>
      <c r="L442" s="64" t="s">
        <v>47</v>
      </c>
      <c r="M442" s="60" t="s">
        <v>1211</v>
      </c>
      <c r="N442" s="0"/>
      <c r="O442" s="64" t="s">
        <v>198</v>
      </c>
      <c r="P442" s="65"/>
      <c r="Q442" s="64" t="n">
        <v>172</v>
      </c>
      <c r="R442" s="64" t="n">
        <v>263</v>
      </c>
      <c r="S442" s="64" t="n">
        <v>180</v>
      </c>
      <c r="T442" s="64" t="n">
        <v>311</v>
      </c>
      <c r="U442" s="64" t="n">
        <v>457</v>
      </c>
      <c r="V442" s="64" t="n">
        <v>470</v>
      </c>
      <c r="W442" s="64" t="n">
        <v>470</v>
      </c>
      <c r="X442" s="47" t="n">
        <f aca="false">+W442-U442</f>
        <v>13</v>
      </c>
      <c r="Y442" s="66" t="n">
        <f aca="false">+W442-V442</f>
        <v>0</v>
      </c>
      <c r="Z442" s="67" t="s">
        <v>139</v>
      </c>
      <c r="AA442" s="54"/>
      <c r="AC442" s="68" t="n">
        <v>348077</v>
      </c>
      <c r="AD442" s="68" t="n">
        <v>137937</v>
      </c>
      <c r="AE442" s="75" t="s">
        <v>59</v>
      </c>
      <c r="AF442" s="76" t="n">
        <v>0.153</v>
      </c>
      <c r="AG442" s="77" t="n">
        <v>9812</v>
      </c>
      <c r="AH442" s="71" t="s">
        <v>187</v>
      </c>
      <c r="AI442" s="71" t="s">
        <v>4</v>
      </c>
      <c r="AJ442" s="61" t="s">
        <v>1212</v>
      </c>
      <c r="AK442" s="54" t="s">
        <v>182</v>
      </c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true" customHeight="false" outlineLevel="0" collapsed="false">
      <c r="A443" s="43"/>
      <c r="B443" s="11" t="n">
        <v>36503</v>
      </c>
      <c r="E443" s="73" t="s">
        <v>1213</v>
      </c>
      <c r="F443" s="55" t="s">
        <v>1108</v>
      </c>
      <c r="G443" s="6" t="s">
        <v>45</v>
      </c>
      <c r="H443" s="5" t="n">
        <v>6523</v>
      </c>
      <c r="I443" s="1"/>
      <c r="J443" s="56"/>
      <c r="K443" s="1"/>
      <c r="L443" s="55"/>
      <c r="M443" s="55" t="s">
        <v>89</v>
      </c>
      <c r="N443" s="1" t="s">
        <v>56</v>
      </c>
      <c r="O443" s="64" t="s">
        <v>57</v>
      </c>
      <c r="Q443" s="1" t="n">
        <v>179</v>
      </c>
      <c r="R443" s="64" t="n">
        <v>108</v>
      </c>
      <c r="S443" s="64" t="n">
        <v>0</v>
      </c>
      <c r="T443" s="64" t="n">
        <v>106</v>
      </c>
      <c r="U443" s="64" t="n">
        <v>100</v>
      </c>
      <c r="V443" s="64" t="n">
        <v>113</v>
      </c>
      <c r="W443" s="64" t="n">
        <v>113</v>
      </c>
      <c r="X443" s="47" t="n">
        <f aca="false">+W443-U443</f>
        <v>13</v>
      </c>
      <c r="Y443" s="14" t="n">
        <f aca="false">+W443-V443</f>
        <v>0</v>
      </c>
      <c r="Z443" s="67" t="s">
        <v>139</v>
      </c>
      <c r="AA443" s="49"/>
      <c r="AB443" s="45"/>
      <c r="AC443" s="5"/>
      <c r="AD443" s="5" t="n">
        <v>586087</v>
      </c>
      <c r="AE443" s="44" t="s">
        <v>59</v>
      </c>
      <c r="AF443" s="51" t="n">
        <v>0.065</v>
      </c>
      <c r="AG443" s="57"/>
      <c r="AH443" s="53" t="s">
        <v>92</v>
      </c>
      <c r="AI443" s="53" t="s">
        <v>4</v>
      </c>
      <c r="AJ443" s="1" t="s">
        <v>287</v>
      </c>
      <c r="AK443" s="54" t="s">
        <v>86</v>
      </c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true" customHeight="false" outlineLevel="0" collapsed="false">
      <c r="A444" s="58"/>
      <c r="B444" s="59" t="s">
        <v>42</v>
      </c>
      <c r="C444" s="60"/>
      <c r="D444" s="61"/>
      <c r="E444" s="55" t="s">
        <v>93</v>
      </c>
      <c r="F444" s="73" t="s">
        <v>1214</v>
      </c>
      <c r="G444" s="6" t="s">
        <v>45</v>
      </c>
      <c r="H444" s="68" t="n">
        <v>9749</v>
      </c>
      <c r="I444" s="1"/>
      <c r="J444" s="56"/>
      <c r="K444" s="1"/>
      <c r="L444" s="55"/>
      <c r="M444" s="55" t="s">
        <v>96</v>
      </c>
      <c r="N444" s="1"/>
      <c r="O444" s="64" t="s">
        <v>49</v>
      </c>
      <c r="Q444" s="64" t="n">
        <v>310</v>
      </c>
      <c r="R444" s="64" t="n">
        <v>130</v>
      </c>
      <c r="S444" s="64" t="n">
        <v>231</v>
      </c>
      <c r="T444" s="64" t="n">
        <v>207</v>
      </c>
      <c r="U444" s="64" t="n">
        <v>135</v>
      </c>
      <c r="V444" s="64" t="n">
        <v>148</v>
      </c>
      <c r="W444" s="64" t="n">
        <v>148</v>
      </c>
      <c r="X444" s="47" t="n">
        <f aca="false">+W444-U444</f>
        <v>13</v>
      </c>
      <c r="Y444" s="14" t="n">
        <f aca="false">+W444-V444</f>
        <v>0</v>
      </c>
      <c r="Z444" s="67" t="s">
        <v>139</v>
      </c>
      <c r="AA444" s="49"/>
      <c r="AB444" s="45"/>
      <c r="AC444" s="5" t="n">
        <v>348287</v>
      </c>
      <c r="AD444" s="68" t="n">
        <v>126369</v>
      </c>
      <c r="AE444" s="44" t="s">
        <v>59</v>
      </c>
      <c r="AF444" s="51" t="n">
        <v>0.123</v>
      </c>
      <c r="AG444" s="52" t="n">
        <v>9812</v>
      </c>
      <c r="AH444" s="53" t="s">
        <v>187</v>
      </c>
      <c r="AI444" s="53" t="s">
        <v>4</v>
      </c>
      <c r="AJ444" s="64" t="s">
        <v>1215</v>
      </c>
      <c r="AK444" s="54" t="s">
        <v>68</v>
      </c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true" customHeight="false" outlineLevel="0" collapsed="false">
      <c r="A445" s="43"/>
      <c r="B445" s="11" t="n">
        <v>36447</v>
      </c>
      <c r="E445" s="55" t="s">
        <v>242</v>
      </c>
      <c r="F445" s="55" t="s">
        <v>1216</v>
      </c>
      <c r="G445" s="6" t="s">
        <v>45</v>
      </c>
      <c r="H445" s="5" t="n">
        <v>9801</v>
      </c>
      <c r="I445" s="1"/>
      <c r="J445" s="56"/>
      <c r="K445" s="1"/>
      <c r="L445" s="55"/>
      <c r="M445" s="55"/>
      <c r="N445" s="1" t="s">
        <v>56</v>
      </c>
      <c r="O445" s="1" t="s">
        <v>105</v>
      </c>
      <c r="Q445" s="1" t="n">
        <v>106</v>
      </c>
      <c r="R445" s="1" t="n">
        <v>88</v>
      </c>
      <c r="S445" s="1" t="n">
        <v>88</v>
      </c>
      <c r="T445" s="1" t="n">
        <v>88</v>
      </c>
      <c r="U445" s="1" t="n">
        <v>80</v>
      </c>
      <c r="V445" s="1" t="n">
        <v>93</v>
      </c>
      <c r="W445" s="1" t="n">
        <v>93</v>
      </c>
      <c r="X445" s="47" t="n">
        <f aca="false">+W445-U445</f>
        <v>13</v>
      </c>
      <c r="Y445" s="14" t="n">
        <f aca="false">+W445-V445</f>
        <v>0</v>
      </c>
      <c r="Z445" s="67" t="s">
        <v>139</v>
      </c>
      <c r="AA445" s="49"/>
      <c r="AB445" s="45"/>
      <c r="AC445" s="5"/>
      <c r="AD445" s="5" t="n">
        <v>142400</v>
      </c>
      <c r="AE445" s="44" t="s">
        <v>59</v>
      </c>
      <c r="AF445" s="51"/>
      <c r="AG445" s="57"/>
      <c r="AH445" s="74"/>
      <c r="AI445" s="53" t="s">
        <v>4</v>
      </c>
      <c r="AJ445" s="1"/>
      <c r="AK445" s="54" t="s">
        <v>76</v>
      </c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true" customHeight="false" outlineLevel="0" collapsed="false">
      <c r="A446" s="58"/>
      <c r="B446" s="59" t="s">
        <v>42</v>
      </c>
      <c r="C446" s="60"/>
      <c r="D446" s="61"/>
      <c r="E446" s="73" t="s">
        <v>662</v>
      </c>
      <c r="F446" s="73" t="s">
        <v>1217</v>
      </c>
      <c r="G446" s="62" t="s">
        <v>45</v>
      </c>
      <c r="H446" s="68" t="n">
        <v>9688</v>
      </c>
      <c r="I446" s="64"/>
      <c r="J446" s="78"/>
      <c r="K446" s="64" t="n">
        <v>1</v>
      </c>
      <c r="L446" s="73"/>
      <c r="M446" s="73" t="s">
        <v>662</v>
      </c>
      <c r="N446" s="64"/>
      <c r="O446" s="64" t="s">
        <v>108</v>
      </c>
      <c r="P446" s="65"/>
      <c r="Q446" s="64"/>
      <c r="R446" s="64"/>
      <c r="S446" s="64"/>
      <c r="T446" s="64"/>
      <c r="U446" s="64"/>
      <c r="V446" s="64"/>
      <c r="W446" s="64"/>
      <c r="X446" s="47" t="n">
        <f aca="false">+W446-U446</f>
        <v>0</v>
      </c>
      <c r="Y446" s="66" t="n">
        <f aca="false">+W446-V446</f>
        <v>0</v>
      </c>
      <c r="Z446" s="67" t="s">
        <v>1218</v>
      </c>
      <c r="AA446" s="54"/>
      <c r="AC446" s="68" t="n">
        <v>341281</v>
      </c>
      <c r="AD446" s="68" t="n">
        <v>46500</v>
      </c>
      <c r="AE446" s="63" t="s">
        <v>51</v>
      </c>
      <c r="AF446" s="76" t="n">
        <v>0.113</v>
      </c>
      <c r="AG446" s="77" t="n">
        <v>9812</v>
      </c>
      <c r="AH446" s="71" t="s">
        <v>187</v>
      </c>
      <c r="AI446" s="71" t="s">
        <v>4</v>
      </c>
      <c r="AJ446" s="64" t="s">
        <v>1219</v>
      </c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true" customHeight="false" outlineLevel="0" collapsed="false">
      <c r="A447" s="43"/>
      <c r="B447" s="11" t="s">
        <v>42</v>
      </c>
      <c r="E447" s="3" t="s">
        <v>1220</v>
      </c>
      <c r="F447" s="3" t="s">
        <v>1221</v>
      </c>
      <c r="G447" s="6" t="s">
        <v>45</v>
      </c>
      <c r="H447" s="6" t="n">
        <v>5191</v>
      </c>
      <c r="I447" s="4" t="n">
        <v>601</v>
      </c>
      <c r="J447" s="4" t="s">
        <v>46</v>
      </c>
      <c r="L447" s="1" t="s">
        <v>47</v>
      </c>
      <c r="M447" s="3" t="s">
        <v>902</v>
      </c>
      <c r="N447" s="45"/>
      <c r="O447" s="1" t="s">
        <v>198</v>
      </c>
      <c r="Q447" s="1" t="n">
        <v>381</v>
      </c>
      <c r="R447" s="1" t="n">
        <v>338</v>
      </c>
      <c r="S447" s="1" t="n">
        <v>441</v>
      </c>
      <c r="T447" s="1" t="n">
        <v>416</v>
      </c>
      <c r="U447" s="1" t="n">
        <v>316</v>
      </c>
      <c r="V447" s="1" t="n">
        <v>330</v>
      </c>
      <c r="W447" s="1" t="n">
        <v>330</v>
      </c>
      <c r="X447" s="47" t="n">
        <f aca="false">+W447-U447</f>
        <v>14</v>
      </c>
      <c r="Y447" s="14" t="n">
        <f aca="false">+W447-V447</f>
        <v>0</v>
      </c>
      <c r="Z447" s="67" t="s">
        <v>139</v>
      </c>
      <c r="AA447" s="15"/>
      <c r="AB447" s="45"/>
      <c r="AC447" s="5" t="n">
        <v>313290</v>
      </c>
      <c r="AD447" s="5" t="n">
        <v>138661</v>
      </c>
      <c r="AE447" s="50" t="s">
        <v>59</v>
      </c>
      <c r="AF447" s="51" t="n">
        <v>0.03</v>
      </c>
      <c r="AG447" s="52"/>
      <c r="AH447" s="53" t="s">
        <v>92</v>
      </c>
      <c r="AI447" s="53" t="s">
        <v>4</v>
      </c>
      <c r="AJ447" s="4" t="s">
        <v>1222</v>
      </c>
      <c r="AK447" s="54" t="s">
        <v>53</v>
      </c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22.5" hidden="true" customHeight="false" outlineLevel="0" collapsed="false">
      <c r="A448" s="43"/>
      <c r="B448" s="11" t="s">
        <v>42</v>
      </c>
      <c r="E448" s="3" t="s">
        <v>1223</v>
      </c>
      <c r="F448" s="3" t="s">
        <v>1224</v>
      </c>
      <c r="G448" s="6" t="s">
        <v>45</v>
      </c>
      <c r="H448" s="6" t="n">
        <v>9644</v>
      </c>
      <c r="I448" s="4" t="n">
        <v>765</v>
      </c>
      <c r="J448" s="4" t="s">
        <v>46</v>
      </c>
      <c r="L448" s="1" t="s">
        <v>47</v>
      </c>
      <c r="M448" s="3" t="s">
        <v>1225</v>
      </c>
      <c r="N448" s="45"/>
      <c r="O448" s="1" t="s">
        <v>64</v>
      </c>
      <c r="Q448" s="1" t="n">
        <v>768</v>
      </c>
      <c r="R448" s="1" t="n">
        <v>711</v>
      </c>
      <c r="S448" s="1" t="n">
        <v>733</v>
      </c>
      <c r="T448" s="1" t="n">
        <v>738</v>
      </c>
      <c r="U448" s="1" t="n">
        <v>709</v>
      </c>
      <c r="V448" s="1" t="n">
        <v>724</v>
      </c>
      <c r="W448" s="1" t="n">
        <v>724</v>
      </c>
      <c r="X448" s="47" t="n">
        <f aca="false">+W448-U448</f>
        <v>15</v>
      </c>
      <c r="Y448" s="14" t="n">
        <f aca="false">+W448-V448</f>
        <v>0</v>
      </c>
      <c r="Z448" s="67" t="s">
        <v>139</v>
      </c>
      <c r="AA448" s="49"/>
      <c r="AB448" s="45"/>
      <c r="AC448" s="5" t="n">
        <v>309706</v>
      </c>
      <c r="AD448" s="5" t="n">
        <v>138651</v>
      </c>
      <c r="AE448" s="50" t="s">
        <v>51</v>
      </c>
      <c r="AF448" s="51" t="n">
        <v>0.02</v>
      </c>
      <c r="AG448" s="52"/>
      <c r="AH448" s="53" t="s">
        <v>66</v>
      </c>
      <c r="AI448" s="53"/>
      <c r="AJ448" s="4" t="s">
        <v>1226</v>
      </c>
      <c r="AK448" s="54" t="s">
        <v>182</v>
      </c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true" customHeight="false" outlineLevel="0" collapsed="false">
      <c r="A449" s="43"/>
      <c r="B449" s="11" t="n">
        <v>36325</v>
      </c>
      <c r="E449" s="55" t="s">
        <v>1227</v>
      </c>
      <c r="F449" s="55" t="s">
        <v>1228</v>
      </c>
      <c r="G449" s="6" t="s">
        <v>45</v>
      </c>
      <c r="H449" s="5" t="n">
        <v>9849</v>
      </c>
      <c r="I449" s="1"/>
      <c r="J449" s="56"/>
      <c r="K449" s="1"/>
      <c r="L449" s="55"/>
      <c r="M449" s="55"/>
      <c r="N449" s="1" t="s">
        <v>56</v>
      </c>
      <c r="O449" s="1" t="s">
        <v>192</v>
      </c>
      <c r="Q449" s="1"/>
      <c r="R449" s="1" t="n">
        <v>96</v>
      </c>
      <c r="S449" s="1" t="n">
        <v>0</v>
      </c>
      <c r="T449" s="1" t="n">
        <v>0</v>
      </c>
      <c r="U449" s="1" t="n">
        <v>97</v>
      </c>
      <c r="V449" s="1" t="n">
        <v>113</v>
      </c>
      <c r="W449" s="1" t="n">
        <v>113</v>
      </c>
      <c r="X449" s="47" t="n">
        <f aca="false">+W449-U449</f>
        <v>16</v>
      </c>
      <c r="Y449" s="14" t="n">
        <f aca="false">+W449-V449</f>
        <v>0</v>
      </c>
      <c r="Z449" s="67" t="s">
        <v>139</v>
      </c>
      <c r="AA449" s="49"/>
      <c r="AB449" s="45"/>
      <c r="AC449" s="5"/>
      <c r="AD449" s="5" t="n">
        <v>452601</v>
      </c>
      <c r="AE449" s="44" t="s">
        <v>59</v>
      </c>
      <c r="AF449" s="51"/>
      <c r="AG449" s="57"/>
      <c r="AH449" s="53"/>
      <c r="AI449" s="53" t="s">
        <v>4</v>
      </c>
      <c r="AJ449" s="1"/>
      <c r="AK449" s="54" t="s">
        <v>182</v>
      </c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true" customHeight="false" outlineLevel="0" collapsed="false">
      <c r="A450" s="43"/>
      <c r="B450" s="11" t="s">
        <v>42</v>
      </c>
      <c r="C450" s="55"/>
      <c r="D450" s="1"/>
      <c r="E450" s="3" t="s">
        <v>151</v>
      </c>
      <c r="F450" s="3" t="s">
        <v>1229</v>
      </c>
      <c r="G450" s="6" t="s">
        <v>45</v>
      </c>
      <c r="H450" s="6" t="n">
        <v>4353</v>
      </c>
      <c r="I450" s="4" t="n">
        <v>487</v>
      </c>
      <c r="J450" s="4" t="s">
        <v>46</v>
      </c>
      <c r="L450" s="1" t="s">
        <v>47</v>
      </c>
      <c r="M450" s="3" t="s">
        <v>746</v>
      </c>
      <c r="N450" s="45"/>
      <c r="O450" s="1" t="s">
        <v>72</v>
      </c>
      <c r="Q450" s="1" t="n">
        <v>52</v>
      </c>
      <c r="R450" s="1" t="n">
        <v>49</v>
      </c>
      <c r="S450" s="1" t="n">
        <v>66</v>
      </c>
      <c r="T450" s="1" t="n">
        <v>64</v>
      </c>
      <c r="U450" s="1" t="n">
        <v>48</v>
      </c>
      <c r="V450" s="1" t="n">
        <v>65</v>
      </c>
      <c r="W450" s="1" t="n">
        <v>65</v>
      </c>
      <c r="X450" s="47" t="n">
        <f aca="false">+W450-U450</f>
        <v>17</v>
      </c>
      <c r="Y450" s="14" t="n">
        <f aca="false">+W450-V450</f>
        <v>0</v>
      </c>
      <c r="Z450" s="67" t="s">
        <v>139</v>
      </c>
      <c r="AA450" s="49"/>
      <c r="AB450" s="45"/>
      <c r="AC450" s="5" t="n">
        <v>332533</v>
      </c>
      <c r="AD450" s="5" t="n">
        <v>133323</v>
      </c>
      <c r="AE450" s="50" t="s">
        <v>51</v>
      </c>
      <c r="AF450" s="51" t="n">
        <v>0.125</v>
      </c>
      <c r="AG450" s="52" t="n">
        <v>9812</v>
      </c>
      <c r="AH450" s="53" t="s">
        <v>187</v>
      </c>
      <c r="AI450" s="53" t="s">
        <v>4</v>
      </c>
      <c r="AJ450" s="4" t="s">
        <v>747</v>
      </c>
      <c r="AK450" s="54" t="s">
        <v>76</v>
      </c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true" customHeight="false" outlineLevel="0" collapsed="false">
      <c r="A451" s="43"/>
      <c r="B451" s="11" t="s">
        <v>42</v>
      </c>
      <c r="E451" s="3" t="s">
        <v>1230</v>
      </c>
      <c r="F451" s="3" t="s">
        <v>1231</v>
      </c>
      <c r="G451" s="6" t="s">
        <v>45</v>
      </c>
      <c r="H451" s="6" t="n">
        <v>6055</v>
      </c>
      <c r="I451" s="4" t="n">
        <v>550</v>
      </c>
      <c r="J451" s="4" t="s">
        <v>46</v>
      </c>
      <c r="L451" s="1" t="s">
        <v>47</v>
      </c>
      <c r="M451" s="3" t="s">
        <v>1232</v>
      </c>
      <c r="N451" s="45"/>
      <c r="O451" s="1" t="s">
        <v>72</v>
      </c>
      <c r="Q451" s="1" t="n">
        <v>192</v>
      </c>
      <c r="R451" s="1" t="n">
        <v>184</v>
      </c>
      <c r="S451" s="1" t="n">
        <v>203</v>
      </c>
      <c r="T451" s="1" t="n">
        <v>199</v>
      </c>
      <c r="U451" s="1" t="n">
        <v>181</v>
      </c>
      <c r="V451" s="1" t="n">
        <v>198</v>
      </c>
      <c r="W451" s="1" t="n">
        <v>198</v>
      </c>
      <c r="X451" s="47" t="n">
        <f aca="false">+W451-U451</f>
        <v>17</v>
      </c>
      <c r="Y451" s="14" t="n">
        <f aca="false">+W451-V451</f>
        <v>0</v>
      </c>
      <c r="Z451" s="67" t="s">
        <v>139</v>
      </c>
      <c r="AA451" s="15"/>
      <c r="AB451" s="45"/>
      <c r="AC451" s="5" t="n">
        <v>346145</v>
      </c>
      <c r="AD451" s="5" t="n">
        <v>136200</v>
      </c>
      <c r="AE451" s="50" t="s">
        <v>59</v>
      </c>
      <c r="AF451" s="51" t="n">
        <v>0.095</v>
      </c>
      <c r="AG451" s="52" t="n">
        <v>9812</v>
      </c>
      <c r="AH451" s="53" t="s">
        <v>187</v>
      </c>
      <c r="AI451" s="53" t="s">
        <v>4</v>
      </c>
      <c r="AJ451" s="4" t="s">
        <v>1233</v>
      </c>
      <c r="AK451" s="54" t="s">
        <v>336</v>
      </c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22.5" hidden="true" customHeight="false" outlineLevel="0" collapsed="false">
      <c r="A452" s="43"/>
      <c r="B452" s="11" t="s">
        <v>42</v>
      </c>
      <c r="E452" s="55" t="s">
        <v>1234</v>
      </c>
      <c r="F452" s="55" t="s">
        <v>1235</v>
      </c>
      <c r="G452" s="6" t="s">
        <v>45</v>
      </c>
      <c r="H452" s="5" t="n">
        <v>6731</v>
      </c>
      <c r="I452" s="1"/>
      <c r="J452" s="56"/>
      <c r="K452" s="1"/>
      <c r="L452" s="55"/>
      <c r="M452" s="55" t="s">
        <v>1236</v>
      </c>
      <c r="N452" s="1" t="s">
        <v>56</v>
      </c>
      <c r="O452" s="1" t="s">
        <v>186</v>
      </c>
      <c r="Q452" s="1" t="n">
        <v>71</v>
      </c>
      <c r="R452" s="1" t="n">
        <v>90</v>
      </c>
      <c r="S452" s="1" t="n">
        <v>72</v>
      </c>
      <c r="T452" s="1" t="n">
        <v>71</v>
      </c>
      <c r="U452" s="1" t="n">
        <v>65</v>
      </c>
      <c r="V452" s="1" t="n">
        <v>82</v>
      </c>
      <c r="W452" s="1" t="n">
        <v>82</v>
      </c>
      <c r="X452" s="47" t="n">
        <f aca="false">+W452-U452</f>
        <v>17</v>
      </c>
      <c r="Y452" s="14" t="n">
        <f aca="false">+W452-V452</f>
        <v>0</v>
      </c>
      <c r="Z452" s="67" t="s">
        <v>139</v>
      </c>
      <c r="AA452" s="49"/>
      <c r="AB452" s="45"/>
      <c r="AC452" s="5"/>
      <c r="AD452" s="5" t="n">
        <v>137156</v>
      </c>
      <c r="AE452" s="44" t="s">
        <v>59</v>
      </c>
      <c r="AF452" s="51" t="n">
        <v>0.33</v>
      </c>
      <c r="AG452" s="52" t="n">
        <v>9905</v>
      </c>
      <c r="AH452" s="53" t="s">
        <v>74</v>
      </c>
      <c r="AI452" s="53" t="s">
        <v>4</v>
      </c>
      <c r="AJ452" s="1" t="s">
        <v>1237</v>
      </c>
      <c r="AK452" s="54" t="s">
        <v>86</v>
      </c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22.5" hidden="true" customHeight="false" outlineLevel="0" collapsed="false">
      <c r="A453" s="43"/>
      <c r="B453" s="11" t="s">
        <v>42</v>
      </c>
      <c r="E453" s="3" t="s">
        <v>320</v>
      </c>
      <c r="F453" s="3" t="s">
        <v>1238</v>
      </c>
      <c r="G453" s="6" t="s">
        <v>45</v>
      </c>
      <c r="H453" s="6" t="n">
        <v>6569</v>
      </c>
      <c r="I453" s="4" t="n">
        <v>764</v>
      </c>
      <c r="J453" s="4" t="s">
        <v>46</v>
      </c>
      <c r="K453" s="4" t="n">
        <v>1</v>
      </c>
      <c r="L453" s="44" t="s">
        <v>47</v>
      </c>
      <c r="M453" s="3" t="s">
        <v>1239</v>
      </c>
      <c r="N453" s="45"/>
      <c r="O453" s="1" t="s">
        <v>108</v>
      </c>
      <c r="Q453" s="1" t="n">
        <v>3427</v>
      </c>
      <c r="R453" s="1" t="n">
        <v>1443</v>
      </c>
      <c r="S453" s="1" t="n">
        <v>2280</v>
      </c>
      <c r="T453" s="1" t="n">
        <v>1997</v>
      </c>
      <c r="U453" s="1" t="n">
        <v>1512</v>
      </c>
      <c r="V453" s="1" t="n">
        <v>1530</v>
      </c>
      <c r="W453" s="1" t="n">
        <v>1530</v>
      </c>
      <c r="X453" s="47" t="n">
        <f aca="false">+W453-U453</f>
        <v>18</v>
      </c>
      <c r="Y453" s="14" t="n">
        <f aca="false">+W453-V453</f>
        <v>0</v>
      </c>
      <c r="Z453" s="67" t="s">
        <v>139</v>
      </c>
      <c r="AA453" s="49"/>
      <c r="AB453" s="45"/>
      <c r="AC453" s="5" t="n">
        <v>370007</v>
      </c>
      <c r="AD453" s="5" t="n">
        <v>138528</v>
      </c>
      <c r="AE453" s="50" t="s">
        <v>51</v>
      </c>
      <c r="AF453" s="51" t="n">
        <v>0.06</v>
      </c>
      <c r="AG453" s="52"/>
      <c r="AH453" s="53" t="s">
        <v>66</v>
      </c>
      <c r="AI453" s="53" t="s">
        <v>4</v>
      </c>
      <c r="AJ453" s="4" t="s">
        <v>1240</v>
      </c>
      <c r="AK453" s="54" t="s">
        <v>68</v>
      </c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true" customHeight="false" outlineLevel="0" collapsed="false">
      <c r="A454" s="58"/>
      <c r="B454" s="59" t="s">
        <v>42</v>
      </c>
      <c r="C454" s="60"/>
      <c r="D454" s="61"/>
      <c r="E454" s="60" t="s">
        <v>302</v>
      </c>
      <c r="F454" s="60" t="s">
        <v>1241</v>
      </c>
      <c r="G454" s="62" t="s">
        <v>45</v>
      </c>
      <c r="H454" s="62" t="n">
        <v>9700</v>
      </c>
      <c r="I454" s="61" t="n">
        <v>441</v>
      </c>
      <c r="J454" s="61" t="s">
        <v>46</v>
      </c>
      <c r="K454" s="61"/>
      <c r="L454" s="64" t="s">
        <v>47</v>
      </c>
      <c r="M454" s="60" t="s">
        <v>304</v>
      </c>
      <c r="N454" s="0"/>
      <c r="O454" s="64" t="s">
        <v>115</v>
      </c>
      <c r="P454" s="65"/>
      <c r="Q454" s="64" t="n">
        <v>30</v>
      </c>
      <c r="R454" s="64" t="n">
        <v>28</v>
      </c>
      <c r="S454" s="64" t="n">
        <v>14</v>
      </c>
      <c r="T454" s="64" t="n">
        <v>18</v>
      </c>
      <c r="U454" s="64" t="n">
        <v>12</v>
      </c>
      <c r="V454" s="64" t="n">
        <v>30</v>
      </c>
      <c r="W454" s="64" t="n">
        <v>30</v>
      </c>
      <c r="X454" s="47" t="n">
        <f aca="false">+W454-U454</f>
        <v>18</v>
      </c>
      <c r="Y454" s="66" t="n">
        <f aca="false">+W454-V454</f>
        <v>0</v>
      </c>
      <c r="Z454" s="67" t="s">
        <v>139</v>
      </c>
      <c r="AA454" s="54"/>
      <c r="AC454" s="68" t="n">
        <v>124447</v>
      </c>
      <c r="AD454" s="68" t="n">
        <v>529746</v>
      </c>
      <c r="AE454" s="75" t="s">
        <v>59</v>
      </c>
      <c r="AF454" s="76" t="n">
        <v>0.06</v>
      </c>
      <c r="AG454" s="77"/>
      <c r="AH454" s="71" t="s">
        <v>92</v>
      </c>
      <c r="AI454" s="71" t="s">
        <v>4</v>
      </c>
      <c r="AJ454" s="61" t="s">
        <v>1242</v>
      </c>
      <c r="AK454" s="54" t="s">
        <v>76</v>
      </c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true" customHeight="false" outlineLevel="0" collapsed="false">
      <c r="A455" s="58"/>
      <c r="B455" s="59" t="s">
        <v>42</v>
      </c>
      <c r="C455" s="60"/>
      <c r="D455" s="61"/>
      <c r="E455" s="73" t="s">
        <v>499</v>
      </c>
      <c r="F455" s="73" t="s">
        <v>1243</v>
      </c>
      <c r="G455" s="62" t="s">
        <v>45</v>
      </c>
      <c r="H455" s="68" t="n">
        <v>9753</v>
      </c>
      <c r="I455" s="64"/>
      <c r="J455" s="78"/>
      <c r="K455" s="64"/>
      <c r="L455" s="73"/>
      <c r="M455" s="73" t="s">
        <v>499</v>
      </c>
      <c r="N455" s="64"/>
      <c r="O455" s="64" t="s">
        <v>57</v>
      </c>
      <c r="P455" s="65"/>
      <c r="Q455" s="64" t="n">
        <v>136</v>
      </c>
      <c r="R455" s="64" t="n">
        <v>106</v>
      </c>
      <c r="S455" s="64" t="n">
        <v>43</v>
      </c>
      <c r="T455" s="64" t="n">
        <v>133</v>
      </c>
      <c r="U455" s="64" t="n">
        <v>108</v>
      </c>
      <c r="V455" s="64" t="n">
        <v>126</v>
      </c>
      <c r="W455" s="64" t="n">
        <v>126</v>
      </c>
      <c r="X455" s="47" t="n">
        <f aca="false">+W455-U455</f>
        <v>18</v>
      </c>
      <c r="Y455" s="66" t="n">
        <f aca="false">+W455-V455</f>
        <v>0</v>
      </c>
      <c r="Z455" s="67" t="s">
        <v>139</v>
      </c>
      <c r="AA455" s="54"/>
      <c r="AC455" s="68" t="n">
        <v>348109</v>
      </c>
      <c r="AD455" s="68" t="n">
        <v>136199</v>
      </c>
      <c r="AE455" s="63" t="s">
        <v>59</v>
      </c>
      <c r="AF455" s="76" t="n">
        <v>0.08</v>
      </c>
      <c r="AG455" s="77" t="n">
        <v>9812</v>
      </c>
      <c r="AH455" s="71" t="s">
        <v>187</v>
      </c>
      <c r="AI455" s="71" t="s">
        <v>4</v>
      </c>
      <c r="AJ455" s="64" t="s">
        <v>1100</v>
      </c>
      <c r="AK455" s="54" t="s">
        <v>86</v>
      </c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true" customHeight="false" outlineLevel="0" collapsed="false">
      <c r="A456" s="58"/>
      <c r="B456" s="59" t="s">
        <v>42</v>
      </c>
      <c r="C456" s="73"/>
      <c r="D456" s="64"/>
      <c r="E456" s="60" t="s">
        <v>988</v>
      </c>
      <c r="F456" s="60" t="s">
        <v>1244</v>
      </c>
      <c r="G456" s="62" t="s">
        <v>45</v>
      </c>
      <c r="H456" s="62" t="n">
        <v>9859</v>
      </c>
      <c r="I456" s="61" t="n">
        <v>767</v>
      </c>
      <c r="J456" s="61" t="s">
        <v>46</v>
      </c>
      <c r="K456" s="61"/>
      <c r="L456" s="63" t="s">
        <v>47</v>
      </c>
      <c r="M456" s="60" t="s">
        <v>229</v>
      </c>
      <c r="N456" s="0"/>
      <c r="O456" s="64" t="s">
        <v>125</v>
      </c>
      <c r="P456" s="65"/>
      <c r="Q456" s="64" t="n">
        <v>900</v>
      </c>
      <c r="R456" s="64" t="n">
        <v>9</v>
      </c>
      <c r="S456" s="64" t="n">
        <v>0</v>
      </c>
      <c r="T456" s="64" t="n">
        <v>0</v>
      </c>
      <c r="U456" s="64" t="n">
        <v>41</v>
      </c>
      <c r="V456" s="64" t="n">
        <v>59</v>
      </c>
      <c r="W456" s="64" t="n">
        <v>59</v>
      </c>
      <c r="X456" s="47" t="n">
        <f aca="false">+W456-U456</f>
        <v>18</v>
      </c>
      <c r="Y456" s="66" t="n">
        <f aca="false">+W456-V456</f>
        <v>0</v>
      </c>
      <c r="Z456" s="67" t="s">
        <v>139</v>
      </c>
      <c r="AA456" s="54"/>
      <c r="AC456" s="68" t="n">
        <v>360249</v>
      </c>
      <c r="AD456" s="68" t="n">
        <v>450391</v>
      </c>
      <c r="AE456" s="75" t="s">
        <v>51</v>
      </c>
      <c r="AF456" s="9" t="n">
        <v>0.123</v>
      </c>
      <c r="AG456" s="109" t="n">
        <v>9908</v>
      </c>
      <c r="AH456" s="64" t="s">
        <v>171</v>
      </c>
      <c r="AI456" s="71" t="s">
        <v>4</v>
      </c>
      <c r="AJ456" s="68" t="s">
        <v>131</v>
      </c>
      <c r="AK456" s="54" t="s">
        <v>86</v>
      </c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true" customHeight="false" outlineLevel="0" collapsed="false">
      <c r="A457" s="43"/>
      <c r="B457" s="11" t="s">
        <v>42</v>
      </c>
      <c r="E457" s="3" t="s">
        <v>1172</v>
      </c>
      <c r="F457" s="3" t="s">
        <v>1194</v>
      </c>
      <c r="G457" s="6" t="s">
        <v>45</v>
      </c>
      <c r="H457" s="6" t="n">
        <v>6464</v>
      </c>
      <c r="I457" s="4" t="n">
        <v>601</v>
      </c>
      <c r="J457" s="4" t="s">
        <v>46</v>
      </c>
      <c r="L457" s="1" t="s">
        <v>47</v>
      </c>
      <c r="M457" s="3" t="s">
        <v>671</v>
      </c>
      <c r="N457" s="45"/>
      <c r="O457" s="1" t="s">
        <v>198</v>
      </c>
      <c r="Q457" s="1" t="n">
        <v>0</v>
      </c>
      <c r="R457" s="1" t="n">
        <v>2</v>
      </c>
      <c r="S457" s="1" t="n">
        <v>15</v>
      </c>
      <c r="T457" s="1" t="n">
        <v>12</v>
      </c>
      <c r="U457" s="1" t="n">
        <v>2</v>
      </c>
      <c r="V457" s="1" t="n">
        <v>21</v>
      </c>
      <c r="W457" s="1" t="n">
        <v>21</v>
      </c>
      <c r="X457" s="47" t="n">
        <f aca="false">+W457-U457</f>
        <v>19</v>
      </c>
      <c r="Y457" s="14" t="n">
        <f aca="false">+W457-V457</f>
        <v>0</v>
      </c>
      <c r="Z457" s="67" t="s">
        <v>139</v>
      </c>
      <c r="AA457" s="15"/>
      <c r="AB457" s="45"/>
      <c r="AC457" s="5" t="n">
        <v>313488</v>
      </c>
      <c r="AD457" s="5" t="n">
        <v>290545</v>
      </c>
      <c r="AE457" s="50" t="s">
        <v>51</v>
      </c>
      <c r="AF457" s="9" t="n">
        <v>0.33</v>
      </c>
      <c r="AG457" s="109" t="n">
        <v>9908</v>
      </c>
      <c r="AH457" s="1" t="s">
        <v>171</v>
      </c>
      <c r="AI457" s="53" t="s">
        <v>4</v>
      </c>
      <c r="AJ457" s="4" t="s">
        <v>1195</v>
      </c>
      <c r="AK457" s="54" t="s">
        <v>86</v>
      </c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true" customHeight="false" outlineLevel="0" collapsed="false">
      <c r="A458" s="43"/>
      <c r="B458" s="11" t="n">
        <v>36325</v>
      </c>
      <c r="E458" s="55" t="s">
        <v>112</v>
      </c>
      <c r="F458" s="55" t="s">
        <v>1245</v>
      </c>
      <c r="G458" s="6" t="s">
        <v>45</v>
      </c>
      <c r="H458" s="5" t="n">
        <v>6675</v>
      </c>
      <c r="I458" s="1"/>
      <c r="J458" s="56"/>
      <c r="K458" s="1"/>
      <c r="L458" s="55"/>
      <c r="M458" s="55" t="s">
        <v>89</v>
      </c>
      <c r="N458" s="1" t="s">
        <v>56</v>
      </c>
      <c r="O458" s="1" t="s">
        <v>84</v>
      </c>
      <c r="Q458" s="1" t="n">
        <v>147</v>
      </c>
      <c r="R458" s="1" t="n">
        <v>64</v>
      </c>
      <c r="S458" s="1" t="n">
        <v>132</v>
      </c>
      <c r="T458" s="1" t="n">
        <v>126</v>
      </c>
      <c r="U458" s="1" t="n">
        <v>63</v>
      </c>
      <c r="V458" s="1" t="n">
        <v>82</v>
      </c>
      <c r="W458" s="1" t="n">
        <v>82</v>
      </c>
      <c r="X458" s="47" t="n">
        <f aca="false">+W458-U458</f>
        <v>19</v>
      </c>
      <c r="Y458" s="14" t="n">
        <f aca="false">+W458-V458</f>
        <v>0</v>
      </c>
      <c r="Z458" s="67" t="s">
        <v>139</v>
      </c>
      <c r="AA458" s="49"/>
      <c r="AB458" s="45"/>
      <c r="AC458" s="5"/>
      <c r="AD458" s="5" t="n">
        <v>202354</v>
      </c>
      <c r="AE458" s="44" t="s">
        <v>59</v>
      </c>
      <c r="AF458" s="51" t="n">
        <v>0.025</v>
      </c>
      <c r="AG458" s="57"/>
      <c r="AH458" s="53" t="s">
        <v>92</v>
      </c>
      <c r="AI458" s="74"/>
      <c r="AJ458" s="1" t="s">
        <v>760</v>
      </c>
      <c r="AK458" s="54" t="s">
        <v>76</v>
      </c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true" customHeight="false" outlineLevel="0" collapsed="false">
      <c r="A459" s="58"/>
      <c r="B459" s="59" t="s">
        <v>42</v>
      </c>
      <c r="C459" s="60"/>
      <c r="D459" s="61"/>
      <c r="E459" s="73" t="s">
        <v>1246</v>
      </c>
      <c r="F459" s="73" t="s">
        <v>1247</v>
      </c>
      <c r="G459" s="62" t="s">
        <v>45</v>
      </c>
      <c r="H459" s="68" t="n">
        <v>4160</v>
      </c>
      <c r="I459" s="64" t="n">
        <v>600</v>
      </c>
      <c r="J459" s="79" t="s">
        <v>46</v>
      </c>
      <c r="K459" s="64"/>
      <c r="L459" s="64" t="s">
        <v>47</v>
      </c>
      <c r="M459" s="60" t="s">
        <v>1248</v>
      </c>
      <c r="N459" s="64"/>
      <c r="O459" s="64" t="s">
        <v>471</v>
      </c>
      <c r="P459" s="65"/>
      <c r="Q459" s="64"/>
      <c r="R459" s="64"/>
      <c r="S459" s="64"/>
      <c r="T459" s="64"/>
      <c r="U459" s="64"/>
      <c r="V459" s="64"/>
      <c r="W459" s="64"/>
      <c r="X459" s="47" t="n">
        <f aca="false">+W459-U459</f>
        <v>0</v>
      </c>
      <c r="Y459" s="66" t="n">
        <f aca="false">+W459-V459</f>
        <v>0</v>
      </c>
      <c r="Z459" s="67" t="s">
        <v>1249</v>
      </c>
      <c r="AA459" s="67"/>
      <c r="AC459" s="68" t="n">
        <v>370000</v>
      </c>
      <c r="AD459" s="68" t="n">
        <v>26561</v>
      </c>
      <c r="AE459" s="75" t="s">
        <v>51</v>
      </c>
      <c r="AF459" s="9" t="n">
        <v>0.33</v>
      </c>
      <c r="AG459" s="109" t="n">
        <v>9907</v>
      </c>
      <c r="AH459" s="64" t="s">
        <v>733</v>
      </c>
      <c r="AI459" s="71" t="s">
        <v>4</v>
      </c>
      <c r="AJ459" s="61" t="s">
        <v>79</v>
      </c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true" customHeight="false" outlineLevel="0" collapsed="false">
      <c r="A460" s="43"/>
      <c r="B460" s="11" t="n">
        <v>36361</v>
      </c>
      <c r="E460" s="55" t="s">
        <v>406</v>
      </c>
      <c r="F460" s="55" t="s">
        <v>1250</v>
      </c>
      <c r="G460" s="6" t="s">
        <v>45</v>
      </c>
      <c r="H460" s="5" t="n">
        <v>9787</v>
      </c>
      <c r="I460" s="1"/>
      <c r="J460" s="56"/>
      <c r="K460" s="1"/>
      <c r="L460" s="55"/>
      <c r="M460" s="55" t="s">
        <v>1251</v>
      </c>
      <c r="N460" s="1"/>
      <c r="O460" s="1" t="s">
        <v>72</v>
      </c>
      <c r="Q460" s="46" t="n">
        <v>1326</v>
      </c>
      <c r="R460" s="46" t="n">
        <v>474</v>
      </c>
      <c r="S460" s="46" t="n">
        <v>751</v>
      </c>
      <c r="T460" s="46" t="n">
        <v>648</v>
      </c>
      <c r="U460" s="46" t="n">
        <v>404</v>
      </c>
      <c r="V460" s="46" t="n">
        <v>423</v>
      </c>
      <c r="W460" s="46" t="n">
        <v>423</v>
      </c>
      <c r="X460" s="47" t="n">
        <f aca="false">+W460-U460</f>
        <v>19</v>
      </c>
      <c r="Y460" s="14" t="n">
        <f aca="false">+W460-V460</f>
        <v>0</v>
      </c>
      <c r="Z460" s="67" t="s">
        <v>139</v>
      </c>
      <c r="AA460" s="49"/>
      <c r="AB460" s="45"/>
      <c r="AC460" s="5"/>
      <c r="AD460" s="5" t="n">
        <v>138788</v>
      </c>
      <c r="AE460" s="44" t="s">
        <v>59</v>
      </c>
      <c r="AF460" s="51"/>
      <c r="AG460" s="57"/>
      <c r="AH460" s="74"/>
      <c r="AI460" s="74"/>
      <c r="AJ460" s="1" t="s">
        <v>1252</v>
      </c>
      <c r="AK460" s="54" t="s">
        <v>76</v>
      </c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true" customHeight="false" outlineLevel="0" collapsed="false">
      <c r="A461" s="43"/>
      <c r="B461" s="11" t="n">
        <v>36325</v>
      </c>
      <c r="E461" s="55" t="s">
        <v>1253</v>
      </c>
      <c r="F461" s="55" t="s">
        <v>1254</v>
      </c>
      <c r="G461" s="6" t="s">
        <v>45</v>
      </c>
      <c r="H461" s="5" t="n">
        <v>9829</v>
      </c>
      <c r="I461" s="1"/>
      <c r="J461" s="56"/>
      <c r="K461" s="1"/>
      <c r="L461" s="55"/>
      <c r="M461" s="55"/>
      <c r="N461" s="1" t="s">
        <v>56</v>
      </c>
      <c r="O461" s="79" t="s">
        <v>64</v>
      </c>
      <c r="Q461" s="1" t="n">
        <v>2500</v>
      </c>
      <c r="R461" s="1" t="n">
        <v>995</v>
      </c>
      <c r="S461" s="1" t="n">
        <v>2365</v>
      </c>
      <c r="T461" s="1" t="n">
        <v>2138</v>
      </c>
      <c r="U461" s="1" t="n">
        <v>1697</v>
      </c>
      <c r="V461" s="1" t="n">
        <v>1716</v>
      </c>
      <c r="W461" s="1" t="n">
        <v>1716</v>
      </c>
      <c r="X461" s="47" t="n">
        <f aca="false">+W461-U461</f>
        <v>19</v>
      </c>
      <c r="Y461" s="14" t="n">
        <f aca="false">+W461-V461</f>
        <v>0</v>
      </c>
      <c r="Z461" s="67" t="s">
        <v>139</v>
      </c>
      <c r="AA461" s="49"/>
      <c r="AB461" s="45"/>
      <c r="AC461" s="5"/>
      <c r="AD461" s="5" t="n">
        <v>246944</v>
      </c>
      <c r="AE461" s="44" t="s">
        <v>59</v>
      </c>
      <c r="AF461" s="51"/>
      <c r="AG461" s="57"/>
      <c r="AH461" s="53"/>
      <c r="AI461" s="53" t="s">
        <v>4</v>
      </c>
      <c r="AJ461" s="1"/>
      <c r="AK461" s="54" t="s">
        <v>53</v>
      </c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true" customHeight="false" outlineLevel="0" collapsed="false">
      <c r="A462" s="58"/>
      <c r="B462" s="59" t="n">
        <v>36390</v>
      </c>
      <c r="C462" s="60"/>
      <c r="D462" s="61"/>
      <c r="E462" s="73" t="s">
        <v>669</v>
      </c>
      <c r="F462" s="73" t="s">
        <v>900</v>
      </c>
      <c r="G462" s="6" t="s">
        <v>45</v>
      </c>
      <c r="H462" s="68" t="n">
        <v>680</v>
      </c>
      <c r="I462" s="1"/>
      <c r="J462" s="56"/>
      <c r="K462" s="1"/>
      <c r="L462" s="55"/>
      <c r="M462" s="55" t="s">
        <v>799</v>
      </c>
      <c r="N462" s="1" t="s">
        <v>56</v>
      </c>
      <c r="O462" s="64" t="s">
        <v>64</v>
      </c>
      <c r="Q462" s="64" t="n">
        <v>110</v>
      </c>
      <c r="R462" s="64" t="n">
        <v>150</v>
      </c>
      <c r="S462" s="64" t="n">
        <v>100</v>
      </c>
      <c r="T462" s="64" t="n">
        <v>100</v>
      </c>
      <c r="U462" s="64" t="n">
        <v>110</v>
      </c>
      <c r="V462" s="64" t="n">
        <v>130</v>
      </c>
      <c r="W462" s="64" t="n">
        <v>130</v>
      </c>
      <c r="X462" s="47" t="n">
        <f aca="false">+W462-U462</f>
        <v>20</v>
      </c>
      <c r="Y462" s="14" t="n">
        <f aca="false">+W462-V462</f>
        <v>0</v>
      </c>
      <c r="Z462" s="67" t="s">
        <v>139</v>
      </c>
      <c r="AA462" s="49"/>
      <c r="AB462" s="45"/>
      <c r="AC462" s="5"/>
      <c r="AD462" s="68" t="n">
        <v>126270</v>
      </c>
      <c r="AE462" s="44" t="s">
        <v>59</v>
      </c>
      <c r="AF462" s="51"/>
      <c r="AG462" s="57"/>
      <c r="AH462" s="53"/>
      <c r="AI462" s="53" t="s">
        <v>4</v>
      </c>
      <c r="AJ462" s="64" t="s">
        <v>1255</v>
      </c>
      <c r="AK462" s="107" t="s">
        <v>86</v>
      </c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22.5" hidden="true" customHeight="false" outlineLevel="0" collapsed="false">
      <c r="A463" s="58"/>
      <c r="B463" s="59" t="s">
        <v>42</v>
      </c>
      <c r="C463" s="60"/>
      <c r="D463" s="61"/>
      <c r="E463" s="60" t="s">
        <v>69</v>
      </c>
      <c r="F463" s="60" t="s">
        <v>1256</v>
      </c>
      <c r="G463" s="62" t="s">
        <v>45</v>
      </c>
      <c r="H463" s="62" t="n">
        <v>5116</v>
      </c>
      <c r="I463" s="61" t="n">
        <v>600</v>
      </c>
      <c r="J463" s="61" t="s">
        <v>46</v>
      </c>
      <c r="K463" s="61"/>
      <c r="L463" s="63" t="s">
        <v>47</v>
      </c>
      <c r="M463" s="60" t="s">
        <v>71</v>
      </c>
      <c r="N463" s="0"/>
      <c r="O463" s="64" t="s">
        <v>159</v>
      </c>
      <c r="P463" s="65"/>
      <c r="Q463" s="64" t="n">
        <v>81</v>
      </c>
      <c r="R463" s="64" t="n">
        <v>33</v>
      </c>
      <c r="S463" s="64" t="n">
        <v>46</v>
      </c>
      <c r="T463" s="64" t="n">
        <v>72</v>
      </c>
      <c r="U463" s="64" t="n">
        <v>60</v>
      </c>
      <c r="V463" s="64" t="n">
        <v>83</v>
      </c>
      <c r="W463" s="64" t="n">
        <v>83</v>
      </c>
      <c r="X463" s="47" t="n">
        <f aca="false">+W463-U463</f>
        <v>23</v>
      </c>
      <c r="Y463" s="66" t="n">
        <f aca="false">+W463-V463</f>
        <v>0</v>
      </c>
      <c r="Z463" s="67" t="s">
        <v>139</v>
      </c>
      <c r="AA463" s="54"/>
      <c r="AC463" s="68" t="n">
        <v>313288</v>
      </c>
      <c r="AD463" s="68" t="n">
        <v>470658</v>
      </c>
      <c r="AE463" s="75" t="s">
        <v>51</v>
      </c>
      <c r="AF463" s="76" t="n">
        <v>0.1</v>
      </c>
      <c r="AG463" s="77" t="n">
        <v>9905</v>
      </c>
      <c r="AH463" s="71" t="s">
        <v>74</v>
      </c>
      <c r="AI463" s="71" t="s">
        <v>4</v>
      </c>
      <c r="AJ463" s="61" t="s">
        <v>1257</v>
      </c>
      <c r="AK463" s="54" t="s">
        <v>76</v>
      </c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true" customHeight="false" outlineLevel="0" collapsed="false">
      <c r="A464" s="43"/>
      <c r="B464" s="11" t="s">
        <v>42</v>
      </c>
      <c r="E464" s="3" t="s">
        <v>242</v>
      </c>
      <c r="F464" s="3" t="s">
        <v>1258</v>
      </c>
      <c r="G464" s="6" t="s">
        <v>45</v>
      </c>
      <c r="H464" s="6" t="n">
        <v>6845</v>
      </c>
      <c r="I464" s="4" t="n">
        <v>441</v>
      </c>
      <c r="J464" s="4" t="s">
        <v>46</v>
      </c>
      <c r="L464" s="1" t="s">
        <v>47</v>
      </c>
      <c r="M464" s="3" t="s">
        <v>242</v>
      </c>
      <c r="N464" s="45"/>
      <c r="O464" s="1" t="s">
        <v>115</v>
      </c>
      <c r="Q464" s="1" t="n">
        <v>1808</v>
      </c>
      <c r="R464" s="1" t="n">
        <v>1710</v>
      </c>
      <c r="S464" s="1" t="n">
        <v>1817</v>
      </c>
      <c r="T464" s="1" t="n">
        <v>1836</v>
      </c>
      <c r="U464" s="1" t="n">
        <v>1493</v>
      </c>
      <c r="V464" s="1" t="n">
        <v>1516</v>
      </c>
      <c r="W464" s="1" t="n">
        <v>1516</v>
      </c>
      <c r="X464" s="47" t="n">
        <f aca="false">+W464-U464</f>
        <v>23</v>
      </c>
      <c r="Y464" s="14" t="n">
        <f aca="false">+W464-V464</f>
        <v>0</v>
      </c>
      <c r="Z464" s="67" t="s">
        <v>139</v>
      </c>
      <c r="AA464" s="49"/>
      <c r="AB464" s="45"/>
      <c r="AC464" s="5" t="n">
        <v>313516</v>
      </c>
      <c r="AD464" s="5" t="n">
        <v>204859</v>
      </c>
      <c r="AE464" s="50" t="s">
        <v>51</v>
      </c>
      <c r="AF464" s="9" t="n">
        <v>0.148</v>
      </c>
      <c r="AG464" s="109" t="n">
        <v>9907</v>
      </c>
      <c r="AH464" s="1" t="s">
        <v>733</v>
      </c>
      <c r="AI464" s="53" t="s">
        <v>4</v>
      </c>
      <c r="AJ464" s="4" t="s">
        <v>534</v>
      </c>
      <c r="AK464" s="54" t="s">
        <v>76</v>
      </c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true" customHeight="false" outlineLevel="0" collapsed="false">
      <c r="A465" s="82"/>
      <c r="B465" s="83" t="n">
        <v>36325</v>
      </c>
      <c r="C465" s="84"/>
      <c r="D465" s="85"/>
      <c r="E465" s="86" t="s">
        <v>1259</v>
      </c>
      <c r="F465" s="86" t="s">
        <v>1260</v>
      </c>
      <c r="G465" s="87" t="s">
        <v>45</v>
      </c>
      <c r="H465" s="88" t="n">
        <v>9831</v>
      </c>
      <c r="I465" s="89"/>
      <c r="J465" s="90"/>
      <c r="K465" s="89"/>
      <c r="L465" s="91"/>
      <c r="M465" s="91"/>
      <c r="N465" s="89" t="s">
        <v>56</v>
      </c>
      <c r="O465" s="1" t="s">
        <v>72</v>
      </c>
      <c r="P465" s="92"/>
      <c r="Q465" s="46" t="n">
        <v>600</v>
      </c>
      <c r="R465" s="46" t="n">
        <v>1450</v>
      </c>
      <c r="S465" s="46" t="n">
        <v>1431</v>
      </c>
      <c r="T465" s="46" t="n">
        <v>1376</v>
      </c>
      <c r="U465" s="46" t="n">
        <v>1359</v>
      </c>
      <c r="V465" s="46" t="n">
        <v>1383</v>
      </c>
      <c r="W465" s="46" t="n">
        <v>1383</v>
      </c>
      <c r="X465" s="47" t="n">
        <f aca="false">+W465-U465</f>
        <v>24</v>
      </c>
      <c r="Y465" s="93" t="n">
        <f aca="false">+W465-V465</f>
        <v>0</v>
      </c>
      <c r="Z465" s="67" t="s">
        <v>139</v>
      </c>
      <c r="AA465" s="94"/>
      <c r="AB465" s="95"/>
      <c r="AC465" s="96"/>
      <c r="AD465" s="88" t="n">
        <v>252759</v>
      </c>
      <c r="AE465" s="97" t="s">
        <v>59</v>
      </c>
      <c r="AF465" s="105"/>
      <c r="AG465" s="106"/>
      <c r="AH465" s="100"/>
      <c r="AI465" s="100" t="s">
        <v>4</v>
      </c>
      <c r="AJ465" s="46"/>
      <c r="AK465" s="54" t="s">
        <v>182</v>
      </c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true" customHeight="false" outlineLevel="0" collapsed="false">
      <c r="A466" s="43"/>
      <c r="B466" s="11" t="s">
        <v>42</v>
      </c>
      <c r="E466" s="3" t="s">
        <v>383</v>
      </c>
      <c r="F466" s="3" t="s">
        <v>1261</v>
      </c>
      <c r="G466" s="6" t="s">
        <v>45</v>
      </c>
      <c r="H466" s="6" t="n">
        <v>6259</v>
      </c>
      <c r="I466" s="4" t="n">
        <v>550</v>
      </c>
      <c r="J466" s="4" t="s">
        <v>46</v>
      </c>
      <c r="L466" s="44" t="s">
        <v>47</v>
      </c>
      <c r="M466" s="3" t="s">
        <v>383</v>
      </c>
      <c r="N466" s="45"/>
      <c r="O466" s="1" t="s">
        <v>72</v>
      </c>
      <c r="Q466" s="1" t="n">
        <v>151</v>
      </c>
      <c r="R466" s="1" t="n">
        <v>120</v>
      </c>
      <c r="S466" s="1" t="n">
        <v>85</v>
      </c>
      <c r="T466" s="1" t="n">
        <v>129</v>
      </c>
      <c r="U466" s="1" t="n">
        <v>110</v>
      </c>
      <c r="V466" s="1" t="n">
        <v>136</v>
      </c>
      <c r="W466" s="1" t="n">
        <v>136</v>
      </c>
      <c r="X466" s="47" t="n">
        <f aca="false">+W466-U466</f>
        <v>26</v>
      </c>
      <c r="Y466" s="14" t="n">
        <f aca="false">+W466-V466</f>
        <v>0</v>
      </c>
      <c r="Z466" s="67" t="s">
        <v>139</v>
      </c>
      <c r="AA466" s="15"/>
      <c r="AB466" s="45"/>
      <c r="AC466" s="5" t="n">
        <v>309415</v>
      </c>
      <c r="AD466" s="5" t="n">
        <v>125890</v>
      </c>
      <c r="AE466" s="50" t="s">
        <v>51</v>
      </c>
      <c r="AF466" s="51" t="n">
        <v>0.055</v>
      </c>
      <c r="AG466" s="52"/>
      <c r="AH466" s="53" t="s">
        <v>92</v>
      </c>
      <c r="AI466" s="53" t="s">
        <v>4</v>
      </c>
      <c r="AJ466" s="4" t="s">
        <v>79</v>
      </c>
      <c r="AK466" s="54" t="s">
        <v>76</v>
      </c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true" customHeight="false" outlineLevel="0" collapsed="false">
      <c r="A467" s="43"/>
      <c r="B467" s="11" t="s">
        <v>42</v>
      </c>
      <c r="C467" s="55"/>
      <c r="D467" s="1"/>
      <c r="E467" s="3" t="s">
        <v>934</v>
      </c>
      <c r="F467" s="3" t="s">
        <v>1262</v>
      </c>
      <c r="G467" s="6" t="s">
        <v>45</v>
      </c>
      <c r="H467" s="6" t="n">
        <v>9623</v>
      </c>
      <c r="I467" s="4" t="n">
        <v>487</v>
      </c>
      <c r="J467" s="4" t="s">
        <v>46</v>
      </c>
      <c r="L467" s="44" t="s">
        <v>47</v>
      </c>
      <c r="M467" s="3" t="s">
        <v>627</v>
      </c>
      <c r="N467" s="45"/>
      <c r="O467" s="1" t="s">
        <v>72</v>
      </c>
      <c r="Q467" s="1" t="n">
        <v>280</v>
      </c>
      <c r="R467" s="1" t="n">
        <v>285</v>
      </c>
      <c r="S467" s="1" t="n">
        <v>268</v>
      </c>
      <c r="T467" s="1" t="n">
        <v>275</v>
      </c>
      <c r="U467" s="1" t="n">
        <v>252</v>
      </c>
      <c r="V467" s="1" t="n">
        <v>278</v>
      </c>
      <c r="W467" s="1" t="n">
        <v>278</v>
      </c>
      <c r="X467" s="47" t="n">
        <f aca="false">+W467-U467</f>
        <v>26</v>
      </c>
      <c r="Y467" s="14" t="n">
        <f aca="false">+W467-V467</f>
        <v>0</v>
      </c>
      <c r="Z467" s="67" t="s">
        <v>139</v>
      </c>
      <c r="AA467" s="49"/>
      <c r="AB467" s="45"/>
      <c r="AC467" s="5" t="n">
        <v>319577</v>
      </c>
      <c r="AD467" s="5" t="n">
        <v>138558</v>
      </c>
      <c r="AE467" s="50" t="s">
        <v>51</v>
      </c>
      <c r="AF467" s="51" t="n">
        <v>0.055</v>
      </c>
      <c r="AG467" s="52"/>
      <c r="AH467" s="53" t="s">
        <v>92</v>
      </c>
      <c r="AI467" s="53" t="s">
        <v>4</v>
      </c>
      <c r="AJ467" s="4" t="s">
        <v>1263</v>
      </c>
      <c r="AK467" s="54" t="s">
        <v>182</v>
      </c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22.5" hidden="true" customHeight="false" outlineLevel="0" collapsed="false">
      <c r="A468" s="43"/>
      <c r="B468" s="11" t="s">
        <v>42</v>
      </c>
      <c r="E468" s="3" t="s">
        <v>1264</v>
      </c>
      <c r="F468" s="3" t="s">
        <v>1265</v>
      </c>
      <c r="G468" s="6" t="s">
        <v>45</v>
      </c>
      <c r="H468" s="6" t="n">
        <v>6334</v>
      </c>
      <c r="I468" s="4" t="n">
        <v>427</v>
      </c>
      <c r="J468" s="4" t="s">
        <v>46</v>
      </c>
      <c r="L468" s="44" t="s">
        <v>47</v>
      </c>
      <c r="M468" s="3" t="s">
        <v>871</v>
      </c>
      <c r="N468" s="45"/>
      <c r="O468" s="1" t="s">
        <v>90</v>
      </c>
      <c r="Q468" s="1" t="n">
        <v>108</v>
      </c>
      <c r="R468" s="1" t="n">
        <v>56</v>
      </c>
      <c r="S468" s="1" t="n">
        <v>68</v>
      </c>
      <c r="T468" s="1" t="n">
        <v>90</v>
      </c>
      <c r="U468" s="1" t="n">
        <v>68</v>
      </c>
      <c r="V468" s="1" t="n">
        <v>96</v>
      </c>
      <c r="W468" s="1" t="n">
        <v>96</v>
      </c>
      <c r="X468" s="47" t="n">
        <f aca="false">+W468-U468</f>
        <v>28</v>
      </c>
      <c r="Y468" s="14" t="n">
        <f aca="false">+W468-V468</f>
        <v>0</v>
      </c>
      <c r="Z468" s="67" t="s">
        <v>139</v>
      </c>
      <c r="AA468" s="49"/>
      <c r="AB468" s="45"/>
      <c r="AC468" s="5" t="n">
        <v>358906</v>
      </c>
      <c r="AD468" s="5" t="n">
        <v>137274</v>
      </c>
      <c r="AE468" s="50" t="s">
        <v>59</v>
      </c>
      <c r="AF468" s="51" t="n">
        <v>0.265</v>
      </c>
      <c r="AG468" s="52" t="n">
        <v>9903</v>
      </c>
      <c r="AH468" s="53" t="s">
        <v>74</v>
      </c>
      <c r="AI468" s="53" t="s">
        <v>4</v>
      </c>
      <c r="AJ468" s="4" t="s">
        <v>1266</v>
      </c>
      <c r="AK468" s="54" t="s">
        <v>182</v>
      </c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22.5" hidden="true" customHeight="false" outlineLevel="0" collapsed="false">
      <c r="A469" s="43"/>
      <c r="B469" s="11" t="s">
        <v>42</v>
      </c>
      <c r="C469" s="55"/>
      <c r="D469" s="1"/>
      <c r="E469" s="3" t="s">
        <v>748</v>
      </c>
      <c r="F469" s="3" t="s">
        <v>1267</v>
      </c>
      <c r="G469" s="6" t="s">
        <v>45</v>
      </c>
      <c r="H469" s="6" t="n">
        <v>6442</v>
      </c>
      <c r="I469" s="4" t="n">
        <v>600</v>
      </c>
      <c r="J469" s="4" t="s">
        <v>46</v>
      </c>
      <c r="L469" s="1" t="s">
        <v>47</v>
      </c>
      <c r="M469" s="3" t="s">
        <v>750</v>
      </c>
      <c r="N469" s="45"/>
      <c r="O469" s="1" t="s">
        <v>471</v>
      </c>
      <c r="Q469" s="1" t="n">
        <v>563</v>
      </c>
      <c r="R469" s="1"/>
      <c r="S469" s="1"/>
      <c r="T469" s="1"/>
      <c r="U469" s="1"/>
      <c r="V469" s="1"/>
      <c r="W469" s="1"/>
      <c r="X469" s="47" t="n">
        <f aca="false">+W469-U469</f>
        <v>0</v>
      </c>
      <c r="Y469" s="14" t="n">
        <f aca="false">+W469-V469</f>
        <v>0</v>
      </c>
      <c r="Z469" s="15" t="s">
        <v>1268</v>
      </c>
      <c r="AA469" s="49"/>
      <c r="AB469" s="45"/>
      <c r="AC469" s="5" t="n">
        <v>358923</v>
      </c>
      <c r="AD469" s="5" t="n">
        <v>138573</v>
      </c>
      <c r="AE469" s="50" t="s">
        <v>51</v>
      </c>
      <c r="AF469" s="51" t="n">
        <v>0.118</v>
      </c>
      <c r="AG469" s="52" t="n">
        <v>9903</v>
      </c>
      <c r="AH469" s="53" t="s">
        <v>74</v>
      </c>
      <c r="AI469" s="53" t="s">
        <v>4</v>
      </c>
      <c r="AJ469" s="4" t="s">
        <v>751</v>
      </c>
      <c r="AK469" s="54" t="s">
        <v>76</v>
      </c>
      <c r="AL469" s="72"/>
      <c r="AM469" s="72"/>
      <c r="AN469" s="72"/>
      <c r="AO469" s="72"/>
      <c r="AP469" s="72"/>
      <c r="AQ469" s="72"/>
      <c r="AR469" s="72"/>
      <c r="AS469" s="72"/>
      <c r="AT469" s="72"/>
      <c r="AU469" s="72"/>
      <c r="AV469" s="72"/>
      <c r="AW469" s="72"/>
      <c r="AX469" s="72"/>
      <c r="AY469" s="72"/>
      <c r="AZ469" s="72"/>
      <c r="BA469" s="72"/>
      <c r="BB469" s="72"/>
      <c r="BC469" s="72"/>
      <c r="BD469" s="72"/>
      <c r="BE469" s="72"/>
      <c r="BF469" s="72"/>
      <c r="BG469" s="72"/>
      <c r="BH469" s="72"/>
      <c r="BI469" s="72"/>
      <c r="BJ469" s="72"/>
      <c r="BK469" s="72"/>
      <c r="BL469" s="72"/>
      <c r="BM469" s="72"/>
      <c r="BN469" s="72"/>
      <c r="BO469" s="72"/>
      <c r="BP469" s="72"/>
      <c r="BQ469" s="72"/>
      <c r="BR469" s="72"/>
      <c r="BS469" s="72"/>
      <c r="BT469" s="72"/>
      <c r="BU469" s="72"/>
      <c r="BV469" s="72"/>
      <c r="BW469" s="72"/>
      <c r="BX469" s="72"/>
      <c r="BY469" s="72"/>
      <c r="BZ469" s="72"/>
      <c r="CA469" s="72"/>
      <c r="CB469" s="72"/>
      <c r="CC469" s="72"/>
      <c r="CD469" s="72"/>
      <c r="CE469" s="72"/>
      <c r="CF469" s="72"/>
      <c r="CG469" s="72"/>
      <c r="CH469" s="72"/>
      <c r="CI469" s="72"/>
      <c r="CJ469" s="72"/>
      <c r="CK469" s="72"/>
      <c r="CL469" s="72"/>
      <c r="CM469" s="72"/>
      <c r="CN469" s="72"/>
      <c r="CO469" s="72"/>
      <c r="CP469" s="72"/>
      <c r="CQ469" s="72"/>
      <c r="CR469" s="72"/>
      <c r="CS469" s="72"/>
      <c r="CT469" s="72"/>
      <c r="CU469" s="72"/>
      <c r="CV469" s="72"/>
      <c r="CW469" s="72"/>
      <c r="CX469" s="72"/>
      <c r="CY469" s="72"/>
      <c r="CZ469" s="72"/>
      <c r="DA469" s="72"/>
      <c r="DB469" s="72"/>
      <c r="DC469" s="72"/>
      <c r="DD469" s="72"/>
      <c r="DE469" s="72"/>
      <c r="DF469" s="72"/>
      <c r="DG469" s="72"/>
      <c r="DH469" s="72"/>
      <c r="DI469" s="72"/>
      <c r="DJ469" s="72"/>
      <c r="DK469" s="72"/>
      <c r="DL469" s="72"/>
      <c r="DM469" s="72"/>
      <c r="DN469" s="72"/>
      <c r="DO469" s="72"/>
      <c r="DP469" s="72"/>
      <c r="DQ469" s="72"/>
      <c r="DR469" s="72"/>
      <c r="DS469" s="72"/>
      <c r="DT469" s="72"/>
      <c r="DU469" s="72"/>
      <c r="DV469" s="72"/>
      <c r="DW469" s="72"/>
      <c r="DX469" s="72"/>
      <c r="DY469" s="72"/>
      <c r="DZ469" s="72"/>
      <c r="EA469" s="72"/>
      <c r="EB469" s="72"/>
      <c r="EC469" s="72"/>
      <c r="ED469" s="72"/>
      <c r="EE469" s="72"/>
      <c r="EF469" s="72"/>
      <c r="EG469" s="72"/>
      <c r="EH469" s="72"/>
      <c r="EI469" s="72"/>
      <c r="EJ469" s="72"/>
      <c r="EK469" s="72"/>
      <c r="EL469" s="72"/>
      <c r="EM469" s="72"/>
      <c r="EN469" s="72"/>
      <c r="EO469" s="72"/>
      <c r="EP469" s="72"/>
      <c r="EQ469" s="72"/>
      <c r="ER469" s="72"/>
      <c r="ES469" s="72"/>
      <c r="ET469" s="72"/>
      <c r="EU469" s="72"/>
      <c r="EV469" s="72"/>
      <c r="EW469" s="72"/>
      <c r="EX469" s="72"/>
      <c r="EY469" s="72"/>
      <c r="EZ469" s="72"/>
      <c r="FA469" s="72"/>
      <c r="FB469" s="72"/>
      <c r="FC469" s="72"/>
      <c r="FD469" s="72"/>
      <c r="FE469" s="72"/>
      <c r="FF469" s="72"/>
      <c r="FG469" s="72"/>
      <c r="FH469" s="72"/>
      <c r="FI469" s="72"/>
      <c r="FJ469" s="72"/>
      <c r="FK469" s="72"/>
      <c r="FL469" s="72"/>
      <c r="FM469" s="72"/>
      <c r="FN469" s="72"/>
      <c r="FO469" s="72"/>
      <c r="FP469" s="72"/>
      <c r="FQ469" s="72"/>
      <c r="FR469" s="72"/>
      <c r="FS469" s="72"/>
      <c r="FT469" s="72"/>
      <c r="FU469" s="72"/>
      <c r="FV469" s="72"/>
      <c r="FW469" s="72"/>
      <c r="FX469" s="72"/>
      <c r="FY469" s="72"/>
      <c r="FZ469" s="72"/>
      <c r="GA469" s="72"/>
      <c r="GB469" s="72"/>
      <c r="GC469" s="72"/>
      <c r="GD469" s="72"/>
      <c r="GE469" s="72"/>
      <c r="GF469" s="72"/>
      <c r="GG469" s="72"/>
      <c r="GH469" s="72"/>
      <c r="GI469" s="72"/>
      <c r="GJ469" s="72"/>
      <c r="GK469" s="72"/>
      <c r="GL469" s="72"/>
      <c r="GM469" s="72"/>
      <c r="GN469" s="72"/>
      <c r="GO469" s="72"/>
      <c r="GP469" s="72"/>
      <c r="GQ469" s="72"/>
      <c r="GR469" s="72"/>
      <c r="GS469" s="72"/>
      <c r="GT469" s="72"/>
      <c r="GU469" s="72"/>
      <c r="GV469" s="72"/>
      <c r="GW469" s="72"/>
      <c r="GX469" s="72"/>
      <c r="GY469" s="72"/>
      <c r="GZ469" s="72"/>
      <c r="HA469" s="72"/>
      <c r="HB469" s="72"/>
      <c r="HC469" s="72"/>
      <c r="HD469" s="72"/>
      <c r="HE469" s="72"/>
      <c r="HF469" s="72"/>
      <c r="HG469" s="72"/>
      <c r="HH469" s="72"/>
      <c r="HI469" s="72"/>
      <c r="HJ469" s="72"/>
      <c r="HK469" s="72"/>
      <c r="HL469" s="72"/>
      <c r="HM469" s="72"/>
      <c r="HN469" s="72"/>
      <c r="HO469" s="72"/>
      <c r="HP469" s="72"/>
      <c r="HQ469" s="72"/>
      <c r="HR469" s="72"/>
      <c r="HS469" s="72"/>
      <c r="HT469" s="72"/>
      <c r="HU469" s="72"/>
      <c r="HV469" s="72"/>
      <c r="HW469" s="72"/>
      <c r="HX469" s="72"/>
      <c r="HY469" s="72"/>
      <c r="HZ469" s="72"/>
      <c r="IA469" s="72"/>
      <c r="IB469" s="72"/>
      <c r="IC469" s="72"/>
      <c r="ID469" s="72"/>
      <c r="IE469" s="72"/>
      <c r="IF469" s="72"/>
      <c r="IG469" s="72"/>
      <c r="IH469" s="72"/>
      <c r="II469" s="72"/>
      <c r="IJ469" s="72"/>
      <c r="IK469" s="72"/>
      <c r="IL469" s="72"/>
      <c r="IM469" s="72"/>
      <c r="IN469" s="72"/>
      <c r="IO469" s="72"/>
      <c r="IP469" s="72"/>
      <c r="IQ469" s="72"/>
      <c r="IR469" s="72"/>
      <c r="IS469" s="72"/>
      <c r="IT469" s="72"/>
      <c r="IU469" s="72"/>
      <c r="IV469" s="72"/>
      <c r="IW469" s="72"/>
    </row>
    <row r="470" customFormat="false" ht="12.75" hidden="true" customHeight="false" outlineLevel="0" collapsed="false">
      <c r="A470" s="58"/>
      <c r="B470" s="59" t="s">
        <v>42</v>
      </c>
      <c r="C470" s="60"/>
      <c r="D470" s="61"/>
      <c r="E470" s="60" t="s">
        <v>1269</v>
      </c>
      <c r="F470" s="60" t="s">
        <v>1270</v>
      </c>
      <c r="G470" s="6" t="s">
        <v>45</v>
      </c>
      <c r="H470" s="62" t="n">
        <v>6494</v>
      </c>
      <c r="I470" s="4" t="n">
        <v>600</v>
      </c>
      <c r="J470" s="4" t="s">
        <v>46</v>
      </c>
      <c r="L470" s="1" t="s">
        <v>47</v>
      </c>
      <c r="M470" s="3" t="s">
        <v>1271</v>
      </c>
      <c r="N470" s="45"/>
      <c r="O470" s="64" t="s">
        <v>471</v>
      </c>
      <c r="Q470" s="64"/>
      <c r="R470" s="64"/>
      <c r="S470" s="64"/>
      <c r="T470" s="64"/>
      <c r="U470" s="64"/>
      <c r="V470" s="64"/>
      <c r="W470" s="64"/>
      <c r="X470" s="47" t="n">
        <f aca="false">+W470-U470</f>
        <v>0</v>
      </c>
      <c r="Y470" s="14" t="n">
        <f aca="false">+W470-V470</f>
        <v>0</v>
      </c>
      <c r="Z470" s="67" t="s">
        <v>1057</v>
      </c>
      <c r="AA470" s="49"/>
      <c r="AB470" s="45"/>
      <c r="AC470" s="5" t="n">
        <v>358937</v>
      </c>
      <c r="AD470" s="68" t="n">
        <v>28119</v>
      </c>
      <c r="AE470" s="50" t="s">
        <v>51</v>
      </c>
      <c r="AF470" s="51" t="n">
        <v>0.025</v>
      </c>
      <c r="AG470" s="52"/>
      <c r="AH470" s="53" t="s">
        <v>92</v>
      </c>
      <c r="AI470" s="53" t="s">
        <v>4</v>
      </c>
      <c r="AJ470" s="61" t="s">
        <v>79</v>
      </c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true" customHeight="false" outlineLevel="0" collapsed="false">
      <c r="A471" s="58"/>
      <c r="B471" s="59" t="s">
        <v>42</v>
      </c>
      <c r="C471" s="60"/>
      <c r="D471" s="61"/>
      <c r="E471" s="60" t="s">
        <v>1272</v>
      </c>
      <c r="F471" s="60" t="s">
        <v>1273</v>
      </c>
      <c r="G471" s="6" t="s">
        <v>45</v>
      </c>
      <c r="H471" s="62" t="n">
        <v>6595</v>
      </c>
      <c r="I471" s="4" t="n">
        <v>601</v>
      </c>
      <c r="J471" s="4" t="s">
        <v>46</v>
      </c>
      <c r="L471" s="44" t="s">
        <v>47</v>
      </c>
      <c r="M471" s="3" t="s">
        <v>1274</v>
      </c>
      <c r="N471" s="45"/>
      <c r="O471" s="64" t="s">
        <v>198</v>
      </c>
      <c r="Q471" s="64" t="n">
        <v>57</v>
      </c>
      <c r="R471" s="64" t="n">
        <v>65</v>
      </c>
      <c r="S471" s="64" t="n">
        <v>52</v>
      </c>
      <c r="T471" s="64" t="n">
        <v>53</v>
      </c>
      <c r="U471" s="64" t="n">
        <v>63</v>
      </c>
      <c r="V471" s="64" t="n">
        <v>91</v>
      </c>
      <c r="W471" s="64" t="n">
        <v>91</v>
      </c>
      <c r="X471" s="47" t="n">
        <f aca="false">+W471-U471</f>
        <v>28</v>
      </c>
      <c r="Y471" s="14" t="n">
        <f aca="false">+W471-V471</f>
        <v>0</v>
      </c>
      <c r="Z471" s="67" t="s">
        <v>139</v>
      </c>
      <c r="AA471" s="49"/>
      <c r="AB471" s="45"/>
      <c r="AC471" s="5" t="n">
        <v>358922</v>
      </c>
      <c r="AD471" s="68" t="n">
        <v>138472</v>
      </c>
      <c r="AE471" s="50" t="s">
        <v>51</v>
      </c>
      <c r="AF471" s="9" t="n">
        <v>0.33</v>
      </c>
      <c r="AG471" s="109" t="n">
        <v>9907</v>
      </c>
      <c r="AH471" s="1" t="s">
        <v>733</v>
      </c>
      <c r="AI471" s="53" t="s">
        <v>4</v>
      </c>
      <c r="AJ471" s="61" t="s">
        <v>1275</v>
      </c>
      <c r="AK471" s="54" t="s">
        <v>249</v>
      </c>
      <c r="AL471" s="72"/>
      <c r="AM471" s="72"/>
      <c r="AN471" s="72"/>
      <c r="AO471" s="72"/>
      <c r="AP471" s="72"/>
      <c r="AQ471" s="72"/>
      <c r="AR471" s="72"/>
      <c r="AS471" s="72"/>
      <c r="AT471" s="72"/>
      <c r="AU471" s="72"/>
      <c r="AV471" s="72"/>
      <c r="AW471" s="72"/>
      <c r="AX471" s="72"/>
      <c r="AY471" s="72"/>
      <c r="AZ471" s="72"/>
      <c r="BA471" s="72"/>
      <c r="BB471" s="72"/>
      <c r="BC471" s="72"/>
      <c r="BD471" s="72"/>
      <c r="BE471" s="72"/>
      <c r="BF471" s="72"/>
      <c r="BG471" s="72"/>
      <c r="BH471" s="72"/>
      <c r="BI471" s="72"/>
      <c r="BJ471" s="72"/>
      <c r="BK471" s="72"/>
      <c r="BL471" s="72"/>
      <c r="BM471" s="72"/>
      <c r="BN471" s="72"/>
      <c r="BO471" s="72"/>
      <c r="BP471" s="72"/>
      <c r="BQ471" s="72"/>
      <c r="BR471" s="72"/>
      <c r="BS471" s="72"/>
      <c r="BT471" s="72"/>
      <c r="BU471" s="72"/>
      <c r="BV471" s="72"/>
      <c r="BW471" s="72"/>
      <c r="BX471" s="72"/>
      <c r="BY471" s="72"/>
      <c r="BZ471" s="72"/>
      <c r="CA471" s="72"/>
      <c r="CB471" s="72"/>
      <c r="CC471" s="72"/>
      <c r="CD471" s="72"/>
      <c r="CE471" s="72"/>
      <c r="CF471" s="72"/>
      <c r="CG471" s="72"/>
      <c r="CH471" s="72"/>
      <c r="CI471" s="72"/>
      <c r="CJ471" s="72"/>
      <c r="CK471" s="72"/>
      <c r="CL471" s="72"/>
      <c r="CM471" s="72"/>
      <c r="CN471" s="72"/>
      <c r="CO471" s="72"/>
      <c r="CP471" s="72"/>
      <c r="CQ471" s="72"/>
      <c r="CR471" s="72"/>
      <c r="CS471" s="72"/>
      <c r="CT471" s="72"/>
      <c r="CU471" s="72"/>
      <c r="CV471" s="72"/>
      <c r="CW471" s="72"/>
      <c r="CX471" s="72"/>
      <c r="CY471" s="72"/>
      <c r="CZ471" s="72"/>
      <c r="DA471" s="72"/>
      <c r="DB471" s="72"/>
      <c r="DC471" s="72"/>
      <c r="DD471" s="72"/>
      <c r="DE471" s="72"/>
      <c r="DF471" s="72"/>
      <c r="DG471" s="72"/>
      <c r="DH471" s="72"/>
      <c r="DI471" s="72"/>
      <c r="DJ471" s="72"/>
      <c r="DK471" s="72"/>
      <c r="DL471" s="72"/>
      <c r="DM471" s="72"/>
      <c r="DN471" s="72"/>
      <c r="DO471" s="72"/>
      <c r="DP471" s="72"/>
      <c r="DQ471" s="72"/>
      <c r="DR471" s="72"/>
      <c r="DS471" s="72"/>
      <c r="DT471" s="72"/>
      <c r="DU471" s="72"/>
      <c r="DV471" s="72"/>
      <c r="DW471" s="72"/>
      <c r="DX471" s="72"/>
      <c r="DY471" s="72"/>
      <c r="DZ471" s="72"/>
      <c r="EA471" s="72"/>
      <c r="EB471" s="72"/>
      <c r="EC471" s="72"/>
      <c r="ED471" s="72"/>
      <c r="EE471" s="72"/>
      <c r="EF471" s="72"/>
      <c r="EG471" s="72"/>
      <c r="EH471" s="72"/>
      <c r="EI471" s="72"/>
      <c r="EJ471" s="72"/>
      <c r="EK471" s="72"/>
      <c r="EL471" s="72"/>
      <c r="EM471" s="72"/>
      <c r="EN471" s="72"/>
      <c r="EO471" s="72"/>
      <c r="EP471" s="72"/>
      <c r="EQ471" s="72"/>
      <c r="ER471" s="72"/>
      <c r="ES471" s="72"/>
      <c r="ET471" s="72"/>
      <c r="EU471" s="72"/>
      <c r="EV471" s="72"/>
      <c r="EW471" s="72"/>
      <c r="EX471" s="72"/>
      <c r="EY471" s="72"/>
      <c r="EZ471" s="72"/>
      <c r="FA471" s="72"/>
      <c r="FB471" s="72"/>
      <c r="FC471" s="72"/>
      <c r="FD471" s="72"/>
      <c r="FE471" s="72"/>
      <c r="FF471" s="72"/>
      <c r="FG471" s="72"/>
      <c r="FH471" s="72"/>
      <c r="FI471" s="72"/>
      <c r="FJ471" s="72"/>
      <c r="FK471" s="72"/>
      <c r="FL471" s="72"/>
      <c r="FM471" s="72"/>
      <c r="FN471" s="72"/>
      <c r="FO471" s="72"/>
      <c r="FP471" s="72"/>
      <c r="FQ471" s="72"/>
      <c r="FR471" s="72"/>
      <c r="FS471" s="72"/>
      <c r="FT471" s="72"/>
      <c r="FU471" s="72"/>
      <c r="FV471" s="72"/>
      <c r="FW471" s="72"/>
      <c r="FX471" s="72"/>
      <c r="FY471" s="72"/>
      <c r="FZ471" s="72"/>
      <c r="GA471" s="72"/>
      <c r="GB471" s="72"/>
      <c r="GC471" s="72"/>
      <c r="GD471" s="72"/>
      <c r="GE471" s="72"/>
      <c r="GF471" s="72"/>
      <c r="GG471" s="72"/>
      <c r="GH471" s="72"/>
      <c r="GI471" s="72"/>
      <c r="GJ471" s="72"/>
      <c r="GK471" s="72"/>
      <c r="GL471" s="72"/>
      <c r="GM471" s="72"/>
      <c r="GN471" s="72"/>
      <c r="GO471" s="72"/>
      <c r="GP471" s="72"/>
      <c r="GQ471" s="72"/>
      <c r="GR471" s="72"/>
      <c r="GS471" s="72"/>
      <c r="GT471" s="72"/>
      <c r="GU471" s="72"/>
      <c r="GV471" s="72"/>
      <c r="GW471" s="72"/>
      <c r="GX471" s="72"/>
      <c r="GY471" s="72"/>
      <c r="GZ471" s="72"/>
      <c r="HA471" s="72"/>
      <c r="HB471" s="72"/>
      <c r="HC471" s="72"/>
      <c r="HD471" s="72"/>
      <c r="HE471" s="72"/>
      <c r="HF471" s="72"/>
      <c r="HG471" s="72"/>
      <c r="HH471" s="72"/>
      <c r="HI471" s="72"/>
      <c r="HJ471" s="72"/>
      <c r="HK471" s="72"/>
      <c r="HL471" s="72"/>
      <c r="HM471" s="72"/>
      <c r="HN471" s="72"/>
      <c r="HO471" s="72"/>
      <c r="HP471" s="72"/>
      <c r="HQ471" s="72"/>
      <c r="HR471" s="72"/>
      <c r="HS471" s="72"/>
      <c r="HT471" s="72"/>
      <c r="HU471" s="72"/>
      <c r="HV471" s="72"/>
      <c r="HW471" s="72"/>
      <c r="HX471" s="72"/>
      <c r="HY471" s="72"/>
      <c r="HZ471" s="72"/>
      <c r="IA471" s="72"/>
      <c r="IB471" s="72"/>
      <c r="IC471" s="72"/>
      <c r="ID471" s="72"/>
      <c r="IE471" s="72"/>
      <c r="IF471" s="72"/>
      <c r="IG471" s="72"/>
      <c r="IH471" s="72"/>
      <c r="II471" s="72"/>
      <c r="IJ471" s="72"/>
      <c r="IK471" s="72"/>
      <c r="IL471" s="72"/>
      <c r="IM471" s="72"/>
      <c r="IN471" s="72"/>
      <c r="IO471" s="72"/>
      <c r="IP471" s="72"/>
      <c r="IQ471" s="72"/>
      <c r="IR471" s="72"/>
      <c r="IS471" s="72"/>
      <c r="IT471" s="72"/>
      <c r="IU471" s="72"/>
      <c r="IV471" s="72"/>
      <c r="IW471" s="72"/>
    </row>
    <row r="472" customFormat="false" ht="12.75" hidden="true" customHeight="false" outlineLevel="0" collapsed="false">
      <c r="A472" s="43"/>
      <c r="B472" s="11" t="s">
        <v>42</v>
      </c>
      <c r="E472" s="55" t="s">
        <v>1276</v>
      </c>
      <c r="F472" s="55" t="s">
        <v>1277</v>
      </c>
      <c r="G472" s="6" t="s">
        <v>45</v>
      </c>
      <c r="H472" s="5" t="n">
        <v>6784</v>
      </c>
      <c r="I472" s="1" t="n">
        <v>600</v>
      </c>
      <c r="J472" s="46" t="s">
        <v>46</v>
      </c>
      <c r="K472" s="1"/>
      <c r="L472" s="1" t="s">
        <v>47</v>
      </c>
      <c r="M472" s="3" t="s">
        <v>1278</v>
      </c>
      <c r="N472" s="1"/>
      <c r="O472" s="1" t="s">
        <v>159</v>
      </c>
      <c r="Q472" s="1"/>
      <c r="R472" s="1"/>
      <c r="S472" s="1"/>
      <c r="T472" s="1"/>
      <c r="U472" s="1"/>
      <c r="V472" s="1"/>
      <c r="W472" s="1"/>
      <c r="X472" s="47" t="n">
        <f aca="false">+W472-U472</f>
        <v>0</v>
      </c>
      <c r="Y472" s="14" t="n">
        <f aca="false">+W472-V472</f>
        <v>0</v>
      </c>
      <c r="Z472" s="15" t="s">
        <v>146</v>
      </c>
      <c r="AA472" s="49"/>
      <c r="AB472" s="45"/>
      <c r="AC472" s="5" t="n">
        <v>309786</v>
      </c>
      <c r="AD472" s="5" t="n">
        <v>26579</v>
      </c>
      <c r="AE472" s="50" t="s">
        <v>51</v>
      </c>
      <c r="AF472" s="51" t="n">
        <v>0.025</v>
      </c>
      <c r="AG472" s="52"/>
      <c r="AH472" s="53" t="s">
        <v>92</v>
      </c>
      <c r="AI472" s="53" t="s">
        <v>4</v>
      </c>
      <c r="AJ472" s="4" t="s">
        <v>79</v>
      </c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true" customHeight="false" outlineLevel="0" collapsed="false">
      <c r="A473" s="43"/>
      <c r="B473" s="11" t="n">
        <v>36325</v>
      </c>
      <c r="E473" s="55" t="s">
        <v>1279</v>
      </c>
      <c r="F473" s="55" t="s">
        <v>1280</v>
      </c>
      <c r="G473" s="6" t="s">
        <v>45</v>
      </c>
      <c r="H473" s="5" t="n">
        <v>9643</v>
      </c>
      <c r="I473" s="1"/>
      <c r="J473" s="56"/>
      <c r="K473" s="1"/>
      <c r="L473" s="55"/>
      <c r="M473" s="55"/>
      <c r="N473" s="1" t="s">
        <v>56</v>
      </c>
      <c r="O473" s="1" t="s">
        <v>105</v>
      </c>
      <c r="Q473" s="1" t="n">
        <v>2812</v>
      </c>
      <c r="R473" s="14" t="n">
        <v>3066</v>
      </c>
      <c r="S473" s="1" t="n">
        <v>3507</v>
      </c>
      <c r="T473" s="1" t="n">
        <v>3416</v>
      </c>
      <c r="U473" s="14" t="n">
        <v>3037</v>
      </c>
      <c r="V473" s="1" t="n">
        <v>3066</v>
      </c>
      <c r="W473" s="14" t="n">
        <v>3066</v>
      </c>
      <c r="X473" s="47" t="n">
        <f aca="false">+W473-U473</f>
        <v>29</v>
      </c>
      <c r="Y473" s="14" t="n">
        <f aca="false">+W473-V473</f>
        <v>0</v>
      </c>
      <c r="Z473" s="8" t="s">
        <v>139</v>
      </c>
      <c r="AA473" s="49"/>
      <c r="AB473" s="45"/>
      <c r="AC473" s="5"/>
      <c r="AD473" s="5" t="n">
        <v>266970</v>
      </c>
      <c r="AE473" s="44" t="s">
        <v>59</v>
      </c>
      <c r="AF473" s="51"/>
      <c r="AG473" s="57"/>
      <c r="AH473" s="53"/>
      <c r="AI473" s="53" t="s">
        <v>4</v>
      </c>
      <c r="AJ473" s="1"/>
      <c r="AK473" s="54" t="s">
        <v>53</v>
      </c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22.5" hidden="true" customHeight="false" outlineLevel="0" collapsed="false">
      <c r="A474" s="43"/>
      <c r="B474" s="11" t="s">
        <v>42</v>
      </c>
      <c r="E474" s="3" t="s">
        <v>156</v>
      </c>
      <c r="F474" s="3" t="s">
        <v>1281</v>
      </c>
      <c r="G474" s="6" t="s">
        <v>45</v>
      </c>
      <c r="H474" s="6" t="n">
        <v>9658</v>
      </c>
      <c r="I474" s="4" t="n">
        <v>600</v>
      </c>
      <c r="J474" s="4" t="s">
        <v>46</v>
      </c>
      <c r="K474" s="4" t="n">
        <v>1</v>
      </c>
      <c r="L474" s="1" t="s">
        <v>47</v>
      </c>
      <c r="M474" s="3" t="s">
        <v>158</v>
      </c>
      <c r="N474" s="45"/>
      <c r="O474" s="1" t="s">
        <v>159</v>
      </c>
      <c r="Q474" s="1"/>
      <c r="R474" s="1"/>
      <c r="S474" s="1"/>
      <c r="T474" s="1"/>
      <c r="U474" s="1"/>
      <c r="V474" s="1"/>
      <c r="W474" s="1"/>
      <c r="X474" s="47" t="n">
        <f aca="false">+W474-U474</f>
        <v>0</v>
      </c>
      <c r="Y474" s="14" t="n">
        <f aca="false">+W474-V474</f>
        <v>0</v>
      </c>
      <c r="Z474" s="15" t="s">
        <v>1282</v>
      </c>
      <c r="AA474" s="49"/>
      <c r="AB474" s="45"/>
      <c r="AC474" s="5" t="n">
        <v>136534</v>
      </c>
      <c r="AD474" s="5" t="n">
        <v>125893</v>
      </c>
      <c r="AE474" s="53" t="s">
        <v>59</v>
      </c>
      <c r="AF474" s="177" t="n">
        <v>0.088</v>
      </c>
      <c r="AG474" s="178"/>
      <c r="AH474" s="53" t="s">
        <v>66</v>
      </c>
      <c r="AI474" s="53" t="s">
        <v>4</v>
      </c>
      <c r="AJ474" s="4" t="s">
        <v>1283</v>
      </c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true" customHeight="false" outlineLevel="0" collapsed="false">
      <c r="A475" s="58"/>
      <c r="B475" s="59" t="s">
        <v>42</v>
      </c>
      <c r="C475" s="60"/>
      <c r="D475" s="61"/>
      <c r="E475" s="73" t="s">
        <v>1284</v>
      </c>
      <c r="F475" s="73" t="s">
        <v>1285</v>
      </c>
      <c r="G475" s="6" t="s">
        <v>45</v>
      </c>
      <c r="H475" s="68" t="n">
        <v>6353</v>
      </c>
      <c r="I475" s="1" t="n">
        <v>600</v>
      </c>
      <c r="J475" s="46" t="s">
        <v>46</v>
      </c>
      <c r="K475" s="1"/>
      <c r="L475" s="1" t="s">
        <v>47</v>
      </c>
      <c r="M475" s="3" t="s">
        <v>1286</v>
      </c>
      <c r="N475" s="1"/>
      <c r="O475" s="64" t="s">
        <v>125</v>
      </c>
      <c r="Q475" s="79" t="n">
        <v>3503</v>
      </c>
      <c r="R475" s="64"/>
      <c r="S475" s="64"/>
      <c r="T475" s="64"/>
      <c r="U475" s="64"/>
      <c r="V475" s="64"/>
      <c r="W475" s="64"/>
      <c r="X475" s="47" t="n">
        <f aca="false">+W475-U475</f>
        <v>0</v>
      </c>
      <c r="Y475" s="14" t="n">
        <f aca="false">+W475-V475</f>
        <v>0</v>
      </c>
      <c r="Z475" s="15" t="s">
        <v>220</v>
      </c>
      <c r="AA475" s="49"/>
      <c r="AB475" s="45"/>
      <c r="AC475" s="5" t="n">
        <v>313309</v>
      </c>
      <c r="AD475" s="68" t="n">
        <v>138841</v>
      </c>
      <c r="AE475" s="50" t="s">
        <v>121</v>
      </c>
      <c r="AF475" s="51" t="n">
        <v>0.03</v>
      </c>
      <c r="AG475" s="52"/>
      <c r="AH475" s="53" t="s">
        <v>92</v>
      </c>
      <c r="AI475" s="53" t="s">
        <v>4</v>
      </c>
      <c r="AJ475" s="61" t="s">
        <v>79</v>
      </c>
      <c r="AK475" s="54" t="s">
        <v>222</v>
      </c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true" customHeight="false" outlineLevel="0" collapsed="false">
      <c r="A476" s="43"/>
      <c r="B476" s="11" t="s">
        <v>42</v>
      </c>
      <c r="C476" s="55"/>
      <c r="D476" s="1"/>
      <c r="E476" s="3" t="s">
        <v>1287</v>
      </c>
      <c r="F476" s="3" t="s">
        <v>1288</v>
      </c>
      <c r="G476" s="6" t="s">
        <v>45</v>
      </c>
      <c r="H476" s="6" t="n">
        <v>6669</v>
      </c>
      <c r="I476" s="4" t="n">
        <v>447</v>
      </c>
      <c r="J476" s="4" t="s">
        <v>46</v>
      </c>
      <c r="L476" s="44" t="s">
        <v>47</v>
      </c>
      <c r="M476" s="3" t="s">
        <v>1289</v>
      </c>
      <c r="N476" s="45"/>
      <c r="O476" s="1" t="s">
        <v>105</v>
      </c>
      <c r="Q476" s="1"/>
      <c r="R476" s="1" t="n">
        <v>84</v>
      </c>
      <c r="S476" s="1" t="n">
        <v>193</v>
      </c>
      <c r="T476" s="1" t="n">
        <v>117</v>
      </c>
      <c r="U476" s="1" t="n">
        <v>84</v>
      </c>
      <c r="V476" s="1" t="n">
        <v>114</v>
      </c>
      <c r="W476" s="1" t="n">
        <v>114</v>
      </c>
      <c r="X476" s="47" t="n">
        <f aca="false">+W476-U476</f>
        <v>30</v>
      </c>
      <c r="Y476" s="14" t="n">
        <f aca="false">+W476-V476</f>
        <v>0</v>
      </c>
      <c r="Z476" s="67" t="s">
        <v>139</v>
      </c>
      <c r="AA476" s="49"/>
      <c r="AB476" s="45"/>
      <c r="AC476" s="5" t="n">
        <v>346106</v>
      </c>
      <c r="AD476" s="5" t="n">
        <v>136100</v>
      </c>
      <c r="AE476" s="50" t="s">
        <v>59</v>
      </c>
      <c r="AF476" s="51" t="n">
        <v>0.157</v>
      </c>
      <c r="AG476" s="52" t="n">
        <v>9812</v>
      </c>
      <c r="AH476" s="53" t="s">
        <v>187</v>
      </c>
      <c r="AI476" s="53" t="s">
        <v>4</v>
      </c>
      <c r="AJ476" s="4" t="s">
        <v>1290</v>
      </c>
      <c r="AK476" s="54" t="s">
        <v>182</v>
      </c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22.5" hidden="true" customHeight="false" outlineLevel="0" collapsed="false">
      <c r="A477" s="43"/>
      <c r="B477" s="11" t="s">
        <v>42</v>
      </c>
      <c r="E477" s="3" t="s">
        <v>1291</v>
      </c>
      <c r="F477" s="3" t="s">
        <v>1292</v>
      </c>
      <c r="G477" s="6" t="s">
        <v>45</v>
      </c>
      <c r="H477" s="6" t="n">
        <v>6677</v>
      </c>
      <c r="I477" s="4" t="n">
        <v>600</v>
      </c>
      <c r="J477" s="4" t="s">
        <v>46</v>
      </c>
      <c r="L477" s="44" t="s">
        <v>47</v>
      </c>
      <c r="M477" s="3" t="s">
        <v>1293</v>
      </c>
      <c r="N477" s="45"/>
      <c r="O477" s="64" t="s">
        <v>125</v>
      </c>
      <c r="Q477" s="1"/>
      <c r="R477" s="1"/>
      <c r="S477" s="1"/>
      <c r="T477" s="1"/>
      <c r="U477" s="1"/>
      <c r="V477" s="1"/>
      <c r="W477" s="1"/>
      <c r="X477" s="47" t="n">
        <f aca="false">+W477-U477</f>
        <v>0</v>
      </c>
      <c r="Y477" s="14" t="n">
        <f aca="false">+W477-V477</f>
        <v>0</v>
      </c>
      <c r="Z477" s="67" t="s">
        <v>1294</v>
      </c>
      <c r="AA477" s="49"/>
      <c r="AB477" s="45"/>
      <c r="AC477" s="5" t="n">
        <v>346103</v>
      </c>
      <c r="AD477" s="5" t="n">
        <v>50280</v>
      </c>
      <c r="AE477" s="50" t="s">
        <v>51</v>
      </c>
      <c r="AF477" s="51" t="n">
        <v>0.04</v>
      </c>
      <c r="AG477" s="52" t="n">
        <v>9903</v>
      </c>
      <c r="AH477" s="53" t="s">
        <v>74</v>
      </c>
      <c r="AI477" s="53" t="s">
        <v>4</v>
      </c>
      <c r="AJ477" s="4" t="s">
        <v>1295</v>
      </c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22.5" hidden="true" customHeight="false" outlineLevel="0" collapsed="false">
      <c r="A478" s="58"/>
      <c r="B478" s="59" t="s">
        <v>42</v>
      </c>
      <c r="C478" s="60"/>
      <c r="D478" s="61"/>
      <c r="E478" s="60" t="s">
        <v>1291</v>
      </c>
      <c r="F478" s="3" t="s">
        <v>1292</v>
      </c>
      <c r="G478" s="6" t="s">
        <v>45</v>
      </c>
      <c r="H478" s="62" t="n">
        <v>6677</v>
      </c>
      <c r="I478" s="4" t="n">
        <v>600</v>
      </c>
      <c r="J478" s="4" t="s">
        <v>46</v>
      </c>
      <c r="L478" s="44" t="s">
        <v>47</v>
      </c>
      <c r="M478" s="3" t="s">
        <v>1293</v>
      </c>
      <c r="N478" s="45"/>
      <c r="O478" s="64" t="s">
        <v>125</v>
      </c>
      <c r="Q478" s="79"/>
      <c r="R478" s="79"/>
      <c r="S478" s="79"/>
      <c r="T478" s="79"/>
      <c r="U478" s="79"/>
      <c r="V478" s="79"/>
      <c r="W478" s="79"/>
      <c r="X478" s="47" t="n">
        <f aca="false">+W478-U478</f>
        <v>0</v>
      </c>
      <c r="Y478" s="14" t="n">
        <f aca="false">+W478-V478</f>
        <v>0</v>
      </c>
      <c r="Z478" s="67" t="s">
        <v>1296</v>
      </c>
      <c r="AA478" s="49"/>
      <c r="AB478" s="45"/>
      <c r="AC478" s="5"/>
      <c r="AD478" s="68" t="n">
        <v>139440</v>
      </c>
      <c r="AE478" s="50" t="s">
        <v>59</v>
      </c>
      <c r="AF478" s="51" t="n">
        <v>0.33</v>
      </c>
      <c r="AG478" s="52"/>
      <c r="AH478" s="53" t="s">
        <v>66</v>
      </c>
      <c r="AI478" s="53" t="s">
        <v>4</v>
      </c>
      <c r="AJ478" s="61" t="s">
        <v>1295</v>
      </c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22.5" hidden="true" customHeight="false" outlineLevel="0" collapsed="false">
      <c r="A479" s="58"/>
      <c r="B479" s="59" t="s">
        <v>42</v>
      </c>
      <c r="C479" s="60"/>
      <c r="D479" s="61"/>
      <c r="E479" s="60" t="s">
        <v>1297</v>
      </c>
      <c r="F479" s="60" t="s">
        <v>1298</v>
      </c>
      <c r="G479" s="62" t="s">
        <v>45</v>
      </c>
      <c r="H479" s="62" t="n">
        <v>9696</v>
      </c>
      <c r="I479" s="61" t="n">
        <v>601</v>
      </c>
      <c r="J479" s="61" t="s">
        <v>46</v>
      </c>
      <c r="K479" s="61" t="n">
        <v>1</v>
      </c>
      <c r="L479" s="63" t="s">
        <v>47</v>
      </c>
      <c r="M479" s="60" t="s">
        <v>1299</v>
      </c>
      <c r="N479" s="0"/>
      <c r="O479" s="64" t="s">
        <v>198</v>
      </c>
      <c r="P479" s="65"/>
      <c r="Q479" s="64" t="n">
        <v>1</v>
      </c>
      <c r="R479" s="64" t="n">
        <v>0</v>
      </c>
      <c r="S479" s="64"/>
      <c r="T479" s="64"/>
      <c r="U479" s="64" t="n">
        <v>4000</v>
      </c>
      <c r="V479" s="64" t="n">
        <v>4450</v>
      </c>
      <c r="W479" s="64" t="n">
        <v>4030</v>
      </c>
      <c r="X479" s="47" t="n">
        <f aca="false">+W479-U479</f>
        <v>30</v>
      </c>
      <c r="Y479" s="66" t="n">
        <f aca="false">+W479-V479</f>
        <v>-420</v>
      </c>
      <c r="Z479" s="15" t="s">
        <v>1300</v>
      </c>
      <c r="AA479" s="54"/>
      <c r="AC479" s="68" t="n">
        <v>127290</v>
      </c>
      <c r="AD479" s="68" t="n">
        <v>577404</v>
      </c>
      <c r="AE479" s="75" t="s">
        <v>59</v>
      </c>
      <c r="AF479" s="76" t="n">
        <v>0.086</v>
      </c>
      <c r="AG479" s="77" t="n">
        <v>9904</v>
      </c>
      <c r="AH479" s="71" t="s">
        <v>74</v>
      </c>
      <c r="AI479" s="71" t="s">
        <v>4</v>
      </c>
      <c r="AJ479" s="61" t="s">
        <v>1301</v>
      </c>
      <c r="AK479" s="54" t="s">
        <v>60</v>
      </c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true" customHeight="false" outlineLevel="0" collapsed="false">
      <c r="A480" s="43"/>
      <c r="B480" s="11" t="s">
        <v>42</v>
      </c>
      <c r="E480" s="3" t="s">
        <v>278</v>
      </c>
      <c r="F480" s="3" t="s">
        <v>1302</v>
      </c>
      <c r="G480" s="6" t="s">
        <v>45</v>
      </c>
      <c r="H480" s="6" t="n">
        <v>2680</v>
      </c>
      <c r="I480" s="4" t="n">
        <v>757</v>
      </c>
      <c r="J480" s="4" t="s">
        <v>46</v>
      </c>
      <c r="L480" s="1" t="s">
        <v>47</v>
      </c>
      <c r="M480" s="3" t="s">
        <v>380</v>
      </c>
      <c r="N480" s="45"/>
      <c r="O480" s="1" t="s">
        <v>115</v>
      </c>
      <c r="Q480" s="1" t="n">
        <f aca="false">385+16</f>
        <v>401</v>
      </c>
      <c r="R480" s="1" t="n">
        <v>216</v>
      </c>
      <c r="S480" s="1" t="n">
        <v>268</v>
      </c>
      <c r="T480" s="1" t="n">
        <v>382</v>
      </c>
      <c r="U480" s="1" t="n">
        <v>276</v>
      </c>
      <c r="V480" s="1" t="n">
        <v>307</v>
      </c>
      <c r="W480" s="1" t="n">
        <v>307</v>
      </c>
      <c r="X480" s="47" t="n">
        <f aca="false">+W480-U480</f>
        <v>31</v>
      </c>
      <c r="Y480" s="14" t="n">
        <f aca="false">+W480-V480</f>
        <v>0</v>
      </c>
      <c r="Z480" s="67" t="s">
        <v>139</v>
      </c>
      <c r="AA480" s="15"/>
      <c r="AB480" s="45"/>
      <c r="AC480" s="5" t="n">
        <v>130645</v>
      </c>
      <c r="AD480" s="5" t="n">
        <v>137632</v>
      </c>
      <c r="AE480" s="50" t="s">
        <v>59</v>
      </c>
      <c r="AF480" s="51" t="n">
        <v>0.06</v>
      </c>
      <c r="AG480" s="52"/>
      <c r="AH480" s="53" t="s">
        <v>92</v>
      </c>
      <c r="AI480" s="53" t="s">
        <v>4</v>
      </c>
      <c r="AJ480" s="4" t="s">
        <v>381</v>
      </c>
      <c r="AK480" s="54" t="s">
        <v>182</v>
      </c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true" customHeight="false" outlineLevel="0" collapsed="false">
      <c r="A481" s="58"/>
      <c r="B481" s="59" t="s">
        <v>42</v>
      </c>
      <c r="C481" s="60"/>
      <c r="D481" s="61"/>
      <c r="E481" s="60" t="s">
        <v>486</v>
      </c>
      <c r="F481" s="60" t="s">
        <v>1303</v>
      </c>
      <c r="G481" s="62" t="s">
        <v>488</v>
      </c>
      <c r="H481" s="62" t="n">
        <v>5848</v>
      </c>
      <c r="I481" s="61" t="n">
        <v>487</v>
      </c>
      <c r="J481" s="61" t="s">
        <v>46</v>
      </c>
      <c r="K481" s="61"/>
      <c r="L481" s="63" t="s">
        <v>47</v>
      </c>
      <c r="M481" s="60" t="s">
        <v>486</v>
      </c>
      <c r="N481" s="0"/>
      <c r="O481" s="64" t="s">
        <v>72</v>
      </c>
      <c r="P481" s="65"/>
      <c r="Q481" s="64" t="n">
        <v>117</v>
      </c>
      <c r="R481" s="64" t="n">
        <v>49</v>
      </c>
      <c r="S481" s="64" t="n">
        <v>208</v>
      </c>
      <c r="T481" s="64" t="n">
        <v>183</v>
      </c>
      <c r="U481" s="64" t="n">
        <v>172</v>
      </c>
      <c r="V481" s="64" t="n">
        <v>203</v>
      </c>
      <c r="W481" s="64" t="n">
        <v>203</v>
      </c>
      <c r="X481" s="47" t="n">
        <f aca="false">+W481-U481</f>
        <v>31</v>
      </c>
      <c r="Y481" s="66" t="n">
        <f aca="false">+W481-V481</f>
        <v>0</v>
      </c>
      <c r="Z481" s="67" t="s">
        <v>139</v>
      </c>
      <c r="AA481" s="67"/>
      <c r="AC481" s="0"/>
      <c r="AD481" s="68" t="n">
        <v>586105</v>
      </c>
      <c r="AE481" s="75" t="s">
        <v>51</v>
      </c>
      <c r="AF481" s="76" t="n">
        <v>0.055</v>
      </c>
      <c r="AG481" s="77"/>
      <c r="AH481" s="71" t="s">
        <v>92</v>
      </c>
      <c r="AI481" s="71" t="s">
        <v>4</v>
      </c>
      <c r="AJ481" s="61" t="s">
        <v>79</v>
      </c>
      <c r="AK481" s="54" t="s">
        <v>53</v>
      </c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true" customHeight="false" outlineLevel="0" collapsed="false">
      <c r="A482" s="58"/>
      <c r="B482" s="59" t="n">
        <v>36325</v>
      </c>
      <c r="C482" s="60"/>
      <c r="D482" s="61"/>
      <c r="E482" s="73" t="s">
        <v>278</v>
      </c>
      <c r="F482" s="73" t="s">
        <v>1304</v>
      </c>
      <c r="G482" s="62" t="s">
        <v>45</v>
      </c>
      <c r="H482" s="68" t="n">
        <v>9717</v>
      </c>
      <c r="I482" s="64"/>
      <c r="J482" s="78"/>
      <c r="K482" s="64"/>
      <c r="L482" s="73"/>
      <c r="M482" s="73" t="s">
        <v>89</v>
      </c>
      <c r="N482" s="64" t="s">
        <v>56</v>
      </c>
      <c r="O482" s="64" t="s">
        <v>115</v>
      </c>
      <c r="P482" s="65"/>
      <c r="Q482" s="64" t="n">
        <v>408</v>
      </c>
      <c r="R482" s="64" t="n">
        <v>157</v>
      </c>
      <c r="S482" s="64" t="n">
        <v>356</v>
      </c>
      <c r="T482" s="64" t="n">
        <v>334</v>
      </c>
      <c r="U482" s="64" t="n">
        <v>198</v>
      </c>
      <c r="V482" s="64" t="n">
        <v>229</v>
      </c>
      <c r="W482" s="64" t="n">
        <v>229</v>
      </c>
      <c r="X482" s="47" t="n">
        <f aca="false">+W482-U482</f>
        <v>31</v>
      </c>
      <c r="Y482" s="66" t="n">
        <f aca="false">+W482-V482</f>
        <v>0</v>
      </c>
      <c r="Z482" s="67" t="s">
        <v>139</v>
      </c>
      <c r="AA482" s="54"/>
      <c r="AC482" s="68"/>
      <c r="AD482" s="68" t="n">
        <v>134987</v>
      </c>
      <c r="AE482" s="63" t="s">
        <v>59</v>
      </c>
      <c r="AF482" s="76" t="n">
        <v>0.06</v>
      </c>
      <c r="AG482" s="80"/>
      <c r="AH482" s="71" t="s">
        <v>92</v>
      </c>
      <c r="AI482" s="71" t="s">
        <v>4</v>
      </c>
      <c r="AJ482" s="64" t="s">
        <v>381</v>
      </c>
      <c r="AK482" s="54" t="s">
        <v>182</v>
      </c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true" customHeight="false" outlineLevel="0" collapsed="false">
      <c r="A483" s="43"/>
      <c r="B483" s="11" t="s">
        <v>42</v>
      </c>
      <c r="E483" s="55" t="s">
        <v>1305</v>
      </c>
      <c r="F483" s="55" t="s">
        <v>1306</v>
      </c>
      <c r="G483" s="6" t="s">
        <v>45</v>
      </c>
      <c r="H483" s="5" t="n">
        <v>9763</v>
      </c>
      <c r="I483" s="1"/>
      <c r="J483" s="56"/>
      <c r="K483" s="1"/>
      <c r="L483" s="55"/>
      <c r="M483" s="55" t="s">
        <v>1305</v>
      </c>
      <c r="N483" s="1"/>
      <c r="O483" s="1" t="s">
        <v>192</v>
      </c>
      <c r="Q483" s="1" t="n">
        <v>134</v>
      </c>
      <c r="R483" s="1" t="n">
        <v>68</v>
      </c>
      <c r="S483" s="1" t="n">
        <v>139</v>
      </c>
      <c r="T483" s="1" t="n">
        <v>131</v>
      </c>
      <c r="U483" s="1" t="n">
        <v>68</v>
      </c>
      <c r="V483" s="1" t="n">
        <v>99</v>
      </c>
      <c r="W483" s="1" t="n">
        <v>99</v>
      </c>
      <c r="X483" s="47" t="n">
        <f aca="false">+W483-U483</f>
        <v>31</v>
      </c>
      <c r="Y483" s="14" t="n">
        <f aca="false">+W483-V483</f>
        <v>0</v>
      </c>
      <c r="Z483" s="67" t="s">
        <v>139</v>
      </c>
      <c r="AA483" s="49"/>
      <c r="AB483" s="45"/>
      <c r="AC483" s="5"/>
      <c r="AD483" s="5" t="n">
        <v>138779</v>
      </c>
      <c r="AE483" s="44" t="s">
        <v>59</v>
      </c>
      <c r="AF483" s="9" t="n">
        <v>0.045</v>
      </c>
      <c r="AG483" s="57"/>
      <c r="AH483" s="53" t="s">
        <v>92</v>
      </c>
      <c r="AI483" s="53" t="s">
        <v>4</v>
      </c>
      <c r="AJ483" s="1" t="s">
        <v>1307</v>
      </c>
      <c r="AK483" s="54" t="s">
        <v>53</v>
      </c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true" customHeight="false" outlineLevel="0" collapsed="false">
      <c r="A484" s="43"/>
      <c r="B484" s="11" t="n">
        <v>36325</v>
      </c>
      <c r="E484" s="55" t="s">
        <v>1308</v>
      </c>
      <c r="F484" s="55" t="s">
        <v>1309</v>
      </c>
      <c r="G484" s="6" t="s">
        <v>45</v>
      </c>
      <c r="H484" s="5" t="n">
        <v>6388</v>
      </c>
      <c r="I484" s="1"/>
      <c r="J484" s="56"/>
      <c r="K484" s="1"/>
      <c r="L484" s="55"/>
      <c r="M484" s="55"/>
      <c r="N484" s="1" t="s">
        <v>56</v>
      </c>
      <c r="O484" s="1" t="s">
        <v>90</v>
      </c>
      <c r="Q484" s="1"/>
      <c r="R484" s="1" t="n">
        <v>235</v>
      </c>
      <c r="S484" s="1" t="n">
        <v>0</v>
      </c>
      <c r="T484" s="1" t="n">
        <v>462</v>
      </c>
      <c r="U484" s="1" t="n">
        <v>173</v>
      </c>
      <c r="V484" s="1" t="n">
        <v>205</v>
      </c>
      <c r="W484" s="1" t="n">
        <v>205</v>
      </c>
      <c r="X484" s="47" t="n">
        <f aca="false">+W484-U484</f>
        <v>32</v>
      </c>
      <c r="Y484" s="14" t="n">
        <f aca="false">+W484-V484</f>
        <v>0</v>
      </c>
      <c r="Z484" s="67" t="s">
        <v>139</v>
      </c>
      <c r="AA484" s="49"/>
      <c r="AB484" s="45"/>
      <c r="AC484" s="5"/>
      <c r="AD484" s="5" t="n">
        <v>362921</v>
      </c>
      <c r="AE484" s="44" t="s">
        <v>59</v>
      </c>
      <c r="AF484" s="51"/>
      <c r="AG484" s="57"/>
      <c r="AH484" s="53"/>
      <c r="AI484" s="53" t="s">
        <v>4</v>
      </c>
      <c r="AJ484" s="1"/>
      <c r="AK484" s="54" t="s">
        <v>86</v>
      </c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true" customHeight="false" outlineLevel="0" collapsed="false">
      <c r="A485" s="43"/>
      <c r="B485" s="11" t="n">
        <v>36325</v>
      </c>
      <c r="E485" s="55" t="s">
        <v>1310</v>
      </c>
      <c r="F485" s="55" t="s">
        <v>608</v>
      </c>
      <c r="G485" s="6" t="s">
        <v>45</v>
      </c>
      <c r="H485" s="5" t="n">
        <v>6673</v>
      </c>
      <c r="I485" s="1"/>
      <c r="J485" s="56"/>
      <c r="K485" s="1"/>
      <c r="L485" s="55"/>
      <c r="M485" s="55" t="s">
        <v>89</v>
      </c>
      <c r="N485" s="1" t="s">
        <v>56</v>
      </c>
      <c r="O485" s="1" t="s">
        <v>115</v>
      </c>
      <c r="Q485" s="1" t="n">
        <v>893</v>
      </c>
      <c r="R485" s="1" t="n">
        <v>847</v>
      </c>
      <c r="S485" s="1" t="n">
        <v>635</v>
      </c>
      <c r="T485" s="1" t="n">
        <v>853</v>
      </c>
      <c r="U485" s="1" t="n">
        <v>861</v>
      </c>
      <c r="V485" s="1" t="n">
        <v>893</v>
      </c>
      <c r="W485" s="1" t="n">
        <v>893</v>
      </c>
      <c r="X485" s="47" t="n">
        <f aca="false">+W485-U485</f>
        <v>32</v>
      </c>
      <c r="Y485" s="14" t="n">
        <f aca="false">+W485-V485</f>
        <v>0</v>
      </c>
      <c r="Z485" s="67" t="s">
        <v>139</v>
      </c>
      <c r="AA485" s="49"/>
      <c r="AB485" s="45"/>
      <c r="AC485" s="5"/>
      <c r="AD485" s="5" t="n">
        <v>156258</v>
      </c>
      <c r="AE485" s="44" t="s">
        <v>59</v>
      </c>
      <c r="AF485" s="51" t="n">
        <v>0.06</v>
      </c>
      <c r="AG485" s="57"/>
      <c r="AH485" s="53" t="s">
        <v>92</v>
      </c>
      <c r="AI485" s="53" t="s">
        <v>4</v>
      </c>
      <c r="AJ485" s="1"/>
      <c r="AK485" s="54" t="s">
        <v>53</v>
      </c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true" customHeight="false" outlineLevel="0" collapsed="false">
      <c r="A486" s="43"/>
      <c r="B486" s="11" t="s">
        <v>42</v>
      </c>
      <c r="E486" s="55" t="s">
        <v>929</v>
      </c>
      <c r="F486" s="55" t="s">
        <v>1311</v>
      </c>
      <c r="G486" s="6" t="s">
        <v>45</v>
      </c>
      <c r="H486" s="5" t="n">
        <v>9739</v>
      </c>
      <c r="I486" s="1"/>
      <c r="J486" s="56"/>
      <c r="K486" s="1"/>
      <c r="L486" s="55"/>
      <c r="M486" s="55" t="s">
        <v>1312</v>
      </c>
      <c r="N486" s="1"/>
      <c r="O486" s="1" t="s">
        <v>115</v>
      </c>
      <c r="Q486" s="1" t="n">
        <v>92</v>
      </c>
      <c r="R486" s="1" t="n">
        <v>30</v>
      </c>
      <c r="S486" s="1" t="n">
        <v>72</v>
      </c>
      <c r="T486" s="1" t="n">
        <v>67</v>
      </c>
      <c r="U486" s="1" t="n">
        <v>59</v>
      </c>
      <c r="V486" s="1" t="n">
        <v>93</v>
      </c>
      <c r="W486" s="1" t="n">
        <v>93</v>
      </c>
      <c r="X486" s="47" t="n">
        <f aca="false">+W486-U486</f>
        <v>34</v>
      </c>
      <c r="Y486" s="14" t="n">
        <f aca="false">+W486-V486</f>
        <v>0</v>
      </c>
      <c r="Z486" s="67" t="s">
        <v>139</v>
      </c>
      <c r="AA486" s="49"/>
      <c r="AB486" s="45"/>
      <c r="AC486" s="5" t="n">
        <v>370008</v>
      </c>
      <c r="AD486" s="5" t="n">
        <v>138958</v>
      </c>
      <c r="AE486" s="44" t="s">
        <v>51</v>
      </c>
      <c r="AF486" s="51" t="n">
        <v>0.182</v>
      </c>
      <c r="AG486" s="52" t="n">
        <v>9812</v>
      </c>
      <c r="AH486" s="53" t="s">
        <v>187</v>
      </c>
      <c r="AI486" s="53" t="s">
        <v>4</v>
      </c>
      <c r="AJ486" s="1" t="s">
        <v>931</v>
      </c>
      <c r="AK486" s="54" t="s">
        <v>86</v>
      </c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true" customHeight="false" outlineLevel="0" collapsed="false">
      <c r="A487" s="43"/>
      <c r="B487" s="11" t="s">
        <v>42</v>
      </c>
      <c r="E487" s="3" t="s">
        <v>840</v>
      </c>
      <c r="F487" s="3" t="s">
        <v>1313</v>
      </c>
      <c r="G487" s="62" t="s">
        <v>45</v>
      </c>
      <c r="H487" s="6" t="n">
        <v>699</v>
      </c>
      <c r="I487" s="61" t="n">
        <v>649</v>
      </c>
      <c r="J487" s="61" t="s">
        <v>46</v>
      </c>
      <c r="K487" s="61"/>
      <c r="L487" s="63" t="s">
        <v>47</v>
      </c>
      <c r="M487" s="60" t="s">
        <v>842</v>
      </c>
      <c r="N487" s="0"/>
      <c r="O487" s="1" t="s">
        <v>192</v>
      </c>
      <c r="P487" s="65"/>
      <c r="Q487" s="1" t="n">
        <v>97</v>
      </c>
      <c r="R487" s="1" t="n">
        <v>55</v>
      </c>
      <c r="S487" s="1" t="n">
        <v>58</v>
      </c>
      <c r="T487" s="1" t="n">
        <v>57</v>
      </c>
      <c r="U487" s="1" t="n">
        <v>72</v>
      </c>
      <c r="V487" s="1" t="n">
        <v>107</v>
      </c>
      <c r="W487" s="1" t="n">
        <v>107</v>
      </c>
      <c r="X487" s="47" t="n">
        <f aca="false">+W487-U487</f>
        <v>35</v>
      </c>
      <c r="Y487" s="66" t="n">
        <f aca="false">+W487-V487</f>
        <v>0</v>
      </c>
      <c r="Z487" s="67" t="s">
        <v>139</v>
      </c>
      <c r="AA487" s="54"/>
      <c r="AC487" s="0"/>
      <c r="AD487" s="5" t="n">
        <v>298335</v>
      </c>
      <c r="AE487" s="61" t="s">
        <v>51</v>
      </c>
      <c r="AF487" s="69" t="n">
        <v>0.045</v>
      </c>
      <c r="AG487" s="62"/>
      <c r="AH487" s="71" t="s">
        <v>92</v>
      </c>
      <c r="AI487" s="71" t="s">
        <v>4</v>
      </c>
      <c r="AJ487" s="4" t="s">
        <v>843</v>
      </c>
      <c r="AK487" s="54" t="s">
        <v>182</v>
      </c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true" customHeight="false" outlineLevel="0" collapsed="false">
      <c r="A488" s="43"/>
      <c r="B488" s="11" t="s">
        <v>42</v>
      </c>
      <c r="E488" s="3" t="s">
        <v>1314</v>
      </c>
      <c r="F488" s="3" t="s">
        <v>1315</v>
      </c>
      <c r="G488" s="6" t="s">
        <v>45</v>
      </c>
      <c r="H488" s="6" t="n">
        <v>6563</v>
      </c>
      <c r="I488" s="4" t="n">
        <v>441</v>
      </c>
      <c r="J488" s="4" t="s">
        <v>46</v>
      </c>
      <c r="L488" s="1" t="s">
        <v>47</v>
      </c>
      <c r="M488" s="3" t="s">
        <v>1316</v>
      </c>
      <c r="N488" s="45"/>
      <c r="O488" s="1" t="s">
        <v>115</v>
      </c>
      <c r="Q488" s="1" t="n">
        <v>10</v>
      </c>
      <c r="R488" s="1" t="n">
        <v>27</v>
      </c>
      <c r="S488" s="1" t="n">
        <v>99</v>
      </c>
      <c r="T488" s="1" t="n">
        <v>113</v>
      </c>
      <c r="U488" s="1" t="n">
        <v>29</v>
      </c>
      <c r="V488" s="1" t="n">
        <v>65</v>
      </c>
      <c r="W488" s="1" t="n">
        <v>65</v>
      </c>
      <c r="X488" s="47" t="n">
        <f aca="false">+W488-U488</f>
        <v>36</v>
      </c>
      <c r="Y488" s="14" t="n">
        <f aca="false">+W488-V488</f>
        <v>0</v>
      </c>
      <c r="Z488" s="67" t="s">
        <v>139</v>
      </c>
      <c r="AA488" s="49"/>
      <c r="AB488" s="45"/>
      <c r="AC488" s="5" t="n">
        <v>309874</v>
      </c>
      <c r="AD488" s="5" t="n">
        <v>258345</v>
      </c>
      <c r="AE488" s="50" t="s">
        <v>51</v>
      </c>
      <c r="AF488" s="51" t="n">
        <v>0.06</v>
      </c>
      <c r="AG488" s="52"/>
      <c r="AH488" s="53" t="s">
        <v>92</v>
      </c>
      <c r="AI488" s="53" t="s">
        <v>4</v>
      </c>
      <c r="AJ488" s="4" t="s">
        <v>79</v>
      </c>
      <c r="AK488" s="54" t="s">
        <v>86</v>
      </c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true" customHeight="false" outlineLevel="0" collapsed="false">
      <c r="A489" s="43"/>
      <c r="B489" s="11" t="n">
        <v>36325</v>
      </c>
      <c r="E489" s="55" t="s">
        <v>565</v>
      </c>
      <c r="F489" s="55" t="s">
        <v>1317</v>
      </c>
      <c r="G489" s="6" t="s">
        <v>45</v>
      </c>
      <c r="H489" s="5" t="n">
        <v>9827</v>
      </c>
      <c r="I489" s="1"/>
      <c r="J489" s="56"/>
      <c r="K489" s="1"/>
      <c r="L489" s="55"/>
      <c r="M489" s="55"/>
      <c r="N489" s="1" t="s">
        <v>56</v>
      </c>
      <c r="O489" s="1" t="s">
        <v>72</v>
      </c>
      <c r="Q489" s="1" t="n">
        <v>1763</v>
      </c>
      <c r="R489" s="1" t="n">
        <v>614</v>
      </c>
      <c r="S489" s="1" t="n">
        <v>817</v>
      </c>
      <c r="T489" s="1" t="n">
        <v>762</v>
      </c>
      <c r="U489" s="1" t="n">
        <v>590</v>
      </c>
      <c r="V489" s="1" t="n">
        <v>626</v>
      </c>
      <c r="W489" s="1" t="n">
        <v>626</v>
      </c>
      <c r="X489" s="47" t="n">
        <f aca="false">+W489-U489</f>
        <v>36</v>
      </c>
      <c r="Y489" s="14" t="n">
        <f aca="false">+W489-V489</f>
        <v>0</v>
      </c>
      <c r="Z489" s="67" t="s">
        <v>139</v>
      </c>
      <c r="AA489" s="49"/>
      <c r="AB489" s="45"/>
      <c r="AC489" s="5"/>
      <c r="AD489" s="5" t="n">
        <v>224873</v>
      </c>
      <c r="AE489" s="44" t="s">
        <v>59</v>
      </c>
      <c r="AF489" s="51"/>
      <c r="AG489" s="57"/>
      <c r="AH489" s="53"/>
      <c r="AI489" s="53" t="s">
        <v>4</v>
      </c>
      <c r="AJ489" s="1"/>
      <c r="AK489" s="54" t="s">
        <v>182</v>
      </c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true" customHeight="false" outlineLevel="0" collapsed="false">
      <c r="A490" s="43"/>
      <c r="B490" s="11" t="s">
        <v>42</v>
      </c>
      <c r="C490" s="55"/>
      <c r="D490" s="1"/>
      <c r="E490" s="55" t="s">
        <v>93</v>
      </c>
      <c r="F490" s="3" t="s">
        <v>1318</v>
      </c>
      <c r="G490" s="6" t="s">
        <v>45</v>
      </c>
      <c r="H490" s="6" t="n">
        <v>5357</v>
      </c>
      <c r="I490" s="4" t="n">
        <v>427</v>
      </c>
      <c r="J490" s="4" t="s">
        <v>46</v>
      </c>
      <c r="L490" s="1" t="s">
        <v>95</v>
      </c>
      <c r="M490" s="3" t="s">
        <v>96</v>
      </c>
      <c r="N490" s="45"/>
      <c r="O490" s="1" t="s">
        <v>90</v>
      </c>
      <c r="Q490" s="1" t="n">
        <v>81</v>
      </c>
      <c r="R490" s="1" t="n">
        <v>44</v>
      </c>
      <c r="S490" s="1" t="n">
        <v>19</v>
      </c>
      <c r="T490" s="1" t="n">
        <v>35</v>
      </c>
      <c r="U490" s="1" t="n">
        <v>27</v>
      </c>
      <c r="V490" s="1" t="n">
        <v>65</v>
      </c>
      <c r="W490" s="1" t="n">
        <v>65</v>
      </c>
      <c r="X490" s="47" t="n">
        <f aca="false">+W490-U490</f>
        <v>38</v>
      </c>
      <c r="Y490" s="14" t="n">
        <f aca="false">+W490-V490</f>
        <v>0</v>
      </c>
      <c r="Z490" s="67" t="s">
        <v>139</v>
      </c>
      <c r="AA490" s="49"/>
      <c r="AB490" s="45"/>
      <c r="AC490" s="5" t="n">
        <v>312275</v>
      </c>
      <c r="AD490" s="5" t="n">
        <v>126273</v>
      </c>
      <c r="AE490" s="50" t="s">
        <v>51</v>
      </c>
      <c r="AF490" s="51" t="n">
        <v>0.065</v>
      </c>
      <c r="AG490" s="52"/>
      <c r="AH490" s="53" t="s">
        <v>92</v>
      </c>
      <c r="AI490" s="53" t="s">
        <v>4</v>
      </c>
      <c r="AJ490" s="4" t="s">
        <v>136</v>
      </c>
      <c r="AK490" s="54" t="s">
        <v>68</v>
      </c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true" customHeight="false" outlineLevel="0" collapsed="false">
      <c r="A491" s="58"/>
      <c r="B491" s="59" t="n">
        <v>36452</v>
      </c>
      <c r="C491" s="60"/>
      <c r="D491" s="61"/>
      <c r="E491" s="60" t="s">
        <v>458</v>
      </c>
      <c r="F491" s="73" t="s">
        <v>1319</v>
      </c>
      <c r="G491" s="62" t="s">
        <v>45</v>
      </c>
      <c r="H491" s="68" t="n">
        <v>5156</v>
      </c>
      <c r="I491" s="64" t="n">
        <v>427</v>
      </c>
      <c r="J491" s="78" t="s">
        <v>46</v>
      </c>
      <c r="K491" s="64"/>
      <c r="L491" s="64" t="s">
        <v>47</v>
      </c>
      <c r="M491" s="60" t="s">
        <v>460</v>
      </c>
      <c r="N491" s="64" t="s">
        <v>56</v>
      </c>
      <c r="O491" s="64" t="s">
        <v>90</v>
      </c>
      <c r="P491" s="65"/>
      <c r="Q491" s="64" t="n">
        <v>90</v>
      </c>
      <c r="R491" s="64" t="n">
        <v>80</v>
      </c>
      <c r="S491" s="64" t="n">
        <v>87</v>
      </c>
      <c r="T491" s="64" t="n">
        <v>83</v>
      </c>
      <c r="U491" s="64" t="n">
        <v>57</v>
      </c>
      <c r="V491" s="64" t="n">
        <v>96</v>
      </c>
      <c r="W491" s="64" t="n">
        <v>96</v>
      </c>
      <c r="X491" s="47" t="n">
        <f aca="false">+W491-U491</f>
        <v>39</v>
      </c>
      <c r="Y491" s="66" t="n">
        <f aca="false">+W491-V491</f>
        <v>0</v>
      </c>
      <c r="Z491" s="67" t="s">
        <v>139</v>
      </c>
      <c r="AA491" s="54"/>
      <c r="AC491" s="68"/>
      <c r="AD491" s="68" t="n">
        <v>138350</v>
      </c>
      <c r="AE491" s="63" t="s">
        <v>59</v>
      </c>
      <c r="AF491" s="76"/>
      <c r="AG491" s="80"/>
      <c r="AH491" s="71"/>
      <c r="AI491" s="71" t="s">
        <v>4</v>
      </c>
      <c r="AJ491" s="64"/>
      <c r="AK491" s="54" t="s">
        <v>249</v>
      </c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22.5" hidden="true" customHeight="false" outlineLevel="0" collapsed="false">
      <c r="A492" s="43"/>
      <c r="B492" s="11" t="s">
        <v>42</v>
      </c>
      <c r="E492" s="3" t="s">
        <v>151</v>
      </c>
      <c r="F492" s="55" t="s">
        <v>1320</v>
      </c>
      <c r="G492" s="6" t="s">
        <v>45</v>
      </c>
      <c r="H492" s="5" t="n">
        <v>9731</v>
      </c>
      <c r="I492" s="1"/>
      <c r="J492" s="56"/>
      <c r="K492" s="1"/>
      <c r="L492" s="55"/>
      <c r="M492" s="55" t="s">
        <v>1053</v>
      </c>
      <c r="N492" s="1"/>
      <c r="O492" s="1" t="s">
        <v>105</v>
      </c>
      <c r="Q492" s="1" t="n">
        <v>199</v>
      </c>
      <c r="R492" s="1" t="n">
        <v>18</v>
      </c>
      <c r="S492" s="1" t="n">
        <v>118</v>
      </c>
      <c r="T492" s="1" t="n">
        <v>87</v>
      </c>
      <c r="U492" s="1" t="n">
        <v>18</v>
      </c>
      <c r="V492" s="1" t="n">
        <v>57</v>
      </c>
      <c r="W492" s="1" t="n">
        <v>57</v>
      </c>
      <c r="X492" s="47" t="n">
        <f aca="false">+W492-U492</f>
        <v>39</v>
      </c>
      <c r="Y492" s="14" t="n">
        <f aca="false">+W492-V492</f>
        <v>0</v>
      </c>
      <c r="Z492" s="67" t="s">
        <v>139</v>
      </c>
      <c r="AA492" s="49"/>
      <c r="AB492" s="45"/>
      <c r="AC492" s="5" t="n">
        <v>338870</v>
      </c>
      <c r="AD492" s="5" t="n">
        <v>133436</v>
      </c>
      <c r="AE492" s="44" t="s">
        <v>59</v>
      </c>
      <c r="AF492" s="51" t="n">
        <v>0.127</v>
      </c>
      <c r="AG492" s="52" t="n">
        <v>9906</v>
      </c>
      <c r="AH492" s="53" t="s">
        <v>74</v>
      </c>
      <c r="AI492" s="53" t="s">
        <v>4</v>
      </c>
      <c r="AJ492" s="1" t="s">
        <v>1321</v>
      </c>
      <c r="AK492" s="54" t="s">
        <v>76</v>
      </c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true" customHeight="false" outlineLevel="0" collapsed="false">
      <c r="A493" s="58"/>
      <c r="B493" s="59" t="s">
        <v>42</v>
      </c>
      <c r="C493" s="60"/>
      <c r="D493" s="61"/>
      <c r="E493" s="3" t="s">
        <v>1322</v>
      </c>
      <c r="F493" s="60" t="s">
        <v>1323</v>
      </c>
      <c r="G493" s="6" t="s">
        <v>45</v>
      </c>
      <c r="H493" s="62" t="n">
        <v>5593</v>
      </c>
      <c r="I493" s="4" t="n">
        <v>555</v>
      </c>
      <c r="J493" s="4" t="s">
        <v>46</v>
      </c>
      <c r="L493" s="1" t="s">
        <v>47</v>
      </c>
      <c r="M493" s="3" t="s">
        <v>1324</v>
      </c>
      <c r="N493" s="45"/>
      <c r="O493" s="64" t="s">
        <v>57</v>
      </c>
      <c r="Q493" s="64" t="n">
        <v>185</v>
      </c>
      <c r="R493" s="64" t="n">
        <v>38</v>
      </c>
      <c r="S493" s="64" t="n">
        <v>0</v>
      </c>
      <c r="T493" s="64" t="n">
        <v>34</v>
      </c>
      <c r="U493" s="64" t="n">
        <v>37</v>
      </c>
      <c r="V493" s="64" t="n">
        <v>77</v>
      </c>
      <c r="W493" s="64" t="n">
        <v>77</v>
      </c>
      <c r="X493" s="47" t="n">
        <f aca="false">+W493-U493</f>
        <v>40</v>
      </c>
      <c r="Y493" s="14" t="n">
        <f aca="false">+W493-V493</f>
        <v>0</v>
      </c>
      <c r="Z493" s="67" t="s">
        <v>139</v>
      </c>
      <c r="AA493" s="49"/>
      <c r="AB493" s="45"/>
      <c r="AC493" s="5" t="n">
        <v>313296</v>
      </c>
      <c r="AD493" s="68" t="n">
        <v>133169</v>
      </c>
      <c r="AE493" s="50" t="s">
        <v>51</v>
      </c>
      <c r="AF493" s="9" t="n">
        <v>0.33</v>
      </c>
      <c r="AG493" s="109" t="n">
        <v>9908</v>
      </c>
      <c r="AH493" s="1" t="s">
        <v>171</v>
      </c>
      <c r="AI493" s="53"/>
      <c r="AJ493" s="4" t="s">
        <v>1325</v>
      </c>
      <c r="AK493" s="54" t="s">
        <v>182</v>
      </c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true" customHeight="false" outlineLevel="0" collapsed="false">
      <c r="A494" s="43"/>
      <c r="B494" s="11" t="s">
        <v>42</v>
      </c>
      <c r="C494" s="55"/>
      <c r="D494" s="1"/>
      <c r="E494" s="3" t="s">
        <v>535</v>
      </c>
      <c r="F494" s="3" t="s">
        <v>1326</v>
      </c>
      <c r="G494" s="6" t="s">
        <v>45</v>
      </c>
      <c r="H494" s="6" t="n">
        <v>6846</v>
      </c>
      <c r="I494" s="4" t="n">
        <v>601</v>
      </c>
      <c r="J494" s="4" t="s">
        <v>46</v>
      </c>
      <c r="L494" s="1" t="s">
        <v>47</v>
      </c>
      <c r="M494" s="3" t="s">
        <v>535</v>
      </c>
      <c r="N494" s="45"/>
      <c r="O494" s="1" t="s">
        <v>198</v>
      </c>
      <c r="Q494" s="1" t="n">
        <v>112</v>
      </c>
      <c r="R494" s="1" t="n">
        <v>70</v>
      </c>
      <c r="S494" s="1" t="n">
        <v>214</v>
      </c>
      <c r="T494" s="1" t="n">
        <v>202</v>
      </c>
      <c r="U494" s="1" t="n">
        <v>70</v>
      </c>
      <c r="V494" s="1" t="n">
        <v>110</v>
      </c>
      <c r="W494" s="1" t="n">
        <v>110</v>
      </c>
      <c r="X494" s="47" t="n">
        <f aca="false">+W494-U494</f>
        <v>40</v>
      </c>
      <c r="Y494" s="14" t="n">
        <f aca="false">+W494-V494</f>
        <v>0</v>
      </c>
      <c r="Z494" s="67" t="s">
        <v>139</v>
      </c>
      <c r="AA494" s="49"/>
      <c r="AB494" s="45"/>
      <c r="AC494" s="5" t="n">
        <v>346138</v>
      </c>
      <c r="AD494" s="5" t="n">
        <v>136171</v>
      </c>
      <c r="AE494" s="50" t="s">
        <v>51</v>
      </c>
      <c r="AF494" s="51" t="n">
        <v>0.08</v>
      </c>
      <c r="AG494" s="52" t="n">
        <v>9812</v>
      </c>
      <c r="AH494" s="53" t="s">
        <v>187</v>
      </c>
      <c r="AI494" s="53" t="s">
        <v>4</v>
      </c>
      <c r="AJ494" s="4" t="s">
        <v>1327</v>
      </c>
      <c r="AK494" s="54" t="s">
        <v>76</v>
      </c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true" customHeight="false" outlineLevel="0" collapsed="false">
      <c r="A495" s="43"/>
      <c r="B495" s="11" t="n">
        <v>36325</v>
      </c>
      <c r="E495" s="55" t="s">
        <v>1328</v>
      </c>
      <c r="F495" s="55" t="s">
        <v>1329</v>
      </c>
      <c r="G495" s="6" t="s">
        <v>45</v>
      </c>
      <c r="H495" s="5" t="n">
        <v>3543</v>
      </c>
      <c r="I495" s="1"/>
      <c r="J495" s="56"/>
      <c r="K495" s="1"/>
      <c r="L495" s="55"/>
      <c r="M495" s="55"/>
      <c r="N495" s="1" t="s">
        <v>56</v>
      </c>
      <c r="O495" s="4" t="s">
        <v>286</v>
      </c>
      <c r="Q495" s="1"/>
      <c r="R495" s="1" t="n">
        <v>0</v>
      </c>
      <c r="S495" s="1"/>
      <c r="T495" s="1"/>
      <c r="U495" s="66" t="n">
        <v>-808</v>
      </c>
      <c r="V495" s="66" t="n">
        <v>-766</v>
      </c>
      <c r="W495" s="66" t="n">
        <v>-766</v>
      </c>
      <c r="X495" s="47" t="n">
        <f aca="false">+W495-U495</f>
        <v>42</v>
      </c>
      <c r="Y495" s="14" t="n">
        <f aca="false">+W495-V495</f>
        <v>0</v>
      </c>
      <c r="Z495" s="15" t="s">
        <v>1330</v>
      </c>
      <c r="AA495" s="49"/>
      <c r="AB495" s="45"/>
      <c r="AC495" s="5"/>
      <c r="AD495" s="5" t="s">
        <v>131</v>
      </c>
      <c r="AE495" s="44" t="s">
        <v>59</v>
      </c>
      <c r="AF495" s="51"/>
      <c r="AG495" s="57"/>
      <c r="AH495" s="53"/>
      <c r="AI495" s="53" t="s">
        <v>4</v>
      </c>
      <c r="AJ495" s="1"/>
      <c r="AK495" s="54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true" customHeight="false" outlineLevel="0" collapsed="false">
      <c r="A496" s="43"/>
      <c r="B496" s="11" t="s">
        <v>42</v>
      </c>
      <c r="E496" s="3" t="s">
        <v>1023</v>
      </c>
      <c r="F496" s="3" t="s">
        <v>1331</v>
      </c>
      <c r="G496" s="6" t="s">
        <v>45</v>
      </c>
      <c r="H496" s="6" t="n">
        <v>5387</v>
      </c>
      <c r="I496" s="4" t="n">
        <v>447</v>
      </c>
      <c r="J496" s="4" t="s">
        <v>46</v>
      </c>
      <c r="L496" s="1" t="s">
        <v>47</v>
      </c>
      <c r="M496" s="3" t="s">
        <v>1025</v>
      </c>
      <c r="N496" s="45"/>
      <c r="O496" s="1" t="s">
        <v>105</v>
      </c>
      <c r="Q496" s="1" t="n">
        <v>52</v>
      </c>
      <c r="R496" s="1" t="n">
        <v>50</v>
      </c>
      <c r="S496" s="1" t="n">
        <v>109</v>
      </c>
      <c r="T496" s="1" t="n">
        <v>114</v>
      </c>
      <c r="U496" s="1" t="n">
        <v>49</v>
      </c>
      <c r="V496" s="1" t="n">
        <v>91</v>
      </c>
      <c r="W496" s="1" t="n">
        <v>91</v>
      </c>
      <c r="X496" s="47" t="n">
        <f aca="false">+W496-U496</f>
        <v>42</v>
      </c>
      <c r="Y496" s="14" t="n">
        <f aca="false">+W496-V496</f>
        <v>0</v>
      </c>
      <c r="Z496" s="67" t="s">
        <v>139</v>
      </c>
      <c r="AA496" s="49"/>
      <c r="AB496" s="45"/>
      <c r="AC496" s="5" t="n">
        <v>313292</v>
      </c>
      <c r="AD496" s="5" t="n">
        <v>133482</v>
      </c>
      <c r="AE496" s="50" t="s">
        <v>51</v>
      </c>
      <c r="AF496" s="9" t="n">
        <v>0.33</v>
      </c>
      <c r="AG496" s="109" t="n">
        <v>9908</v>
      </c>
      <c r="AH496" s="1" t="s">
        <v>171</v>
      </c>
      <c r="AI496" s="53" t="s">
        <v>4</v>
      </c>
      <c r="AJ496" s="4" t="s">
        <v>1026</v>
      </c>
      <c r="AK496" s="54" t="s">
        <v>182</v>
      </c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true" customHeight="false" outlineLevel="0" collapsed="false">
      <c r="A497" s="58"/>
      <c r="B497" s="59" t="s">
        <v>42</v>
      </c>
      <c r="C497" s="60"/>
      <c r="D497" s="61"/>
      <c r="E497" s="60" t="s">
        <v>200</v>
      </c>
      <c r="F497" s="60" t="s">
        <v>1332</v>
      </c>
      <c r="G497" s="62" t="s">
        <v>45</v>
      </c>
      <c r="H497" s="62" t="n">
        <v>2692</v>
      </c>
      <c r="I497" s="61" t="n">
        <v>757</v>
      </c>
      <c r="J497" s="61" t="s">
        <v>46</v>
      </c>
      <c r="K497" s="61"/>
      <c r="L497" s="63" t="s">
        <v>47</v>
      </c>
      <c r="M497" s="60" t="s">
        <v>202</v>
      </c>
      <c r="N497" s="0"/>
      <c r="O497" s="64" t="s">
        <v>115</v>
      </c>
      <c r="P497" s="65"/>
      <c r="Q497" s="64"/>
      <c r="R497" s="64"/>
      <c r="S497" s="64"/>
      <c r="T497" s="64"/>
      <c r="U497" s="64"/>
      <c r="V497" s="64"/>
      <c r="W497" s="64"/>
      <c r="X497" s="47" t="n">
        <f aca="false">+W497-U497</f>
        <v>0</v>
      </c>
      <c r="Y497" s="66" t="n">
        <f aca="false">+W497-V497</f>
        <v>0</v>
      </c>
      <c r="Z497" s="70" t="s">
        <v>146</v>
      </c>
      <c r="AA497" s="54"/>
      <c r="AC497" s="0"/>
      <c r="AD497" s="68" t="n">
        <v>26682</v>
      </c>
      <c r="AE497" s="75" t="s">
        <v>51</v>
      </c>
      <c r="AF497" s="76" t="n">
        <v>0.06</v>
      </c>
      <c r="AG497" s="77"/>
      <c r="AH497" s="71" t="s">
        <v>92</v>
      </c>
      <c r="AI497" s="71" t="s">
        <v>4</v>
      </c>
      <c r="AJ497" s="61" t="s">
        <v>79</v>
      </c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true" customHeight="false" outlineLevel="0" collapsed="false">
      <c r="A498" s="43"/>
      <c r="B498" s="11"/>
      <c r="E498" s="55" t="s">
        <v>242</v>
      </c>
      <c r="F498" s="111" t="s">
        <v>724</v>
      </c>
      <c r="G498" s="6"/>
      <c r="H498" s="5" t="n">
        <v>6373</v>
      </c>
      <c r="I498" s="1"/>
      <c r="J498" s="56"/>
      <c r="K498" s="1"/>
      <c r="L498" s="55"/>
      <c r="M498" s="55"/>
      <c r="N498" s="1"/>
      <c r="O498" s="1" t="s">
        <v>72</v>
      </c>
      <c r="Q498" s="46" t="n">
        <v>0</v>
      </c>
      <c r="R498" s="46" t="n">
        <v>406</v>
      </c>
      <c r="S498" s="46" t="n">
        <v>437</v>
      </c>
      <c r="T498" s="46" t="n">
        <v>415</v>
      </c>
      <c r="U498" s="46" t="n">
        <v>430</v>
      </c>
      <c r="V498" s="46" t="n">
        <v>472</v>
      </c>
      <c r="W498" s="46" t="n">
        <v>472</v>
      </c>
      <c r="X498" s="47" t="n">
        <f aca="false">+W498-U498</f>
        <v>42</v>
      </c>
      <c r="Y498" s="14" t="n">
        <f aca="false">+W498-V498</f>
        <v>0</v>
      </c>
      <c r="Z498" s="67" t="s">
        <v>139</v>
      </c>
      <c r="AA498" s="49"/>
      <c r="AB498" s="45"/>
      <c r="AC498" s="5"/>
      <c r="AD498" s="5" t="n">
        <v>280240</v>
      </c>
      <c r="AE498" s="44"/>
      <c r="AF498" s="51"/>
      <c r="AG498" s="52"/>
      <c r="AH498" s="53"/>
      <c r="AI498" s="53"/>
      <c r="AJ498" s="1"/>
      <c r="AK498" s="54" t="s">
        <v>76</v>
      </c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true" customHeight="false" outlineLevel="0" collapsed="false">
      <c r="A499" s="58"/>
      <c r="B499" s="59" t="s">
        <v>42</v>
      </c>
      <c r="C499" s="60"/>
      <c r="D499" s="61"/>
      <c r="E499" s="73" t="s">
        <v>855</v>
      </c>
      <c r="F499" s="73" t="s">
        <v>1333</v>
      </c>
      <c r="G499" s="62" t="s">
        <v>45</v>
      </c>
      <c r="H499" s="68" t="n">
        <v>2695</v>
      </c>
      <c r="I499" s="64"/>
      <c r="J499" s="78"/>
      <c r="K499" s="64"/>
      <c r="L499" s="73"/>
      <c r="M499" s="73" t="s">
        <v>855</v>
      </c>
      <c r="N499" s="64"/>
      <c r="O499" s="64" t="s">
        <v>115</v>
      </c>
      <c r="P499" s="65"/>
      <c r="Q499" s="64"/>
      <c r="R499" s="64"/>
      <c r="S499" s="64"/>
      <c r="T499" s="64"/>
      <c r="U499" s="64"/>
      <c r="V499" s="64"/>
      <c r="W499" s="64"/>
      <c r="X499" s="47" t="n">
        <f aca="false">+W499-U499</f>
        <v>0</v>
      </c>
      <c r="Y499" s="66" t="n">
        <f aca="false">+W499-V499</f>
        <v>0</v>
      </c>
      <c r="Z499" s="70" t="s">
        <v>146</v>
      </c>
      <c r="AA499" s="54"/>
      <c r="AC499" s="123" t="n">
        <v>311827</v>
      </c>
      <c r="AD499" s="68" t="n">
        <v>27452</v>
      </c>
      <c r="AE499" s="63" t="s">
        <v>51</v>
      </c>
      <c r="AF499" s="76" t="n">
        <v>0.06</v>
      </c>
      <c r="AG499" s="80"/>
      <c r="AH499" s="71" t="s">
        <v>92</v>
      </c>
      <c r="AI499" s="71" t="s">
        <v>4</v>
      </c>
      <c r="AJ499" s="64" t="s">
        <v>1334</v>
      </c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22.5" hidden="true" customHeight="false" outlineLevel="0" collapsed="false">
      <c r="A500" s="58"/>
      <c r="B500" s="59" t="s">
        <v>42</v>
      </c>
      <c r="C500" s="60"/>
      <c r="D500" s="61"/>
      <c r="E500" s="73" t="s">
        <v>141</v>
      </c>
      <c r="F500" s="73" t="s">
        <v>140</v>
      </c>
      <c r="G500" s="62" t="s">
        <v>45</v>
      </c>
      <c r="H500" s="68" t="n">
        <v>9756</v>
      </c>
      <c r="I500" s="64"/>
      <c r="J500" s="78"/>
      <c r="K500" s="64"/>
      <c r="L500" s="73"/>
      <c r="M500" s="73" t="s">
        <v>141</v>
      </c>
      <c r="N500" s="64"/>
      <c r="O500" s="64" t="s">
        <v>57</v>
      </c>
      <c r="P500" s="65"/>
      <c r="Q500" s="79" t="n">
        <v>4418</v>
      </c>
      <c r="R500" s="1" t="n">
        <v>5168</v>
      </c>
      <c r="S500" s="79" t="n">
        <v>3799</v>
      </c>
      <c r="T500" s="79" t="n">
        <v>4552</v>
      </c>
      <c r="U500" s="1" t="n">
        <f aca="false">4521-105</f>
        <v>4416</v>
      </c>
      <c r="V500" s="79" t="n">
        <v>4959</v>
      </c>
      <c r="W500" s="1" t="n">
        <f aca="false">5210-752</f>
        <v>4458</v>
      </c>
      <c r="X500" s="47" t="n">
        <f aca="false">+W500-U500</f>
        <v>42</v>
      </c>
      <c r="Y500" s="66" t="n">
        <f aca="false">+W500-V500</f>
        <v>-501</v>
      </c>
      <c r="Z500" s="15" t="s">
        <v>1335</v>
      </c>
      <c r="AA500" s="54"/>
      <c r="AC500" s="68"/>
      <c r="AD500" s="68" t="n">
        <v>138083</v>
      </c>
      <c r="AE500" s="63" t="s">
        <v>59</v>
      </c>
      <c r="AF500" s="76" t="n">
        <v>0.04</v>
      </c>
      <c r="AG500" s="77" t="n">
        <v>9904</v>
      </c>
      <c r="AH500" s="71" t="s">
        <v>74</v>
      </c>
      <c r="AI500" s="71" t="s">
        <v>4</v>
      </c>
      <c r="AJ500" s="64" t="s">
        <v>142</v>
      </c>
      <c r="AK500" s="54" t="s">
        <v>86</v>
      </c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true" customHeight="false" outlineLevel="0" collapsed="false">
      <c r="A501" s="58"/>
      <c r="B501" s="59" t="s">
        <v>42</v>
      </c>
      <c r="C501" s="73"/>
      <c r="D501" s="64"/>
      <c r="E501" s="73" t="s">
        <v>1213</v>
      </c>
      <c r="F501" s="73" t="s">
        <v>1336</v>
      </c>
      <c r="G501" s="62" t="s">
        <v>45</v>
      </c>
      <c r="H501" s="68" t="n">
        <v>4181</v>
      </c>
      <c r="I501" s="64"/>
      <c r="J501" s="78"/>
      <c r="K501" s="64"/>
      <c r="L501" s="73"/>
      <c r="M501" s="73" t="s">
        <v>1213</v>
      </c>
      <c r="N501" s="64"/>
      <c r="O501" s="64" t="s">
        <v>105</v>
      </c>
      <c r="P501" s="65"/>
      <c r="Q501" s="64" t="n">
        <v>177</v>
      </c>
      <c r="R501" s="64" t="n">
        <v>646</v>
      </c>
      <c r="S501" s="64" t="n">
        <v>472</v>
      </c>
      <c r="T501" s="64" t="n">
        <v>505</v>
      </c>
      <c r="U501" s="64" t="n">
        <v>301</v>
      </c>
      <c r="V501" s="64" t="n">
        <v>345</v>
      </c>
      <c r="W501" s="64" t="n">
        <v>345</v>
      </c>
      <c r="X501" s="47" t="n">
        <f aca="false">+W501-U501</f>
        <v>44</v>
      </c>
      <c r="Y501" s="66" t="n">
        <f aca="false">+W501-V501</f>
        <v>0</v>
      </c>
      <c r="Z501" s="67" t="s">
        <v>139</v>
      </c>
      <c r="AA501" s="54"/>
      <c r="AC501" s="68" t="n">
        <v>348124</v>
      </c>
      <c r="AD501" s="68" t="n">
        <v>202211</v>
      </c>
      <c r="AE501" s="63" t="s">
        <v>59</v>
      </c>
      <c r="AF501" s="76" t="n">
        <v>0.128</v>
      </c>
      <c r="AG501" s="77" t="n">
        <v>9812</v>
      </c>
      <c r="AH501" s="71" t="s">
        <v>187</v>
      </c>
      <c r="AI501" s="71" t="s">
        <v>4</v>
      </c>
      <c r="AJ501" s="64" t="s">
        <v>1337</v>
      </c>
      <c r="AK501" s="54" t="s">
        <v>86</v>
      </c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true" customHeight="false" outlineLevel="0" collapsed="false">
      <c r="A502" s="43"/>
      <c r="B502" s="11" t="s">
        <v>42</v>
      </c>
      <c r="E502" s="3" t="s">
        <v>1338</v>
      </c>
      <c r="F502" s="3" t="s">
        <v>1339</v>
      </c>
      <c r="G502" s="6" t="s">
        <v>45</v>
      </c>
      <c r="H502" s="6" t="n">
        <v>4093</v>
      </c>
      <c r="I502" s="4" t="n">
        <v>441</v>
      </c>
      <c r="J502" s="4" t="s">
        <v>46</v>
      </c>
      <c r="L502" s="1" t="s">
        <v>47</v>
      </c>
      <c r="M502" s="3" t="s">
        <v>1340</v>
      </c>
      <c r="N502" s="45"/>
      <c r="O502" s="1" t="s">
        <v>115</v>
      </c>
      <c r="Q502" s="1"/>
      <c r="R502" s="1"/>
      <c r="S502" s="1"/>
      <c r="T502" s="1"/>
      <c r="U502" s="1"/>
      <c r="V502" s="1"/>
      <c r="W502" s="1"/>
      <c r="X502" s="47" t="n">
        <f aca="false">+W502-U502</f>
        <v>0</v>
      </c>
      <c r="Y502" s="14" t="n">
        <f aca="false">+W502-V502</f>
        <v>0</v>
      </c>
      <c r="Z502" s="8" t="s">
        <v>146</v>
      </c>
      <c r="AA502" s="49"/>
      <c r="AB502" s="45"/>
      <c r="AC502" s="45"/>
      <c r="AD502" s="5" t="n">
        <v>36527</v>
      </c>
      <c r="AE502" s="50" t="s">
        <v>51</v>
      </c>
      <c r="AF502" s="51" t="n">
        <v>0.06</v>
      </c>
      <c r="AG502" s="52"/>
      <c r="AH502" s="53" t="s">
        <v>92</v>
      </c>
      <c r="AI502" s="53" t="s">
        <v>4</v>
      </c>
      <c r="AJ502" s="4" t="s">
        <v>1341</v>
      </c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22.5" hidden="true" customHeight="false" outlineLevel="0" collapsed="false">
      <c r="A503" s="58"/>
      <c r="B503" s="59" t="s">
        <v>42</v>
      </c>
      <c r="C503" s="60"/>
      <c r="D503" s="61"/>
      <c r="E503" s="60" t="s">
        <v>103</v>
      </c>
      <c r="F503" s="60" t="s">
        <v>1298</v>
      </c>
      <c r="G503" s="6" t="s">
        <v>45</v>
      </c>
      <c r="H503" s="62" t="n">
        <v>9696</v>
      </c>
      <c r="I503" s="4" t="n">
        <v>601</v>
      </c>
      <c r="J503" s="4" t="s">
        <v>46</v>
      </c>
      <c r="K503" s="4" t="n">
        <v>1</v>
      </c>
      <c r="L503" s="44" t="s">
        <v>47</v>
      </c>
      <c r="M503" s="3" t="s">
        <v>1299</v>
      </c>
      <c r="N503" s="45"/>
      <c r="O503" s="64" t="s">
        <v>198</v>
      </c>
      <c r="Q503" s="1" t="n">
        <v>1</v>
      </c>
      <c r="R503" s="64" t="n">
        <v>0</v>
      </c>
      <c r="S503" s="64"/>
      <c r="T503" s="64"/>
      <c r="U503" s="64" t="n">
        <v>6000</v>
      </c>
      <c r="V503" s="64" t="n">
        <v>6675</v>
      </c>
      <c r="W503" s="64" t="n">
        <v>6044</v>
      </c>
      <c r="X503" s="47" t="n">
        <f aca="false">+W503-U503</f>
        <v>44</v>
      </c>
      <c r="Y503" s="14" t="n">
        <f aca="false">+W503-V503</f>
        <v>-631</v>
      </c>
      <c r="Z503" s="15" t="s">
        <v>1300</v>
      </c>
      <c r="AA503" s="49"/>
      <c r="AB503" s="45"/>
      <c r="AC503" s="5" t="n">
        <v>127290</v>
      </c>
      <c r="AD503" s="68" t="n">
        <v>624411</v>
      </c>
      <c r="AE503" s="50" t="s">
        <v>59</v>
      </c>
      <c r="AF503" s="51" t="n">
        <v>0.086</v>
      </c>
      <c r="AG503" s="52" t="n">
        <v>9904</v>
      </c>
      <c r="AH503" s="53" t="s">
        <v>74</v>
      </c>
      <c r="AI503" s="53" t="s">
        <v>4</v>
      </c>
      <c r="AJ503" s="61" t="s">
        <v>1301</v>
      </c>
      <c r="AK503" s="54" t="s">
        <v>1342</v>
      </c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true" customHeight="false" outlineLevel="0" collapsed="false">
      <c r="A504" s="58"/>
      <c r="B504" s="59" t="s">
        <v>42</v>
      </c>
      <c r="C504" s="60"/>
      <c r="D504" s="61"/>
      <c r="E504" s="60" t="s">
        <v>117</v>
      </c>
      <c r="F504" s="60" t="s">
        <v>1343</v>
      </c>
      <c r="G504" s="6" t="s">
        <v>45</v>
      </c>
      <c r="H504" s="62" t="n">
        <v>9844</v>
      </c>
      <c r="I504" s="4" t="n">
        <v>429</v>
      </c>
      <c r="J504" s="4" t="s">
        <v>46</v>
      </c>
      <c r="L504" s="1" t="s">
        <v>47</v>
      </c>
      <c r="M504" s="3" t="s">
        <v>119</v>
      </c>
      <c r="N504" s="45"/>
      <c r="O504" s="1" t="s">
        <v>108</v>
      </c>
      <c r="Q504" s="64" t="n">
        <v>42</v>
      </c>
      <c r="R504" s="64" t="n">
        <v>17</v>
      </c>
      <c r="S504" s="64" t="n">
        <v>61</v>
      </c>
      <c r="T504" s="64" t="n">
        <v>39</v>
      </c>
      <c r="U504" s="64" t="n">
        <v>154</v>
      </c>
      <c r="V504" s="64" t="n">
        <v>200</v>
      </c>
      <c r="W504" s="64" t="n">
        <v>200</v>
      </c>
      <c r="X504" s="47" t="n">
        <f aca="false">+W504-U504</f>
        <v>46</v>
      </c>
      <c r="Y504" s="14" t="n">
        <f aca="false">+W504-V504</f>
        <v>0</v>
      </c>
      <c r="Z504" s="67" t="s">
        <v>139</v>
      </c>
      <c r="AA504" s="49"/>
      <c r="AB504" s="45"/>
      <c r="AC504" s="45"/>
      <c r="AD504" s="68" t="n">
        <v>344247</v>
      </c>
      <c r="AE504" s="50" t="s">
        <v>121</v>
      </c>
      <c r="AF504" s="51" t="n">
        <v>0.06</v>
      </c>
      <c r="AG504" s="52"/>
      <c r="AH504" s="53" t="s">
        <v>92</v>
      </c>
      <c r="AI504" s="53" t="s">
        <v>4</v>
      </c>
      <c r="AJ504" s="61"/>
      <c r="AK504" s="54" t="s">
        <v>182</v>
      </c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true" customHeight="false" outlineLevel="0" collapsed="false">
      <c r="A505" s="58"/>
      <c r="B505" s="59" t="s">
        <v>42</v>
      </c>
      <c r="C505" s="60"/>
      <c r="D505" s="61"/>
      <c r="E505" s="3" t="s">
        <v>945</v>
      </c>
      <c r="F505" s="3" t="s">
        <v>1344</v>
      </c>
      <c r="G505" s="6" t="s">
        <v>45</v>
      </c>
      <c r="H505" s="6" t="n">
        <v>5046</v>
      </c>
      <c r="I505" s="4" t="n">
        <v>550</v>
      </c>
      <c r="J505" s="4" t="s">
        <v>46</v>
      </c>
      <c r="L505" s="1" t="s">
        <v>47</v>
      </c>
      <c r="M505" s="3" t="s">
        <v>867</v>
      </c>
      <c r="N505" s="45"/>
      <c r="O505" s="1" t="s">
        <v>286</v>
      </c>
      <c r="Q505" s="4" t="n">
        <v>237</v>
      </c>
      <c r="R505" s="4" t="n">
        <v>245</v>
      </c>
      <c r="S505" s="4" t="n">
        <v>289</v>
      </c>
      <c r="T505" s="4" t="n">
        <v>215</v>
      </c>
      <c r="U505" s="4" t="n">
        <v>173</v>
      </c>
      <c r="V505" s="4" t="n">
        <v>220</v>
      </c>
      <c r="W505" s="4" t="n">
        <v>220</v>
      </c>
      <c r="X505" s="47" t="n">
        <f aca="false">+W505-U505</f>
        <v>47</v>
      </c>
      <c r="Y505" s="14" t="n">
        <f aca="false">+W505-V505</f>
        <v>0</v>
      </c>
      <c r="Z505" s="67" t="s">
        <v>139</v>
      </c>
      <c r="AA505" s="49"/>
      <c r="AB505" s="45"/>
      <c r="AC505" s="5" t="n">
        <v>362025</v>
      </c>
      <c r="AD505" s="5" t="n">
        <v>132960</v>
      </c>
      <c r="AE505" s="50" t="s">
        <v>51</v>
      </c>
      <c r="AF505" s="51" t="n">
        <v>0.055</v>
      </c>
      <c r="AG505" s="52"/>
      <c r="AH505" s="53" t="s">
        <v>92</v>
      </c>
      <c r="AI505" s="53" t="s">
        <v>4</v>
      </c>
      <c r="AJ505" s="4" t="s">
        <v>79</v>
      </c>
      <c r="AK505" s="54" t="s">
        <v>68</v>
      </c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true" customHeight="false" outlineLevel="0" collapsed="false">
      <c r="A506" s="43"/>
      <c r="B506" s="11" t="s">
        <v>42</v>
      </c>
      <c r="E506" s="55" t="s">
        <v>93</v>
      </c>
      <c r="F506" s="3" t="s">
        <v>1345</v>
      </c>
      <c r="G506" s="6" t="s">
        <v>45</v>
      </c>
      <c r="H506" s="6" t="n">
        <v>6776</v>
      </c>
      <c r="I506" s="4" t="n">
        <v>427</v>
      </c>
      <c r="J506" s="4" t="s">
        <v>46</v>
      </c>
      <c r="L506" s="1" t="s">
        <v>95</v>
      </c>
      <c r="M506" s="3" t="s">
        <v>96</v>
      </c>
      <c r="N506" s="45"/>
      <c r="O506" s="1" t="s">
        <v>90</v>
      </c>
      <c r="Q506" s="1" t="n">
        <v>127</v>
      </c>
      <c r="R506" s="1" t="n">
        <v>169</v>
      </c>
      <c r="S506" s="1" t="n">
        <v>157</v>
      </c>
      <c r="T506" s="1" t="n">
        <v>176</v>
      </c>
      <c r="U506" s="1" t="n">
        <v>126</v>
      </c>
      <c r="V506" s="1" t="n">
        <v>173</v>
      </c>
      <c r="W506" s="1" t="n">
        <v>173</v>
      </c>
      <c r="X506" s="47" t="n">
        <f aca="false">+W506-U506</f>
        <v>47</v>
      </c>
      <c r="Y506" s="14" t="n">
        <f aca="false">+W506-V506</f>
        <v>0</v>
      </c>
      <c r="Z506" s="67" t="s">
        <v>139</v>
      </c>
      <c r="AA506" s="49"/>
      <c r="AB506" s="45"/>
      <c r="AC506" s="5" t="n">
        <v>312305</v>
      </c>
      <c r="AD506" s="5" t="n">
        <v>126363</v>
      </c>
      <c r="AE506" s="50" t="s">
        <v>51</v>
      </c>
      <c r="AF506" s="51" t="n">
        <v>0.065</v>
      </c>
      <c r="AG506" s="52"/>
      <c r="AH506" s="53" t="s">
        <v>92</v>
      </c>
      <c r="AI506" s="53" t="s">
        <v>4</v>
      </c>
      <c r="AJ506" s="4" t="s">
        <v>136</v>
      </c>
      <c r="AK506" s="54" t="s">
        <v>68</v>
      </c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true" customHeight="false" outlineLevel="0" collapsed="false">
      <c r="A507" s="58"/>
      <c r="B507" s="59" t="s">
        <v>42</v>
      </c>
      <c r="C507" s="60"/>
      <c r="D507" s="61"/>
      <c r="E507" s="73" t="s">
        <v>1346</v>
      </c>
      <c r="F507" s="60" t="s">
        <v>679</v>
      </c>
      <c r="G507" s="62" t="s">
        <v>45</v>
      </c>
      <c r="H507" s="68" t="n">
        <v>5016</v>
      </c>
      <c r="I507" s="64"/>
      <c r="J507" s="78"/>
      <c r="K507" s="64"/>
      <c r="L507" s="73"/>
      <c r="M507" s="73" t="s">
        <v>1346</v>
      </c>
      <c r="N507" s="64"/>
      <c r="O507" s="64" t="s">
        <v>115</v>
      </c>
      <c r="P507" s="65"/>
      <c r="Q507" s="64"/>
      <c r="R507" s="64"/>
      <c r="S507" s="64"/>
      <c r="T507" s="64"/>
      <c r="U507" s="64"/>
      <c r="V507" s="64"/>
      <c r="W507" s="64"/>
      <c r="X507" s="47" t="n">
        <f aca="false">+W507-U507</f>
        <v>0</v>
      </c>
      <c r="Y507" s="66" t="n">
        <f aca="false">+W507-V507</f>
        <v>0</v>
      </c>
      <c r="Z507" s="67" t="s">
        <v>1347</v>
      </c>
      <c r="AA507" s="54"/>
      <c r="AC507" s="123"/>
      <c r="AD507" s="68"/>
      <c r="AE507" s="63" t="s">
        <v>59</v>
      </c>
      <c r="AF507" s="76" t="n">
        <v>0.06</v>
      </c>
      <c r="AH507" s="71" t="s">
        <v>92</v>
      </c>
      <c r="AJ507" s="64" t="s">
        <v>1348</v>
      </c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true" customHeight="false" outlineLevel="0" collapsed="false">
      <c r="A508" s="43"/>
      <c r="B508" s="11" t="n">
        <v>36325</v>
      </c>
      <c r="E508" s="55" t="s">
        <v>112</v>
      </c>
      <c r="F508" s="55" t="s">
        <v>1349</v>
      </c>
      <c r="G508" s="6" t="s">
        <v>45</v>
      </c>
      <c r="H508" s="5" t="n">
        <v>6534</v>
      </c>
      <c r="I508" s="1"/>
      <c r="J508" s="56"/>
      <c r="K508" s="1"/>
      <c r="L508" s="55"/>
      <c r="M508" s="55" t="s">
        <v>89</v>
      </c>
      <c r="N508" s="1" t="s">
        <v>56</v>
      </c>
      <c r="O508" s="64" t="s">
        <v>72</v>
      </c>
      <c r="Q508" s="1" t="n">
        <v>1753</v>
      </c>
      <c r="R508" s="1" t="n">
        <v>1324</v>
      </c>
      <c r="S508" s="1" t="n">
        <v>1732</v>
      </c>
      <c r="T508" s="1" t="n">
        <v>1691</v>
      </c>
      <c r="U508" s="1" t="n">
        <v>1593</v>
      </c>
      <c r="V508" s="1" t="n">
        <v>1642</v>
      </c>
      <c r="W508" s="1" t="n">
        <v>1642</v>
      </c>
      <c r="X508" s="47" t="n">
        <f aca="false">+W508-U508</f>
        <v>49</v>
      </c>
      <c r="Y508" s="14" t="n">
        <f aca="false">+W508-V508</f>
        <v>0</v>
      </c>
      <c r="Z508" s="67" t="s">
        <v>139</v>
      </c>
      <c r="AA508" s="49"/>
      <c r="AB508" s="45"/>
      <c r="AC508" s="5"/>
      <c r="AD508" s="5" t="n">
        <v>205893</v>
      </c>
      <c r="AE508" s="44" t="s">
        <v>59</v>
      </c>
      <c r="AF508" s="51" t="n">
        <v>0.065</v>
      </c>
      <c r="AG508" s="57"/>
      <c r="AH508" s="53" t="s">
        <v>92</v>
      </c>
      <c r="AI508" s="53" t="s">
        <v>4</v>
      </c>
      <c r="AJ508" s="1" t="s">
        <v>1350</v>
      </c>
      <c r="AK508" s="54" t="s">
        <v>76</v>
      </c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true" customHeight="false" outlineLevel="0" collapsed="false">
      <c r="A509" s="43"/>
      <c r="B509" s="11" t="s">
        <v>42</v>
      </c>
      <c r="E509" s="3" t="s">
        <v>1338</v>
      </c>
      <c r="F509" s="3" t="s">
        <v>1351</v>
      </c>
      <c r="G509" s="6" t="s">
        <v>45</v>
      </c>
      <c r="H509" s="6" t="n">
        <v>5106</v>
      </c>
      <c r="I509" s="4" t="n">
        <v>441</v>
      </c>
      <c r="J509" s="4" t="s">
        <v>46</v>
      </c>
      <c r="L509" s="1" t="s">
        <v>47</v>
      </c>
      <c r="M509" s="3" t="s">
        <v>1340</v>
      </c>
      <c r="N509" s="45"/>
      <c r="O509" s="1" t="s">
        <v>115</v>
      </c>
      <c r="Q509" s="1"/>
      <c r="R509" s="1"/>
      <c r="S509" s="1"/>
      <c r="T509" s="1"/>
      <c r="U509" s="1"/>
      <c r="V509" s="1"/>
      <c r="W509" s="1"/>
      <c r="X509" s="47" t="n">
        <f aca="false">+W509-U509</f>
        <v>0</v>
      </c>
      <c r="Y509" s="14" t="n">
        <f aca="false">+W509-V509</f>
        <v>0</v>
      </c>
      <c r="Z509" s="15" t="s">
        <v>146</v>
      </c>
      <c r="AA509" s="49"/>
      <c r="AB509" s="45"/>
      <c r="AC509" s="5" t="n">
        <v>332674</v>
      </c>
      <c r="AD509" s="5" t="n">
        <v>40278</v>
      </c>
      <c r="AE509" s="50" t="s">
        <v>51</v>
      </c>
      <c r="AF509" s="51" t="n">
        <v>0.06</v>
      </c>
      <c r="AG509" s="52"/>
      <c r="AH509" s="53" t="s">
        <v>92</v>
      </c>
      <c r="AI509" s="53" t="s">
        <v>4</v>
      </c>
      <c r="AJ509" s="4" t="s">
        <v>1341</v>
      </c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true" customHeight="false" outlineLevel="0" collapsed="false">
      <c r="A510" s="43"/>
      <c r="B510" s="11" t="s">
        <v>42</v>
      </c>
      <c r="E510" s="55" t="s">
        <v>1352</v>
      </c>
      <c r="F510" s="55" t="s">
        <v>1353</v>
      </c>
      <c r="G510" s="6" t="s">
        <v>45</v>
      </c>
      <c r="H510" s="5" t="n">
        <v>5653</v>
      </c>
      <c r="I510" s="1" t="n">
        <v>450</v>
      </c>
      <c r="J510" s="46" t="s">
        <v>46</v>
      </c>
      <c r="K510" s="1"/>
      <c r="L510" s="1" t="s">
        <v>47</v>
      </c>
      <c r="M510" s="3" t="s">
        <v>1354</v>
      </c>
      <c r="N510" s="1"/>
      <c r="O510" s="1" t="s">
        <v>108</v>
      </c>
      <c r="Q510" s="1" t="n">
        <v>48</v>
      </c>
      <c r="R510" s="1" t="n">
        <v>42</v>
      </c>
      <c r="S510" s="1" t="n">
        <v>19</v>
      </c>
      <c r="T510" s="1" t="n">
        <v>47</v>
      </c>
      <c r="U510" s="1" t="n">
        <v>20</v>
      </c>
      <c r="V510" s="1" t="n">
        <v>70</v>
      </c>
      <c r="W510" s="1" t="n">
        <v>70</v>
      </c>
      <c r="X510" s="47" t="n">
        <f aca="false">+W510-U510</f>
        <v>50</v>
      </c>
      <c r="Y510" s="14" t="n">
        <f aca="false">+W510-V510</f>
        <v>0</v>
      </c>
      <c r="Z510" s="67" t="s">
        <v>139</v>
      </c>
      <c r="AA510" s="49"/>
      <c r="AB510" s="45"/>
      <c r="AC510" s="5" t="n">
        <v>347585</v>
      </c>
      <c r="AD510" s="5" t="n">
        <v>136412</v>
      </c>
      <c r="AE510" s="50" t="s">
        <v>51</v>
      </c>
      <c r="AF510" s="51" t="n">
        <v>0.143</v>
      </c>
      <c r="AG510" s="52" t="n">
        <v>9812</v>
      </c>
      <c r="AH510" s="53" t="s">
        <v>187</v>
      </c>
      <c r="AI510" s="53" t="s">
        <v>4</v>
      </c>
      <c r="AJ510" s="4" t="s">
        <v>1355</v>
      </c>
      <c r="AK510" s="49" t="s">
        <v>336</v>
      </c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22.5" hidden="true" customHeight="false" outlineLevel="0" collapsed="false">
      <c r="A511" s="58"/>
      <c r="B511" s="59" t="s">
        <v>42</v>
      </c>
      <c r="C511" s="60"/>
      <c r="D511" s="61"/>
      <c r="E511" s="73" t="s">
        <v>799</v>
      </c>
      <c r="F511" s="73" t="s">
        <v>1356</v>
      </c>
      <c r="G511" s="62" t="s">
        <v>45</v>
      </c>
      <c r="H511" s="68" t="n">
        <v>5688</v>
      </c>
      <c r="I511" s="64"/>
      <c r="J511" s="78"/>
      <c r="K511" s="64"/>
      <c r="L511" s="73"/>
      <c r="M511" s="73" t="s">
        <v>799</v>
      </c>
      <c r="N511" s="64"/>
      <c r="O511" s="64" t="s">
        <v>115</v>
      </c>
      <c r="P511" s="65"/>
      <c r="Q511" s="64"/>
      <c r="R511" s="64"/>
      <c r="S511" s="64"/>
      <c r="T511" s="64"/>
      <c r="U511" s="64"/>
      <c r="V511" s="64"/>
      <c r="W511" s="64"/>
      <c r="X511" s="47" t="n">
        <f aca="false">+W511-U511</f>
        <v>0</v>
      </c>
      <c r="Y511" s="66" t="n">
        <f aca="false">+W511-V511</f>
        <v>0</v>
      </c>
      <c r="Z511" s="67" t="s">
        <v>1357</v>
      </c>
      <c r="AA511" s="54"/>
      <c r="AC511" s="68"/>
      <c r="AD511" s="68"/>
      <c r="AE511" s="63" t="s">
        <v>59</v>
      </c>
      <c r="AF511" s="76" t="n">
        <v>0.11</v>
      </c>
      <c r="AG511" s="77" t="n">
        <v>9902</v>
      </c>
      <c r="AH511" s="71" t="s">
        <v>74</v>
      </c>
      <c r="AI511" s="71" t="s">
        <v>4</v>
      </c>
      <c r="AJ511" s="64" t="s">
        <v>1358</v>
      </c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22.5" hidden="true" customHeight="false" outlineLevel="0" collapsed="false">
      <c r="A512" s="43"/>
      <c r="B512" s="11" t="s">
        <v>42</v>
      </c>
      <c r="E512" s="3" t="s">
        <v>869</v>
      </c>
      <c r="F512" s="3" t="s">
        <v>1359</v>
      </c>
      <c r="G512" s="6" t="s">
        <v>45</v>
      </c>
      <c r="H512" s="6" t="n">
        <v>4071</v>
      </c>
      <c r="I512" s="4" t="n">
        <v>550</v>
      </c>
      <c r="J512" s="4" t="s">
        <v>46</v>
      </c>
      <c r="L512" s="44" t="s">
        <v>47</v>
      </c>
      <c r="M512" s="3" t="s">
        <v>871</v>
      </c>
      <c r="N512" s="45"/>
      <c r="O512" s="1" t="s">
        <v>72</v>
      </c>
      <c r="Q512" s="1" t="n">
        <v>3</v>
      </c>
      <c r="R512" s="1" t="n">
        <v>15</v>
      </c>
      <c r="S512" s="1" t="n">
        <v>1</v>
      </c>
      <c r="T512" s="1" t="n">
        <v>45</v>
      </c>
      <c r="U512" s="1" t="n">
        <v>35</v>
      </c>
      <c r="V512" s="1" t="n">
        <v>88</v>
      </c>
      <c r="W512" s="1" t="n">
        <v>88</v>
      </c>
      <c r="X512" s="47" t="n">
        <f aca="false">+W512-U512</f>
        <v>53</v>
      </c>
      <c r="Y512" s="14" t="n">
        <f aca="false">+W512-V512</f>
        <v>0</v>
      </c>
      <c r="Z512" s="67" t="s">
        <v>139</v>
      </c>
      <c r="AA512" s="49"/>
      <c r="AB512" s="45"/>
      <c r="AC512" s="5" t="n">
        <v>358920</v>
      </c>
      <c r="AD512" s="5" t="n">
        <v>138045</v>
      </c>
      <c r="AE512" s="50" t="s">
        <v>59</v>
      </c>
      <c r="AF512" s="51" t="n">
        <v>0.187</v>
      </c>
      <c r="AG512" s="52" t="n">
        <v>9903</v>
      </c>
      <c r="AH512" s="53" t="s">
        <v>74</v>
      </c>
      <c r="AI512" s="53" t="s">
        <v>4</v>
      </c>
      <c r="AJ512" s="4" t="s">
        <v>1266</v>
      </c>
      <c r="AK512" s="54" t="s">
        <v>182</v>
      </c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true" customHeight="false" outlineLevel="0" collapsed="false">
      <c r="A513" s="43"/>
      <c r="B513" s="11" t="n">
        <v>36325</v>
      </c>
      <c r="E513" s="55" t="s">
        <v>1328</v>
      </c>
      <c r="F513" s="55" t="s">
        <v>1360</v>
      </c>
      <c r="G513" s="6" t="s">
        <v>45</v>
      </c>
      <c r="H513" s="5" t="n">
        <v>9797</v>
      </c>
      <c r="I513" s="1"/>
      <c r="J513" s="56"/>
      <c r="K513" s="1"/>
      <c r="L513" s="55"/>
      <c r="M513" s="55"/>
      <c r="N513" s="1" t="s">
        <v>56</v>
      </c>
      <c r="O513" s="64" t="s">
        <v>198</v>
      </c>
      <c r="Q513" s="1"/>
      <c r="R513" s="1" t="n">
        <v>513</v>
      </c>
      <c r="S513" s="1" t="n">
        <v>0</v>
      </c>
      <c r="T513" s="1" t="n">
        <v>0</v>
      </c>
      <c r="U513" s="1" t="n">
        <v>626</v>
      </c>
      <c r="V513" s="1" t="n">
        <v>679</v>
      </c>
      <c r="W513" s="1" t="n">
        <v>679</v>
      </c>
      <c r="X513" s="47" t="n">
        <f aca="false">+W513-U513</f>
        <v>53</v>
      </c>
      <c r="Y513" s="14" t="n">
        <f aca="false">+W513-V513</f>
        <v>0</v>
      </c>
      <c r="Z513" s="67" t="s">
        <v>139</v>
      </c>
      <c r="AA513" s="49"/>
      <c r="AB513" s="45"/>
      <c r="AC513" s="5"/>
      <c r="AD513" s="5" t="n">
        <v>439825</v>
      </c>
      <c r="AE513" s="44" t="s">
        <v>59</v>
      </c>
      <c r="AF513" s="51"/>
      <c r="AG513" s="57"/>
      <c r="AH513" s="53"/>
      <c r="AI513" s="53" t="s">
        <v>4</v>
      </c>
      <c r="AJ513" s="1"/>
      <c r="AK513" s="54" t="s">
        <v>76</v>
      </c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true" customHeight="false" outlineLevel="0" collapsed="false">
      <c r="A514" s="43"/>
      <c r="B514" s="11" t="n">
        <v>36325</v>
      </c>
      <c r="E514" s="55" t="s">
        <v>1361</v>
      </c>
      <c r="F514" s="55" t="s">
        <v>1362</v>
      </c>
      <c r="G514" s="6" t="s">
        <v>45</v>
      </c>
      <c r="H514" s="5" t="n">
        <v>6027</v>
      </c>
      <c r="I514" s="1"/>
      <c r="J514" s="56"/>
      <c r="K514" s="1"/>
      <c r="L514" s="55"/>
      <c r="M514" s="55" t="s">
        <v>1363</v>
      </c>
      <c r="N514" s="1" t="s">
        <v>56</v>
      </c>
      <c r="O514" s="1" t="s">
        <v>192</v>
      </c>
      <c r="Q514" s="1" t="n">
        <v>147</v>
      </c>
      <c r="R514" s="1" t="n">
        <v>85</v>
      </c>
      <c r="S514" s="1" t="n">
        <v>109</v>
      </c>
      <c r="T514" s="1" t="n">
        <v>5</v>
      </c>
      <c r="U514" s="1" t="n">
        <v>4</v>
      </c>
      <c r="V514" s="1" t="n">
        <v>58</v>
      </c>
      <c r="W514" s="1" t="n">
        <v>58</v>
      </c>
      <c r="X514" s="47" t="n">
        <f aca="false">+W514-U514</f>
        <v>54</v>
      </c>
      <c r="Y514" s="14" t="n">
        <f aca="false">+W514-V514</f>
        <v>0</v>
      </c>
      <c r="Z514" s="67" t="s">
        <v>139</v>
      </c>
      <c r="AA514" s="49"/>
      <c r="AB514" s="45"/>
      <c r="AC514" s="5"/>
      <c r="AD514" s="5" t="n">
        <v>138646</v>
      </c>
      <c r="AE514" s="44" t="s">
        <v>59</v>
      </c>
      <c r="AF514" s="9" t="n">
        <v>0.045</v>
      </c>
      <c r="AG514" s="57"/>
      <c r="AH514" s="53" t="s">
        <v>92</v>
      </c>
      <c r="AI514" s="53" t="s">
        <v>4</v>
      </c>
      <c r="AJ514" s="1" t="s">
        <v>1364</v>
      </c>
      <c r="AK514" s="54" t="s">
        <v>68</v>
      </c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22.5" hidden="true" customHeight="false" outlineLevel="0" collapsed="false">
      <c r="A515" s="58"/>
      <c r="B515" s="59" t="s">
        <v>42</v>
      </c>
      <c r="C515" s="60"/>
      <c r="D515" s="61"/>
      <c r="E515" s="60" t="s">
        <v>486</v>
      </c>
      <c r="F515" s="60" t="s">
        <v>1187</v>
      </c>
      <c r="G515" s="62" t="s">
        <v>488</v>
      </c>
      <c r="H515" s="62" t="n">
        <v>5923</v>
      </c>
      <c r="I515" s="61" t="n">
        <v>487</v>
      </c>
      <c r="J515" s="61" t="s">
        <v>46</v>
      </c>
      <c r="K515" s="61"/>
      <c r="L515" s="63" t="s">
        <v>47</v>
      </c>
      <c r="M515" s="60" t="s">
        <v>486</v>
      </c>
      <c r="N515" s="0"/>
      <c r="O515" s="64" t="s">
        <v>72</v>
      </c>
      <c r="P515" s="65"/>
      <c r="Q515" s="79" t="n">
        <v>657</v>
      </c>
      <c r="R515" s="79" t="n">
        <v>266</v>
      </c>
      <c r="S515" s="79" t="n">
        <v>0</v>
      </c>
      <c r="T515" s="79" t="n">
        <f aca="false">649-87</f>
        <v>562</v>
      </c>
      <c r="U515" s="79" t="n">
        <f aca="false">655-88</f>
        <v>567</v>
      </c>
      <c r="V515" s="79" t="n">
        <v>622</v>
      </c>
      <c r="W515" s="79" t="n">
        <v>622</v>
      </c>
      <c r="X515" s="47" t="n">
        <f aca="false">+W515-U515</f>
        <v>55</v>
      </c>
      <c r="Y515" s="66" t="n">
        <f aca="false">+W515-V515</f>
        <v>0</v>
      </c>
      <c r="Z515" s="67" t="s">
        <v>139</v>
      </c>
      <c r="AA515" s="54"/>
      <c r="AC515" s="0"/>
      <c r="AD515" s="68" t="n">
        <v>586096</v>
      </c>
      <c r="AE515" s="75" t="s">
        <v>51</v>
      </c>
      <c r="AF515" s="76" t="n">
        <v>0.05</v>
      </c>
      <c r="AG515" s="77"/>
      <c r="AH515" s="71" t="s">
        <v>66</v>
      </c>
      <c r="AI515" s="71" t="s">
        <v>4</v>
      </c>
      <c r="AJ515" s="61" t="s">
        <v>79</v>
      </c>
      <c r="AK515" s="54" t="s">
        <v>53</v>
      </c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true" customHeight="false" outlineLevel="0" collapsed="false">
      <c r="A516" s="43"/>
      <c r="B516" s="11"/>
      <c r="E516" s="55" t="s">
        <v>1365</v>
      </c>
      <c r="F516" s="55" t="s">
        <v>636</v>
      </c>
      <c r="G516" s="6"/>
      <c r="H516" s="5" t="n">
        <v>3527</v>
      </c>
      <c r="I516" s="1"/>
      <c r="J516" s="56"/>
      <c r="K516" s="1"/>
      <c r="L516" s="55"/>
      <c r="M516" s="55"/>
      <c r="N516" s="1"/>
      <c r="O516" s="1" t="s">
        <v>286</v>
      </c>
      <c r="Q516" s="1"/>
      <c r="R516" s="1" t="n">
        <v>1935</v>
      </c>
      <c r="S516" s="1"/>
      <c r="T516" s="1" t="n">
        <v>0</v>
      </c>
      <c r="U516" s="1" t="n">
        <v>1481</v>
      </c>
      <c r="V516" s="1" t="n">
        <v>2846</v>
      </c>
      <c r="W516" s="1" t="n">
        <f aca="false">1641-103</f>
        <v>1538</v>
      </c>
      <c r="X516" s="47" t="n">
        <f aca="false">+W516-U516</f>
        <v>57</v>
      </c>
      <c r="Y516" s="14"/>
      <c r="Z516" s="67" t="s">
        <v>65</v>
      </c>
      <c r="AA516" s="49"/>
      <c r="AB516" s="45"/>
      <c r="AC516" s="5"/>
      <c r="AD516" s="5" t="n">
        <v>449243</v>
      </c>
      <c r="AE516" s="44"/>
      <c r="AF516" s="51"/>
      <c r="AG516" s="57"/>
      <c r="AH516" s="53"/>
      <c r="AI516" s="53"/>
      <c r="AJ516" s="1"/>
      <c r="AK516" s="54" t="s">
        <v>182</v>
      </c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true" customHeight="false" outlineLevel="0" collapsed="false">
      <c r="A517" s="58"/>
      <c r="B517" s="59"/>
      <c r="C517" s="60"/>
      <c r="D517" s="61"/>
      <c r="E517" s="60" t="s">
        <v>1366</v>
      </c>
      <c r="F517" s="60" t="s">
        <v>1367</v>
      </c>
      <c r="G517" s="62"/>
      <c r="H517" s="62" t="n">
        <v>9673</v>
      </c>
      <c r="I517" s="61"/>
      <c r="J517" s="61"/>
      <c r="K517" s="61"/>
      <c r="L517" s="64"/>
      <c r="M517" s="60"/>
      <c r="N517" s="0"/>
      <c r="O517" s="64" t="s">
        <v>72</v>
      </c>
      <c r="P517" s="65"/>
      <c r="Q517" s="64" t="n">
        <v>782</v>
      </c>
      <c r="R517" s="64" t="n">
        <v>381</v>
      </c>
      <c r="S517" s="64" t="n">
        <v>712</v>
      </c>
      <c r="T517" s="64" t="n">
        <v>683</v>
      </c>
      <c r="U517" s="64" t="n">
        <v>414</v>
      </c>
      <c r="V517" s="64" t="n">
        <v>471</v>
      </c>
      <c r="W517" s="64" t="n">
        <v>471</v>
      </c>
      <c r="X517" s="47" t="n">
        <f aca="false">+W517-U517</f>
        <v>57</v>
      </c>
      <c r="Y517" s="66"/>
      <c r="Z517" s="67" t="s">
        <v>139</v>
      </c>
      <c r="AA517" s="54"/>
      <c r="AC517" s="68"/>
      <c r="AD517" s="68" t="n">
        <v>155396</v>
      </c>
      <c r="AE517" s="75"/>
      <c r="AG517" s="102"/>
      <c r="AH517" s="64"/>
      <c r="AI517" s="71"/>
      <c r="AJ517" s="61"/>
      <c r="AK517" s="54" t="s">
        <v>182</v>
      </c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true" customHeight="false" outlineLevel="0" collapsed="false">
      <c r="A518" s="43"/>
      <c r="B518" s="11" t="n">
        <v>36398</v>
      </c>
      <c r="E518" s="55" t="s">
        <v>988</v>
      </c>
      <c r="F518" s="55" t="s">
        <v>1368</v>
      </c>
      <c r="G518" s="6" t="s">
        <v>45</v>
      </c>
      <c r="H518" s="5" t="n">
        <v>5853</v>
      </c>
      <c r="I518" s="1"/>
      <c r="J518" s="56"/>
      <c r="K518" s="1"/>
      <c r="L518" s="55"/>
      <c r="M518" s="3" t="s">
        <v>486</v>
      </c>
      <c r="N518" s="1"/>
      <c r="O518" s="1" t="s">
        <v>115</v>
      </c>
      <c r="Q518" s="1" t="n">
        <v>963</v>
      </c>
      <c r="R518" s="1" t="n">
        <v>855</v>
      </c>
      <c r="S518" s="1" t="n">
        <v>881</v>
      </c>
      <c r="T518" s="1" t="n">
        <v>1065</v>
      </c>
      <c r="U518" s="1" t="n">
        <v>710</v>
      </c>
      <c r="V518" s="1" t="n">
        <v>768</v>
      </c>
      <c r="W518" s="1" t="n">
        <v>768</v>
      </c>
      <c r="X518" s="47" t="n">
        <f aca="false">+W518-U518</f>
        <v>58</v>
      </c>
      <c r="Y518" s="14" t="n">
        <f aca="false">+W518-V518</f>
        <v>0</v>
      </c>
      <c r="Z518" s="67" t="s">
        <v>139</v>
      </c>
      <c r="AA518" s="49"/>
      <c r="AB518" s="45"/>
      <c r="AC518" s="5"/>
      <c r="AD518" s="5" t="n">
        <v>138426</v>
      </c>
      <c r="AE518" s="44" t="s">
        <v>59</v>
      </c>
      <c r="AF518" s="51"/>
      <c r="AG518" s="57"/>
      <c r="AH518" s="53"/>
      <c r="AI518" s="53" t="s">
        <v>4</v>
      </c>
      <c r="AJ518" s="1"/>
      <c r="AK518" s="54" t="s">
        <v>86</v>
      </c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true" customHeight="false" outlineLevel="0" collapsed="false">
      <c r="A519" s="43"/>
      <c r="B519" s="11" t="n">
        <v>36325</v>
      </c>
      <c r="E519" s="55" t="s">
        <v>1369</v>
      </c>
      <c r="F519" s="55" t="s">
        <v>1370</v>
      </c>
      <c r="G519" s="6" t="s">
        <v>45</v>
      </c>
      <c r="H519" s="5" t="n">
        <v>6788</v>
      </c>
      <c r="I519" s="1"/>
      <c r="J519" s="56"/>
      <c r="K519" s="1"/>
      <c r="L519" s="55"/>
      <c r="M519" s="55"/>
      <c r="N519" s="1" t="s">
        <v>56</v>
      </c>
      <c r="O519" s="1" t="s">
        <v>64</v>
      </c>
      <c r="Q519" s="1" t="n">
        <v>178</v>
      </c>
      <c r="R519" s="1" t="n">
        <v>169</v>
      </c>
      <c r="S519" s="1" t="n">
        <v>166</v>
      </c>
      <c r="T519" s="1" t="n">
        <v>126</v>
      </c>
      <c r="U519" s="1" t="n">
        <v>286</v>
      </c>
      <c r="V519" s="1" t="n">
        <v>344</v>
      </c>
      <c r="W519" s="1" t="n">
        <v>344</v>
      </c>
      <c r="X519" s="47" t="n">
        <f aca="false">+W519-U519</f>
        <v>58</v>
      </c>
      <c r="Y519" s="14" t="n">
        <f aca="false">+W519-V519</f>
        <v>0</v>
      </c>
      <c r="Z519" s="67" t="s">
        <v>139</v>
      </c>
      <c r="AA519" s="49"/>
      <c r="AB519" s="45"/>
      <c r="AC519" s="5"/>
      <c r="AD519" s="5" t="n">
        <v>138848</v>
      </c>
      <c r="AE519" s="44" t="s">
        <v>59</v>
      </c>
      <c r="AF519" s="51"/>
      <c r="AG519" s="57"/>
      <c r="AH519" s="53"/>
      <c r="AI519" s="53" t="s">
        <v>4</v>
      </c>
      <c r="AJ519" s="1"/>
      <c r="AK519" s="107" t="s">
        <v>182</v>
      </c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22.5" hidden="true" customHeight="false" outlineLevel="0" collapsed="false">
      <c r="A520" s="58"/>
      <c r="B520" s="59" t="s">
        <v>42</v>
      </c>
      <c r="C520" s="60"/>
      <c r="D520" s="61"/>
      <c r="E520" s="55" t="s">
        <v>93</v>
      </c>
      <c r="F520" s="73" t="s">
        <v>1371</v>
      </c>
      <c r="G520" s="62" t="s">
        <v>45</v>
      </c>
      <c r="H520" s="68" t="n">
        <v>9631</v>
      </c>
      <c r="I520" s="64"/>
      <c r="J520" s="78"/>
      <c r="K520" s="64"/>
      <c r="L520" s="73"/>
      <c r="M520" s="73" t="s">
        <v>96</v>
      </c>
      <c r="N520" s="64"/>
      <c r="O520" s="64" t="s">
        <v>520</v>
      </c>
      <c r="P520" s="65"/>
      <c r="Q520" s="79" t="n">
        <v>993</v>
      </c>
      <c r="R520" s="79" t="n">
        <v>788</v>
      </c>
      <c r="S520" s="79" t="n">
        <v>919</v>
      </c>
      <c r="T520" s="79" t="n">
        <v>926</v>
      </c>
      <c r="U520" s="79" t="n">
        <v>738</v>
      </c>
      <c r="V520" s="79" t="n">
        <v>796</v>
      </c>
      <c r="W520" s="79" t="n">
        <v>796</v>
      </c>
      <c r="X520" s="47" t="n">
        <f aca="false">+W520-U520</f>
        <v>58</v>
      </c>
      <c r="Y520" s="66" t="n">
        <f aca="false">+W520-V520</f>
        <v>0</v>
      </c>
      <c r="Z520" s="67" t="s">
        <v>139</v>
      </c>
      <c r="AA520" s="54"/>
      <c r="AC520" s="68" t="n">
        <v>312230</v>
      </c>
      <c r="AD520" s="68" t="n">
        <v>126348</v>
      </c>
      <c r="AE520" s="63" t="s">
        <v>51</v>
      </c>
      <c r="AF520" s="76" t="n">
        <v>0.03</v>
      </c>
      <c r="AG520" s="80"/>
      <c r="AH520" s="71" t="s">
        <v>66</v>
      </c>
      <c r="AI520" s="71" t="s">
        <v>4</v>
      </c>
      <c r="AJ520" s="64" t="s">
        <v>921</v>
      </c>
      <c r="AK520" s="54" t="s">
        <v>68</v>
      </c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22.5" hidden="true" customHeight="false" outlineLevel="0" collapsed="false">
      <c r="A521" s="43"/>
      <c r="B521" s="11" t="s">
        <v>42</v>
      </c>
      <c r="E521" s="55" t="s">
        <v>1372</v>
      </c>
      <c r="F521" s="55" t="s">
        <v>1373</v>
      </c>
      <c r="G521" s="6" t="s">
        <v>45</v>
      </c>
      <c r="H521" s="5" t="n">
        <v>9750</v>
      </c>
      <c r="I521" s="1"/>
      <c r="J521" s="56"/>
      <c r="K521" s="1" t="n">
        <v>1</v>
      </c>
      <c r="L521" s="55"/>
      <c r="M521" s="55" t="s">
        <v>1374</v>
      </c>
      <c r="N521" s="1"/>
      <c r="O521" s="1" t="s">
        <v>72</v>
      </c>
      <c r="Q521" s="46" t="n">
        <v>4873</v>
      </c>
      <c r="R521" s="46" t="n">
        <v>1883</v>
      </c>
      <c r="S521" s="46" t="n">
        <v>2823</v>
      </c>
      <c r="T521" s="46" t="n">
        <v>3160</v>
      </c>
      <c r="U521" s="46" t="n">
        <v>1647</v>
      </c>
      <c r="V521" s="46" t="n">
        <v>1705</v>
      </c>
      <c r="W521" s="46" t="n">
        <v>1705</v>
      </c>
      <c r="X521" s="47" t="n">
        <f aca="false">+W521-U521</f>
        <v>58</v>
      </c>
      <c r="Y521" s="14" t="n">
        <f aca="false">+W521-V521</f>
        <v>0</v>
      </c>
      <c r="Z521" s="67" t="s">
        <v>139</v>
      </c>
      <c r="AA521" s="49"/>
      <c r="AB521" s="45"/>
      <c r="AC521" s="5" t="n">
        <v>357840</v>
      </c>
      <c r="AD521" s="5" t="n">
        <v>203155</v>
      </c>
      <c r="AE521" s="44" t="s">
        <v>59</v>
      </c>
      <c r="AF521" s="51" t="n">
        <v>0.055</v>
      </c>
      <c r="AG521" s="57" t="n">
        <v>9812</v>
      </c>
      <c r="AH521" s="74" t="s">
        <v>1375</v>
      </c>
      <c r="AI521" s="53" t="s">
        <v>4</v>
      </c>
      <c r="AJ521" s="1" t="s">
        <v>1376</v>
      </c>
      <c r="AK521" s="54" t="s">
        <v>86</v>
      </c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true" customHeight="false" outlineLevel="0" collapsed="false">
      <c r="A522" s="58"/>
      <c r="B522" s="59" t="s">
        <v>42</v>
      </c>
      <c r="C522" s="60"/>
      <c r="D522" s="61"/>
      <c r="E522" s="60" t="s">
        <v>669</v>
      </c>
      <c r="F522" s="60" t="s">
        <v>1377</v>
      </c>
      <c r="G522" s="62" t="s">
        <v>45</v>
      </c>
      <c r="H522" s="62" t="n">
        <v>6875</v>
      </c>
      <c r="I522" s="61" t="n">
        <v>427</v>
      </c>
      <c r="J522" s="61" t="s">
        <v>46</v>
      </c>
      <c r="K522" s="61"/>
      <c r="L522" s="64" t="s">
        <v>47</v>
      </c>
      <c r="M522" s="60" t="s">
        <v>671</v>
      </c>
      <c r="N522" s="0"/>
      <c r="O522" s="64" t="s">
        <v>90</v>
      </c>
      <c r="P522" s="65"/>
      <c r="Q522" s="64" t="n">
        <v>191</v>
      </c>
      <c r="R522" s="64" t="n">
        <v>2</v>
      </c>
      <c r="S522" s="64" t="n">
        <v>89</v>
      </c>
      <c r="T522" s="64" t="n">
        <v>10</v>
      </c>
      <c r="U522" s="64" t="n">
        <v>29</v>
      </c>
      <c r="V522" s="64" t="n">
        <v>89</v>
      </c>
      <c r="W522" s="64" t="n">
        <v>89</v>
      </c>
      <c r="X522" s="47" t="n">
        <f aca="false">+W522-U522</f>
        <v>60</v>
      </c>
      <c r="Y522" s="66" t="n">
        <f aca="false">+W522-V522</f>
        <v>0</v>
      </c>
      <c r="Z522" s="67" t="s">
        <v>139</v>
      </c>
      <c r="AA522" s="67"/>
      <c r="AC522" s="68" t="n">
        <v>311283</v>
      </c>
      <c r="AD522" s="68" t="n">
        <v>133248</v>
      </c>
      <c r="AE522" s="75" t="s">
        <v>51</v>
      </c>
      <c r="AF522" s="69" t="n">
        <v>0.33</v>
      </c>
      <c r="AG522" s="179" t="n">
        <v>9905</v>
      </c>
      <c r="AH522" s="5" t="s">
        <v>74</v>
      </c>
      <c r="AI522" s="71" t="s">
        <v>4</v>
      </c>
      <c r="AJ522" s="61" t="s">
        <v>1378</v>
      </c>
      <c r="AK522" s="54" t="s">
        <v>86</v>
      </c>
      <c r="AL522" s="72"/>
      <c r="AM522" s="72"/>
      <c r="AN522" s="72"/>
      <c r="AO522" s="72"/>
      <c r="AP522" s="72"/>
      <c r="AQ522" s="72"/>
      <c r="AR522" s="72"/>
      <c r="AS522" s="72"/>
      <c r="AT522" s="72"/>
      <c r="AU522" s="72"/>
      <c r="AV522" s="72"/>
      <c r="AW522" s="72"/>
      <c r="AX522" s="72"/>
      <c r="AY522" s="72"/>
      <c r="AZ522" s="72"/>
      <c r="BA522" s="72"/>
      <c r="BB522" s="72"/>
      <c r="BC522" s="72"/>
      <c r="BD522" s="72"/>
      <c r="BE522" s="72"/>
      <c r="BF522" s="72"/>
      <c r="BG522" s="72"/>
      <c r="BH522" s="72"/>
      <c r="BI522" s="72"/>
      <c r="BJ522" s="72"/>
      <c r="BK522" s="72"/>
      <c r="BL522" s="72"/>
      <c r="BM522" s="72"/>
      <c r="BN522" s="72"/>
      <c r="BO522" s="72"/>
      <c r="BP522" s="72"/>
      <c r="BQ522" s="72"/>
      <c r="BR522" s="72"/>
      <c r="BS522" s="72"/>
      <c r="BT522" s="72"/>
      <c r="BU522" s="72"/>
      <c r="BV522" s="72"/>
      <c r="BW522" s="72"/>
      <c r="BX522" s="72"/>
      <c r="BY522" s="72"/>
      <c r="BZ522" s="72"/>
      <c r="CA522" s="72"/>
      <c r="CB522" s="72"/>
      <c r="CC522" s="72"/>
      <c r="CD522" s="72"/>
      <c r="CE522" s="72"/>
      <c r="CF522" s="72"/>
      <c r="CG522" s="72"/>
      <c r="CH522" s="72"/>
      <c r="CI522" s="72"/>
      <c r="CJ522" s="72"/>
      <c r="CK522" s="72"/>
      <c r="CL522" s="72"/>
      <c r="CM522" s="72"/>
      <c r="CN522" s="72"/>
      <c r="CO522" s="72"/>
      <c r="CP522" s="72"/>
      <c r="CQ522" s="72"/>
      <c r="CR522" s="72"/>
      <c r="CS522" s="72"/>
      <c r="CT522" s="72"/>
      <c r="CU522" s="72"/>
      <c r="CV522" s="72"/>
      <c r="CW522" s="72"/>
      <c r="CX522" s="72"/>
      <c r="CY522" s="72"/>
      <c r="CZ522" s="72"/>
      <c r="DA522" s="72"/>
      <c r="DB522" s="72"/>
      <c r="DC522" s="72"/>
      <c r="DD522" s="72"/>
      <c r="DE522" s="72"/>
      <c r="DF522" s="72"/>
      <c r="DG522" s="72"/>
      <c r="DH522" s="72"/>
      <c r="DI522" s="72"/>
      <c r="DJ522" s="72"/>
      <c r="DK522" s="72"/>
      <c r="DL522" s="72"/>
      <c r="DM522" s="72"/>
      <c r="DN522" s="72"/>
      <c r="DO522" s="72"/>
      <c r="DP522" s="72"/>
      <c r="DQ522" s="72"/>
      <c r="DR522" s="72"/>
      <c r="DS522" s="72"/>
      <c r="DT522" s="72"/>
      <c r="DU522" s="72"/>
      <c r="DV522" s="72"/>
      <c r="DW522" s="72"/>
      <c r="DX522" s="72"/>
      <c r="DY522" s="72"/>
      <c r="DZ522" s="72"/>
      <c r="EA522" s="72"/>
      <c r="EB522" s="72"/>
      <c r="EC522" s="72"/>
      <c r="ED522" s="72"/>
      <c r="EE522" s="72"/>
      <c r="EF522" s="72"/>
      <c r="EG522" s="72"/>
      <c r="EH522" s="72"/>
      <c r="EI522" s="72"/>
      <c r="EJ522" s="72"/>
      <c r="EK522" s="72"/>
      <c r="EL522" s="72"/>
      <c r="EM522" s="72"/>
      <c r="EN522" s="72"/>
      <c r="EO522" s="72"/>
      <c r="EP522" s="72"/>
      <c r="EQ522" s="72"/>
      <c r="ER522" s="72"/>
      <c r="ES522" s="72"/>
      <c r="ET522" s="72"/>
      <c r="EU522" s="72"/>
      <c r="EV522" s="72"/>
      <c r="EW522" s="72"/>
      <c r="EX522" s="72"/>
      <c r="EY522" s="72"/>
      <c r="EZ522" s="72"/>
      <c r="FA522" s="72"/>
      <c r="FB522" s="72"/>
      <c r="FC522" s="72"/>
      <c r="FD522" s="72"/>
      <c r="FE522" s="72"/>
      <c r="FF522" s="72"/>
      <c r="FG522" s="72"/>
      <c r="FH522" s="72"/>
      <c r="FI522" s="72"/>
      <c r="FJ522" s="72"/>
      <c r="FK522" s="72"/>
      <c r="FL522" s="72"/>
      <c r="FM522" s="72"/>
      <c r="FN522" s="72"/>
      <c r="FO522" s="72"/>
      <c r="FP522" s="72"/>
      <c r="FQ522" s="72"/>
      <c r="FR522" s="72"/>
      <c r="FS522" s="72"/>
      <c r="FT522" s="72"/>
      <c r="FU522" s="72"/>
      <c r="FV522" s="72"/>
      <c r="FW522" s="72"/>
      <c r="FX522" s="72"/>
      <c r="FY522" s="72"/>
      <c r="FZ522" s="72"/>
      <c r="GA522" s="72"/>
      <c r="GB522" s="72"/>
      <c r="GC522" s="72"/>
      <c r="GD522" s="72"/>
      <c r="GE522" s="72"/>
      <c r="GF522" s="72"/>
      <c r="GG522" s="72"/>
      <c r="GH522" s="72"/>
      <c r="GI522" s="72"/>
      <c r="GJ522" s="72"/>
      <c r="GK522" s="72"/>
      <c r="GL522" s="72"/>
      <c r="GM522" s="72"/>
      <c r="GN522" s="72"/>
      <c r="GO522" s="72"/>
      <c r="GP522" s="72"/>
      <c r="GQ522" s="72"/>
      <c r="GR522" s="72"/>
      <c r="GS522" s="72"/>
      <c r="GT522" s="72"/>
      <c r="GU522" s="72"/>
      <c r="GV522" s="72"/>
      <c r="GW522" s="72"/>
      <c r="GX522" s="72"/>
      <c r="GY522" s="72"/>
      <c r="GZ522" s="72"/>
      <c r="HA522" s="72"/>
      <c r="HB522" s="72"/>
      <c r="HC522" s="72"/>
      <c r="HD522" s="72"/>
      <c r="HE522" s="72"/>
      <c r="HF522" s="72"/>
      <c r="HG522" s="72"/>
      <c r="HH522" s="72"/>
      <c r="HI522" s="72"/>
      <c r="HJ522" s="72"/>
      <c r="HK522" s="72"/>
      <c r="HL522" s="72"/>
      <c r="HM522" s="72"/>
      <c r="HN522" s="72"/>
      <c r="HO522" s="72"/>
      <c r="HP522" s="72"/>
      <c r="HQ522" s="72"/>
      <c r="HR522" s="72"/>
      <c r="HS522" s="72"/>
      <c r="HT522" s="72"/>
      <c r="HU522" s="72"/>
      <c r="HV522" s="72"/>
      <c r="HW522" s="72"/>
      <c r="HX522" s="72"/>
      <c r="HY522" s="72"/>
      <c r="HZ522" s="72"/>
      <c r="IA522" s="72"/>
      <c r="IB522" s="72"/>
      <c r="IC522" s="72"/>
      <c r="ID522" s="72"/>
      <c r="IE522" s="72"/>
      <c r="IF522" s="72"/>
      <c r="IG522" s="72"/>
      <c r="IH522" s="72"/>
      <c r="II522" s="72"/>
      <c r="IJ522" s="72"/>
      <c r="IK522" s="72"/>
      <c r="IL522" s="72"/>
      <c r="IM522" s="72"/>
      <c r="IN522" s="72"/>
      <c r="IO522" s="72"/>
      <c r="IP522" s="72"/>
      <c r="IQ522" s="72"/>
      <c r="IR522" s="72"/>
      <c r="IS522" s="72"/>
      <c r="IT522" s="72"/>
      <c r="IU522" s="72"/>
      <c r="IV522" s="72"/>
      <c r="IW522" s="72"/>
    </row>
    <row r="523" customFormat="false" ht="22.5" hidden="true" customHeight="false" outlineLevel="0" collapsed="false">
      <c r="A523" s="58"/>
      <c r="B523" s="59" t="s">
        <v>42</v>
      </c>
      <c r="C523" s="60"/>
      <c r="D523" s="61"/>
      <c r="E523" s="60" t="s">
        <v>87</v>
      </c>
      <c r="F523" s="60" t="s">
        <v>791</v>
      </c>
      <c r="G523" s="62" t="s">
        <v>45</v>
      </c>
      <c r="H523" s="62" t="n">
        <v>6272</v>
      </c>
      <c r="I523" s="61" t="n">
        <v>441</v>
      </c>
      <c r="J523" s="61" t="s">
        <v>46</v>
      </c>
      <c r="K523" s="61"/>
      <c r="L523" s="63" t="s">
        <v>47</v>
      </c>
      <c r="M523" s="60" t="s">
        <v>972</v>
      </c>
      <c r="N523" s="0"/>
      <c r="O523" s="64" t="s">
        <v>115</v>
      </c>
      <c r="P523" s="65"/>
      <c r="Q523" s="64"/>
      <c r="R523" s="64"/>
      <c r="S523" s="64"/>
      <c r="T523" s="64"/>
      <c r="U523" s="64"/>
      <c r="V523" s="64"/>
      <c r="W523" s="64"/>
      <c r="X523" s="47" t="n">
        <f aca="false">+W523-U523</f>
        <v>0</v>
      </c>
      <c r="Y523" s="66" t="n">
        <f aca="false">+W523-V523</f>
        <v>0</v>
      </c>
      <c r="Z523" s="67" t="s">
        <v>1379</v>
      </c>
      <c r="AA523" s="54"/>
      <c r="AC523" s="68" t="n">
        <v>358935</v>
      </c>
      <c r="AD523" s="68" t="n">
        <v>135675</v>
      </c>
      <c r="AE523" s="61" t="s">
        <v>51</v>
      </c>
      <c r="AF523" s="76" t="n">
        <v>0.33</v>
      </c>
      <c r="AG523" s="77" t="n">
        <v>9905</v>
      </c>
      <c r="AH523" s="71" t="s">
        <v>74</v>
      </c>
      <c r="AI523" s="71" t="s">
        <v>4</v>
      </c>
      <c r="AJ523" s="61" t="s">
        <v>794</v>
      </c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true" customHeight="false" outlineLevel="0" collapsed="false">
      <c r="A524" s="43"/>
      <c r="B524" s="11" t="n">
        <v>36325</v>
      </c>
      <c r="E524" s="86" t="s">
        <v>215</v>
      </c>
      <c r="F524" s="86" t="s">
        <v>1380</v>
      </c>
      <c r="G524" s="6" t="s">
        <v>45</v>
      </c>
      <c r="H524" s="88" t="n">
        <v>9830</v>
      </c>
      <c r="I524" s="1"/>
      <c r="J524" s="56"/>
      <c r="K524" s="1"/>
      <c r="L524" s="55"/>
      <c r="M524" s="55"/>
      <c r="N524" s="1" t="s">
        <v>56</v>
      </c>
      <c r="O524" s="46" t="s">
        <v>72</v>
      </c>
      <c r="Q524" s="46" t="n">
        <v>801</v>
      </c>
      <c r="R524" s="46" t="n">
        <v>1137</v>
      </c>
      <c r="S524" s="46" t="n">
        <v>1072</v>
      </c>
      <c r="T524" s="46" t="n">
        <v>709</v>
      </c>
      <c r="U524" s="46" t="n">
        <v>1030</v>
      </c>
      <c r="V524" s="46" t="n">
        <v>1100</v>
      </c>
      <c r="W524" s="46" t="n">
        <v>1100</v>
      </c>
      <c r="X524" s="47" t="n">
        <f aca="false">+W524-U524</f>
        <v>70</v>
      </c>
      <c r="Y524" s="14" t="n">
        <f aca="false">+W524-V524</f>
        <v>0</v>
      </c>
      <c r="Z524" s="67" t="s">
        <v>139</v>
      </c>
      <c r="AA524" s="49"/>
      <c r="AB524" s="45"/>
      <c r="AC524" s="5"/>
      <c r="AD524" s="88" t="n">
        <v>246897</v>
      </c>
      <c r="AE524" s="44" t="s">
        <v>59</v>
      </c>
      <c r="AF524" s="51"/>
      <c r="AG524" s="57"/>
      <c r="AH524" s="53"/>
      <c r="AI524" s="53" t="s">
        <v>4</v>
      </c>
      <c r="AJ524" s="46"/>
      <c r="AK524" s="63" t="s">
        <v>76</v>
      </c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true" customHeight="false" outlineLevel="0" collapsed="false">
      <c r="A525" s="58"/>
      <c r="B525" s="59" t="s">
        <v>42</v>
      </c>
      <c r="C525" s="60"/>
      <c r="D525" s="61"/>
      <c r="E525" s="60" t="s">
        <v>1381</v>
      </c>
      <c r="F525" s="60" t="s">
        <v>1382</v>
      </c>
      <c r="G525" s="6" t="s">
        <v>45</v>
      </c>
      <c r="H525" s="62" t="n">
        <v>2622</v>
      </c>
      <c r="I525" s="4" t="n">
        <v>757</v>
      </c>
      <c r="J525" s="4" t="s">
        <v>46</v>
      </c>
      <c r="L525" s="44" t="s">
        <v>47</v>
      </c>
      <c r="M525" s="3" t="s">
        <v>1383</v>
      </c>
      <c r="N525" s="45"/>
      <c r="O525" s="64" t="s">
        <v>115</v>
      </c>
      <c r="Q525" s="64" t="n">
        <v>381</v>
      </c>
      <c r="R525" s="64" t="n">
        <v>370</v>
      </c>
      <c r="S525" s="64" t="n">
        <v>469</v>
      </c>
      <c r="T525" s="64" t="n">
        <v>451</v>
      </c>
      <c r="U525" s="64" t="n">
        <v>339</v>
      </c>
      <c r="V525" s="64" t="n">
        <v>416</v>
      </c>
      <c r="W525" s="64" t="n">
        <v>416</v>
      </c>
      <c r="X525" s="47" t="n">
        <f aca="false">+W525-U525</f>
        <v>77</v>
      </c>
      <c r="Y525" s="14" t="n">
        <f aca="false">+W525-V525</f>
        <v>0</v>
      </c>
      <c r="Z525" s="67" t="s">
        <v>139</v>
      </c>
      <c r="AA525" s="49"/>
      <c r="AB525" s="45"/>
      <c r="AC525" s="5" t="n">
        <v>313271</v>
      </c>
      <c r="AD525" s="68" t="n">
        <v>130510</v>
      </c>
      <c r="AE525" s="50" t="s">
        <v>51</v>
      </c>
      <c r="AF525" s="51" t="n">
        <v>0.06</v>
      </c>
      <c r="AG525" s="52"/>
      <c r="AH525" s="53" t="s">
        <v>92</v>
      </c>
      <c r="AI525" s="53" t="s">
        <v>4</v>
      </c>
      <c r="AJ525" s="61" t="s">
        <v>79</v>
      </c>
      <c r="AK525" s="54" t="s">
        <v>336</v>
      </c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true" customHeight="false" outlineLevel="0" collapsed="false">
      <c r="A526" s="43"/>
      <c r="B526" s="11" t="s">
        <v>42</v>
      </c>
      <c r="E526" s="3" t="s">
        <v>469</v>
      </c>
      <c r="F526" s="3" t="s">
        <v>1384</v>
      </c>
      <c r="G526" s="6" t="s">
        <v>45</v>
      </c>
      <c r="H526" s="6" t="n">
        <v>5750</v>
      </c>
      <c r="I526" s="4" t="n">
        <v>600</v>
      </c>
      <c r="J526" s="4" t="s">
        <v>46</v>
      </c>
      <c r="L526" s="1" t="s">
        <v>47</v>
      </c>
      <c r="M526" s="3" t="s">
        <v>421</v>
      </c>
      <c r="N526" s="45"/>
      <c r="O526" s="1" t="s">
        <v>471</v>
      </c>
      <c r="Q526" s="1" t="n">
        <v>139</v>
      </c>
      <c r="R526" s="1" t="n">
        <v>157</v>
      </c>
      <c r="S526" s="1" t="n">
        <v>124</v>
      </c>
      <c r="T526" s="1" t="n">
        <v>100</v>
      </c>
      <c r="U526" s="1" t="n">
        <v>72</v>
      </c>
      <c r="V526" s="1" t="n">
        <v>153</v>
      </c>
      <c r="W526" s="1" t="n">
        <v>153</v>
      </c>
      <c r="X526" s="47" t="n">
        <f aca="false">+W526-U526</f>
        <v>81</v>
      </c>
      <c r="Y526" s="14" t="n">
        <f aca="false">+W526-V526</f>
        <v>0</v>
      </c>
      <c r="Z526" s="67" t="s">
        <v>139</v>
      </c>
      <c r="AA526" s="49"/>
      <c r="AB526" s="45"/>
      <c r="AC526" s="5" t="n">
        <v>363729</v>
      </c>
      <c r="AD526" s="5" t="n">
        <v>132968</v>
      </c>
      <c r="AE526" s="50" t="s">
        <v>51</v>
      </c>
      <c r="AF526" s="9" t="n">
        <v>0.33</v>
      </c>
      <c r="AG526" s="109" t="n">
        <v>9908</v>
      </c>
      <c r="AH526" s="1" t="s">
        <v>171</v>
      </c>
      <c r="AI526" s="53" t="s">
        <v>4</v>
      </c>
      <c r="AJ526" s="4" t="s">
        <v>472</v>
      </c>
      <c r="AK526" s="54" t="s">
        <v>86</v>
      </c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true" customHeight="false" outlineLevel="0" collapsed="false">
      <c r="A527" s="58"/>
      <c r="B527" s="59" t="s">
        <v>42</v>
      </c>
      <c r="C527" s="60"/>
      <c r="D527" s="61"/>
      <c r="E527" s="60" t="s">
        <v>1385</v>
      </c>
      <c r="F527" s="60" t="s">
        <v>1386</v>
      </c>
      <c r="G527" s="62" t="s">
        <v>45</v>
      </c>
      <c r="H527" s="62" t="n">
        <v>6258</v>
      </c>
      <c r="I527" s="61" t="n">
        <v>441</v>
      </c>
      <c r="J527" s="61" t="s">
        <v>46</v>
      </c>
      <c r="K527" s="61"/>
      <c r="L527" s="64" t="s">
        <v>47</v>
      </c>
      <c r="M527" s="60" t="s">
        <v>1387</v>
      </c>
      <c r="N527" s="0"/>
      <c r="O527" s="64" t="s">
        <v>115</v>
      </c>
      <c r="P527" s="65"/>
      <c r="Q527" s="64" t="n">
        <v>612</v>
      </c>
      <c r="R527" s="64" t="n">
        <v>490</v>
      </c>
      <c r="S527" s="64" t="n">
        <v>421</v>
      </c>
      <c r="T527" s="64" t="n">
        <v>412</v>
      </c>
      <c r="U527" s="64" t="n">
        <v>378</v>
      </c>
      <c r="V527" s="64" t="n">
        <v>461</v>
      </c>
      <c r="W527" s="64" t="n">
        <v>461</v>
      </c>
      <c r="X527" s="47" t="n">
        <f aca="false">+W527-U527</f>
        <v>83</v>
      </c>
      <c r="Y527" s="66" t="n">
        <f aca="false">+W527-V527</f>
        <v>0</v>
      </c>
      <c r="Z527" s="67" t="s">
        <v>139</v>
      </c>
      <c r="AA527" s="54"/>
      <c r="AC527" s="68" t="n">
        <v>358932</v>
      </c>
      <c r="AD527" s="68" t="n">
        <v>126535</v>
      </c>
      <c r="AE527" s="75" t="s">
        <v>51</v>
      </c>
      <c r="AF527" s="76" t="n">
        <v>0.06</v>
      </c>
      <c r="AG527" s="77"/>
      <c r="AH527" s="71" t="s">
        <v>92</v>
      </c>
      <c r="AI527" s="71" t="s">
        <v>4</v>
      </c>
      <c r="AJ527" s="61" t="s">
        <v>1388</v>
      </c>
      <c r="AK527" s="54" t="s">
        <v>182</v>
      </c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22.5" hidden="true" customHeight="false" outlineLevel="0" collapsed="false">
      <c r="A528" s="43"/>
      <c r="B528" s="11" t="s">
        <v>42</v>
      </c>
      <c r="E528" s="3" t="s">
        <v>112</v>
      </c>
      <c r="F528" s="3" t="s">
        <v>474</v>
      </c>
      <c r="G528" s="6" t="s">
        <v>45</v>
      </c>
      <c r="H528" s="6" t="n">
        <v>5579</v>
      </c>
      <c r="I528" s="4" t="n">
        <v>550</v>
      </c>
      <c r="J528" s="4" t="s">
        <v>46</v>
      </c>
      <c r="L528" s="1" t="s">
        <v>47</v>
      </c>
      <c r="M528" s="3" t="s">
        <v>598</v>
      </c>
      <c r="N528" s="45"/>
      <c r="O528" s="1" t="s">
        <v>72</v>
      </c>
      <c r="Q528" s="1" t="n">
        <v>2370</v>
      </c>
      <c r="R528" s="1" t="n">
        <v>2199</v>
      </c>
      <c r="S528" s="1" t="n">
        <v>2206</v>
      </c>
      <c r="T528" s="1" t="n">
        <v>1883</v>
      </c>
      <c r="U528" s="1" t="n">
        <v>2214</v>
      </c>
      <c r="V528" s="1" t="n">
        <v>2302</v>
      </c>
      <c r="W528" s="1" t="n">
        <v>2302</v>
      </c>
      <c r="X528" s="47" t="n">
        <f aca="false">+W528-U528</f>
        <v>88</v>
      </c>
      <c r="Y528" s="14" t="n">
        <f aca="false">+W528-V528</f>
        <v>0</v>
      </c>
      <c r="Z528" s="15" t="s">
        <v>139</v>
      </c>
      <c r="AA528" s="49"/>
      <c r="AB528" s="45"/>
      <c r="AC528" s="5"/>
      <c r="AD528" s="5" t="n">
        <v>156010</v>
      </c>
      <c r="AE528" s="50" t="s">
        <v>59</v>
      </c>
      <c r="AF528" s="51" t="n">
        <v>0.181</v>
      </c>
      <c r="AG528" s="52" t="n">
        <v>9904</v>
      </c>
      <c r="AH528" s="53" t="s">
        <v>74</v>
      </c>
      <c r="AI528" s="53" t="s">
        <v>4</v>
      </c>
      <c r="AJ528" s="4" t="s">
        <v>599</v>
      </c>
      <c r="AK528" s="54" t="s">
        <v>76</v>
      </c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22.5" hidden="true" customHeight="false" outlineLevel="0" collapsed="false">
      <c r="A529" s="43"/>
      <c r="B529" s="11" t="s">
        <v>42</v>
      </c>
      <c r="E529" s="3" t="s">
        <v>748</v>
      </c>
      <c r="F529" s="3" t="s">
        <v>1389</v>
      </c>
      <c r="G529" s="6" t="s">
        <v>45</v>
      </c>
      <c r="H529" s="6" t="n">
        <v>6575</v>
      </c>
      <c r="I529" s="4" t="n">
        <v>441</v>
      </c>
      <c r="J529" s="4" t="s">
        <v>46</v>
      </c>
      <c r="L529" s="1" t="s">
        <v>47</v>
      </c>
      <c r="M529" s="3" t="s">
        <v>750</v>
      </c>
      <c r="N529" s="45"/>
      <c r="O529" s="1" t="s">
        <v>115</v>
      </c>
      <c r="Q529" s="1" t="n">
        <v>139</v>
      </c>
      <c r="R529" s="64"/>
      <c r="S529" s="64"/>
      <c r="T529" s="64"/>
      <c r="U529" s="64"/>
      <c r="V529" s="64"/>
      <c r="W529" s="64"/>
      <c r="X529" s="47" t="n">
        <f aca="false">+W529-U529</f>
        <v>0</v>
      </c>
      <c r="Y529" s="14" t="n">
        <f aca="false">+W529-V529</f>
        <v>0</v>
      </c>
      <c r="Z529" s="67" t="s">
        <v>1390</v>
      </c>
      <c r="AA529" s="49"/>
      <c r="AB529" s="45"/>
      <c r="AC529" s="5" t="n">
        <v>309690</v>
      </c>
      <c r="AD529" s="5" t="n">
        <v>139459</v>
      </c>
      <c r="AE529" s="50" t="s">
        <v>51</v>
      </c>
      <c r="AF529" s="51" t="n">
        <v>0.06</v>
      </c>
      <c r="AG529" s="52"/>
      <c r="AH529" s="53" t="s">
        <v>92</v>
      </c>
      <c r="AI529" s="53" t="s">
        <v>4</v>
      </c>
      <c r="AJ529" s="4" t="s">
        <v>79</v>
      </c>
      <c r="AK529" s="54" t="s">
        <v>76</v>
      </c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true" customHeight="false" outlineLevel="0" collapsed="false">
      <c r="A530" s="43"/>
      <c r="B530" s="11" t="s">
        <v>42</v>
      </c>
      <c r="E530" s="3" t="s">
        <v>1045</v>
      </c>
      <c r="F530" s="3" t="s">
        <v>1391</v>
      </c>
      <c r="G530" s="6" t="s">
        <v>83</v>
      </c>
      <c r="H530" s="6" t="n">
        <v>5077</v>
      </c>
      <c r="I530" s="4" t="n">
        <v>649</v>
      </c>
      <c r="J530" s="4" t="s">
        <v>46</v>
      </c>
      <c r="L530" s="44" t="s">
        <v>47</v>
      </c>
      <c r="M530" s="3" t="s">
        <v>1047</v>
      </c>
      <c r="N530" s="45"/>
      <c r="O530" s="1" t="s">
        <v>186</v>
      </c>
      <c r="Q530" s="1" t="n">
        <v>0</v>
      </c>
      <c r="R530" s="1" t="n">
        <v>0</v>
      </c>
      <c r="S530" s="1"/>
      <c r="T530" s="1"/>
      <c r="U530" s="1" t="n">
        <v>0</v>
      </c>
      <c r="V530" s="1" t="n">
        <v>91</v>
      </c>
      <c r="W530" s="1" t="n">
        <v>91</v>
      </c>
      <c r="X530" s="47" t="n">
        <f aca="false">+W530-U530</f>
        <v>91</v>
      </c>
      <c r="Y530" s="14" t="n">
        <f aca="false">+W530-V530</f>
        <v>0</v>
      </c>
      <c r="Z530" s="67" t="s">
        <v>1392</v>
      </c>
      <c r="AA530" s="49"/>
      <c r="AB530" s="45"/>
      <c r="AC530" s="5" t="n">
        <v>370006</v>
      </c>
      <c r="AD530" s="5" t="n">
        <v>27489</v>
      </c>
      <c r="AE530" s="50" t="s">
        <v>51</v>
      </c>
      <c r="AF530" s="51" t="n">
        <v>0.03</v>
      </c>
      <c r="AG530" s="52"/>
      <c r="AH530" s="53" t="s">
        <v>92</v>
      </c>
      <c r="AI530" s="53" t="s">
        <v>4</v>
      </c>
      <c r="AJ530" s="4" t="s">
        <v>1393</v>
      </c>
      <c r="AK530" s="54" t="s">
        <v>222</v>
      </c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true" customHeight="false" outlineLevel="0" collapsed="false">
      <c r="A531" s="58"/>
      <c r="B531" s="59" t="n">
        <v>36329</v>
      </c>
      <c r="C531" s="60"/>
      <c r="D531" s="61"/>
      <c r="E531" s="73" t="s">
        <v>456</v>
      </c>
      <c r="F531" s="73" t="s">
        <v>1394</v>
      </c>
      <c r="G531" s="62" t="s">
        <v>45</v>
      </c>
      <c r="H531" s="68" t="n">
        <v>9786</v>
      </c>
      <c r="I531" s="64"/>
      <c r="J531" s="78"/>
      <c r="K531" s="64"/>
      <c r="L531" s="73"/>
      <c r="M531" s="73" t="s">
        <v>780</v>
      </c>
      <c r="N531" s="64" t="s">
        <v>56</v>
      </c>
      <c r="O531" s="64" t="s">
        <v>105</v>
      </c>
      <c r="P531" s="65"/>
      <c r="Q531" s="64" t="n">
        <v>600</v>
      </c>
      <c r="R531" s="64" t="n">
        <v>653</v>
      </c>
      <c r="S531" s="64" t="n">
        <v>683</v>
      </c>
      <c r="T531" s="64" t="n">
        <v>698</v>
      </c>
      <c r="U531" s="64" t="n">
        <v>648</v>
      </c>
      <c r="V531" s="64" t="n">
        <v>739</v>
      </c>
      <c r="W531" s="64" t="n">
        <v>739</v>
      </c>
      <c r="X531" s="47" t="n">
        <f aca="false">+W531-U531</f>
        <v>91</v>
      </c>
      <c r="Y531" s="66" t="n">
        <f aca="false">+W531-V531</f>
        <v>0</v>
      </c>
      <c r="Z531" s="67" t="s">
        <v>139</v>
      </c>
      <c r="AA531" s="54"/>
      <c r="AC531" s="68"/>
      <c r="AD531" s="68" t="n">
        <v>138810</v>
      </c>
      <c r="AE531" s="63" t="s">
        <v>59</v>
      </c>
      <c r="AF531" s="76" t="n">
        <v>0.06</v>
      </c>
      <c r="AG531" s="80"/>
      <c r="AH531" s="71" t="s">
        <v>92</v>
      </c>
      <c r="AI531" s="71" t="s">
        <v>4</v>
      </c>
      <c r="AJ531" s="64" t="s">
        <v>781</v>
      </c>
      <c r="AK531" s="54" t="s">
        <v>86</v>
      </c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22.5" hidden="true" customHeight="false" outlineLevel="0" collapsed="false">
      <c r="A532" s="43"/>
      <c r="B532" s="11" t="s">
        <v>42</v>
      </c>
      <c r="C532" s="55"/>
      <c r="D532" s="1"/>
      <c r="E532" s="3" t="s">
        <v>1395</v>
      </c>
      <c r="F532" s="3" t="s">
        <v>1396</v>
      </c>
      <c r="G532" s="6" t="s">
        <v>45</v>
      </c>
      <c r="H532" s="6" t="n">
        <v>6027</v>
      </c>
      <c r="I532" s="4" t="n">
        <v>649</v>
      </c>
      <c r="J532" s="4" t="s">
        <v>46</v>
      </c>
      <c r="L532" s="44" t="s">
        <v>47</v>
      </c>
      <c r="M532" s="3" t="s">
        <v>1397</v>
      </c>
      <c r="N532" s="45"/>
      <c r="O532" s="1" t="s">
        <v>192</v>
      </c>
      <c r="Q532" s="1" t="n">
        <v>113</v>
      </c>
      <c r="R532" s="1" t="n">
        <v>108</v>
      </c>
      <c r="S532" s="1" t="n">
        <v>75</v>
      </c>
      <c r="T532" s="1" t="n">
        <v>85</v>
      </c>
      <c r="U532" s="1" t="n">
        <v>4</v>
      </c>
      <c r="V532" s="1" t="n">
        <v>96</v>
      </c>
      <c r="W532" s="1" t="n">
        <v>96</v>
      </c>
      <c r="X532" s="47" t="n">
        <f aca="false">+W532-U532</f>
        <v>92</v>
      </c>
      <c r="Y532" s="14" t="n">
        <f aca="false">+W532-V532</f>
        <v>0</v>
      </c>
      <c r="Z532" s="67" t="s">
        <v>139</v>
      </c>
      <c r="AA532" s="15"/>
      <c r="AB532" s="45"/>
      <c r="AC532" s="5" t="n">
        <v>361744</v>
      </c>
      <c r="AD532" s="5" t="n">
        <v>131038</v>
      </c>
      <c r="AE532" s="50" t="s">
        <v>51</v>
      </c>
      <c r="AF532" s="51" t="n">
        <v>0.231</v>
      </c>
      <c r="AG532" s="52" t="n">
        <v>9903</v>
      </c>
      <c r="AH532" s="53" t="s">
        <v>74</v>
      </c>
      <c r="AI532" s="53" t="s">
        <v>4</v>
      </c>
      <c r="AJ532" s="4" t="s">
        <v>1398</v>
      </c>
      <c r="AK532" s="54" t="s">
        <v>336</v>
      </c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22.5" hidden="true" customHeight="false" outlineLevel="0" collapsed="false">
      <c r="A533" s="43"/>
      <c r="B533" s="11" t="n">
        <v>36325</v>
      </c>
      <c r="E533" s="55" t="s">
        <v>1399</v>
      </c>
      <c r="F533" s="55" t="s">
        <v>1400</v>
      </c>
      <c r="G533" s="6" t="s">
        <v>45</v>
      </c>
      <c r="H533" s="5" t="n">
        <v>6789</v>
      </c>
      <c r="I533" s="1"/>
      <c r="J533" s="56"/>
      <c r="K533" s="1"/>
      <c r="L533" s="55"/>
      <c r="M533" s="55" t="s">
        <v>89</v>
      </c>
      <c r="N533" s="1" t="s">
        <v>56</v>
      </c>
      <c r="O533" s="1" t="s">
        <v>64</v>
      </c>
      <c r="Q533" s="1" t="n">
        <v>11579</v>
      </c>
      <c r="R533" s="1" t="n">
        <v>12642</v>
      </c>
      <c r="S533" s="1" t="n">
        <v>12488</v>
      </c>
      <c r="T533" s="1" t="n">
        <v>12650</v>
      </c>
      <c r="U533" s="1" t="n">
        <v>11433</v>
      </c>
      <c r="V533" s="1" t="n">
        <v>11537</v>
      </c>
      <c r="W533" s="1" t="n">
        <v>11526</v>
      </c>
      <c r="X533" s="47" t="n">
        <f aca="false">+W533-U533</f>
        <v>93</v>
      </c>
      <c r="Y533" s="14" t="n">
        <f aca="false">+W533-V533</f>
        <v>-11</v>
      </c>
      <c r="Z533" s="48" t="s">
        <v>91</v>
      </c>
      <c r="AA533" s="49"/>
      <c r="AB533" s="45"/>
      <c r="AC533" s="5"/>
      <c r="AD533" s="5" t="n">
        <v>108151</v>
      </c>
      <c r="AE533" s="44" t="s">
        <v>59</v>
      </c>
      <c r="AF533" s="51" t="n">
        <v>0.06</v>
      </c>
      <c r="AG533" s="57"/>
      <c r="AH533" s="53" t="s">
        <v>92</v>
      </c>
      <c r="AI533" s="53" t="s">
        <v>4</v>
      </c>
      <c r="AJ533" s="1"/>
      <c r="AK533" s="54" t="s">
        <v>53</v>
      </c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true" customHeight="false" outlineLevel="0" collapsed="false">
      <c r="A534" s="43"/>
      <c r="B534" s="11" t="s">
        <v>42</v>
      </c>
      <c r="E534" s="3" t="s">
        <v>494</v>
      </c>
      <c r="F534" s="3" t="s">
        <v>1401</v>
      </c>
      <c r="G534" s="6" t="s">
        <v>45</v>
      </c>
      <c r="H534" s="6" t="n">
        <v>9689</v>
      </c>
      <c r="I534" s="4" t="n">
        <v>550</v>
      </c>
      <c r="J534" s="4" t="s">
        <v>46</v>
      </c>
      <c r="L534" s="44" t="s">
        <v>47</v>
      </c>
      <c r="M534" s="3" t="s">
        <v>496</v>
      </c>
      <c r="N534" s="45"/>
      <c r="O534" s="1" t="s">
        <v>198</v>
      </c>
      <c r="Q534" s="1" t="n">
        <v>58</v>
      </c>
      <c r="R534" s="1" t="n">
        <v>37</v>
      </c>
      <c r="S534" s="1" t="n">
        <v>62</v>
      </c>
      <c r="T534" s="1" t="n">
        <v>53</v>
      </c>
      <c r="U534" s="1" t="n">
        <v>420</v>
      </c>
      <c r="V534" s="1" t="n">
        <v>515</v>
      </c>
      <c r="W534" s="1" t="n">
        <v>515</v>
      </c>
      <c r="X534" s="47" t="n">
        <f aca="false">+W534-U534</f>
        <v>95</v>
      </c>
      <c r="Y534" s="14" t="n">
        <f aca="false">+W534-V534</f>
        <v>0</v>
      </c>
      <c r="Z534" s="67" t="s">
        <v>139</v>
      </c>
      <c r="AA534" s="49"/>
      <c r="AB534" s="45"/>
      <c r="AC534" s="5" t="n">
        <v>358928</v>
      </c>
      <c r="AD534" s="5" t="n">
        <v>139044</v>
      </c>
      <c r="AE534" s="50" t="s">
        <v>51</v>
      </c>
      <c r="AF534" s="51" t="n">
        <v>0.06</v>
      </c>
      <c r="AG534" s="52"/>
      <c r="AH534" s="53" t="s">
        <v>92</v>
      </c>
      <c r="AI534" s="53" t="s">
        <v>4</v>
      </c>
      <c r="AJ534" s="4" t="s">
        <v>1402</v>
      </c>
      <c r="AK534" s="54" t="s">
        <v>336</v>
      </c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true" customHeight="false" outlineLevel="0" collapsed="false">
      <c r="A535" s="43"/>
      <c r="B535" s="11" t="n">
        <v>36325</v>
      </c>
      <c r="E535" s="55" t="s">
        <v>501</v>
      </c>
      <c r="F535" s="55" t="s">
        <v>1403</v>
      </c>
      <c r="G535" s="6" t="s">
        <v>45</v>
      </c>
      <c r="H535" s="5" t="n">
        <v>4056</v>
      </c>
      <c r="I535" s="1"/>
      <c r="J535" s="56"/>
      <c r="K535" s="1"/>
      <c r="L535" s="55"/>
      <c r="M535" s="55"/>
      <c r="N535" s="1" t="s">
        <v>56</v>
      </c>
      <c r="O535" s="64" t="s">
        <v>108</v>
      </c>
      <c r="Q535" s="1" t="n">
        <v>799</v>
      </c>
      <c r="R535" s="1" t="n">
        <v>853</v>
      </c>
      <c r="S535" s="1" t="n">
        <v>708</v>
      </c>
      <c r="T535" s="1" t="n">
        <v>687</v>
      </c>
      <c r="U535" s="1" t="n">
        <v>913</v>
      </c>
      <c r="V535" s="1" t="n">
        <v>1010</v>
      </c>
      <c r="W535" s="1" t="n">
        <v>1010</v>
      </c>
      <c r="X535" s="47" t="n">
        <f aca="false">+W535-U535</f>
        <v>97</v>
      </c>
      <c r="Y535" s="14" t="n">
        <f aca="false">+W535-V535</f>
        <v>0</v>
      </c>
      <c r="Z535" s="67" t="s">
        <v>139</v>
      </c>
      <c r="AA535" s="49"/>
      <c r="AB535" s="45"/>
      <c r="AC535" s="5"/>
      <c r="AD535" s="5" t="n">
        <v>94120</v>
      </c>
      <c r="AE535" s="44" t="s">
        <v>59</v>
      </c>
      <c r="AF535" s="51"/>
      <c r="AG535" s="57"/>
      <c r="AH535" s="53"/>
      <c r="AI535" s="53" t="s">
        <v>4</v>
      </c>
      <c r="AJ535" s="1"/>
      <c r="AK535" s="54" t="s">
        <v>182</v>
      </c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22.5" hidden="true" customHeight="false" outlineLevel="0" collapsed="false">
      <c r="A536" s="43"/>
      <c r="B536" s="11" t="s">
        <v>42</v>
      </c>
      <c r="E536" s="3" t="s">
        <v>1404</v>
      </c>
      <c r="F536" s="3" t="s">
        <v>1405</v>
      </c>
      <c r="G536" s="6" t="s">
        <v>45</v>
      </c>
      <c r="H536" s="6" t="n">
        <v>9698</v>
      </c>
      <c r="I536" s="4" t="n">
        <v>441</v>
      </c>
      <c r="J536" s="4" t="s">
        <v>46</v>
      </c>
      <c r="L536" s="44" t="s">
        <v>47</v>
      </c>
      <c r="M536" s="3" t="s">
        <v>1346</v>
      </c>
      <c r="N536" s="45"/>
      <c r="O536" s="1" t="s">
        <v>115</v>
      </c>
      <c r="Q536" s="1" t="n">
        <v>42</v>
      </c>
      <c r="R536" s="1" t="n">
        <v>100</v>
      </c>
      <c r="S536" s="1" t="n">
        <v>60</v>
      </c>
      <c r="T536" s="1" t="n">
        <v>187</v>
      </c>
      <c r="U536" s="1" t="n">
        <v>91</v>
      </c>
      <c r="V536" s="1" t="n">
        <v>191</v>
      </c>
      <c r="W536" s="1" t="n">
        <v>191</v>
      </c>
      <c r="X536" s="47" t="n">
        <f aca="false">+W536-U536</f>
        <v>100</v>
      </c>
      <c r="Y536" s="14" t="n">
        <f aca="false">+W536-V536</f>
        <v>0</v>
      </c>
      <c r="Z536" s="67" t="s">
        <v>139</v>
      </c>
      <c r="AA536" s="15"/>
      <c r="AB536" s="45"/>
      <c r="AC536" s="5" t="n">
        <v>361745</v>
      </c>
      <c r="AD536" s="5" t="n">
        <v>133263</v>
      </c>
      <c r="AE536" s="50" t="s">
        <v>51</v>
      </c>
      <c r="AF536" s="51" t="n">
        <v>0.24</v>
      </c>
      <c r="AG536" s="52" t="n">
        <v>9905</v>
      </c>
      <c r="AH536" s="53" t="s">
        <v>74</v>
      </c>
      <c r="AI536" s="53" t="s">
        <v>4</v>
      </c>
      <c r="AJ536" s="4" t="s">
        <v>1406</v>
      </c>
      <c r="AK536" s="54" t="s">
        <v>86</v>
      </c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true" customHeight="false" outlineLevel="0" collapsed="false">
      <c r="A537" s="43"/>
      <c r="B537" s="11"/>
      <c r="E537" s="3" t="s">
        <v>1407</v>
      </c>
      <c r="F537" s="55" t="s">
        <v>270</v>
      </c>
      <c r="G537" s="6" t="s">
        <v>45</v>
      </c>
      <c r="H537" s="5" t="n">
        <v>435</v>
      </c>
      <c r="I537" s="1"/>
      <c r="J537" s="56"/>
      <c r="K537" s="1"/>
      <c r="L537" s="55"/>
      <c r="M537" s="55"/>
      <c r="N537" s="1" t="s">
        <v>56</v>
      </c>
      <c r="O537" s="64" t="s">
        <v>271</v>
      </c>
      <c r="Q537" s="1"/>
      <c r="R537" s="1" t="n">
        <v>2492</v>
      </c>
      <c r="S537" s="1" t="n">
        <v>0</v>
      </c>
      <c r="T537" s="1" t="n">
        <v>0</v>
      </c>
      <c r="U537" s="1" t="n">
        <v>2397</v>
      </c>
      <c r="V537" s="1" t="n">
        <v>2500</v>
      </c>
      <c r="W537" s="1" t="n">
        <v>2500</v>
      </c>
      <c r="X537" s="47" t="n">
        <f aca="false">+W537-U537</f>
        <v>103</v>
      </c>
      <c r="Y537" s="14"/>
      <c r="Z537" s="15" t="s">
        <v>139</v>
      </c>
      <c r="AA537" s="49"/>
      <c r="AB537" s="45"/>
      <c r="AC537" s="5"/>
      <c r="AD537" s="5" t="n">
        <v>532663</v>
      </c>
      <c r="AE537" s="44"/>
      <c r="AF537" s="51"/>
      <c r="AG537" s="57"/>
      <c r="AH537" s="53"/>
      <c r="AI537" s="53"/>
      <c r="AJ537" s="1" t="s">
        <v>272</v>
      </c>
      <c r="AK537" s="54" t="s">
        <v>273</v>
      </c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22.5" hidden="true" customHeight="false" outlineLevel="0" collapsed="false">
      <c r="A538" s="43"/>
      <c r="B538" s="11" t="s">
        <v>42</v>
      </c>
      <c r="E538" s="3" t="s">
        <v>535</v>
      </c>
      <c r="F538" s="3" t="s">
        <v>1408</v>
      </c>
      <c r="G538" s="6" t="s">
        <v>45</v>
      </c>
      <c r="H538" s="6" t="n">
        <v>6528</v>
      </c>
      <c r="I538" s="4" t="n">
        <v>460</v>
      </c>
      <c r="J538" s="4" t="s">
        <v>46</v>
      </c>
      <c r="L538" s="1" t="s">
        <v>47</v>
      </c>
      <c r="M538" s="3" t="s">
        <v>535</v>
      </c>
      <c r="N538" s="45"/>
      <c r="O538" s="1" t="s">
        <v>592</v>
      </c>
      <c r="Q538" s="1" t="n">
        <v>174</v>
      </c>
      <c r="R538" s="1" t="n">
        <v>64</v>
      </c>
      <c r="S538" s="1" t="n">
        <v>178</v>
      </c>
      <c r="T538" s="1" t="n">
        <v>177</v>
      </c>
      <c r="U538" s="1" t="n">
        <v>86</v>
      </c>
      <c r="V538" s="1" t="n">
        <v>191</v>
      </c>
      <c r="W538" s="1" t="n">
        <v>191</v>
      </c>
      <c r="X538" s="47" t="n">
        <f aca="false">+W538-U538</f>
        <v>105</v>
      </c>
      <c r="Y538" s="14" t="n">
        <f aca="false">+W538-V538</f>
        <v>0</v>
      </c>
      <c r="Z538" s="67" t="s">
        <v>139</v>
      </c>
      <c r="AA538" s="49"/>
      <c r="AB538" s="45"/>
      <c r="AC538" s="5" t="n">
        <v>361734</v>
      </c>
      <c r="AD538" s="5" t="n">
        <v>130476</v>
      </c>
      <c r="AE538" s="50" t="s">
        <v>51</v>
      </c>
      <c r="AF538" s="51" t="n">
        <v>0.107</v>
      </c>
      <c r="AG538" s="52" t="n">
        <v>9903</v>
      </c>
      <c r="AH538" s="53" t="s">
        <v>74</v>
      </c>
      <c r="AI538" s="53" t="s">
        <v>4</v>
      </c>
      <c r="AJ538" s="4" t="s">
        <v>1409</v>
      </c>
      <c r="AK538" s="54" t="s">
        <v>76</v>
      </c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22.5" hidden="true" customHeight="false" outlineLevel="0" collapsed="false">
      <c r="A539" s="43"/>
      <c r="B539" s="11" t="s">
        <v>42</v>
      </c>
      <c r="E539" s="55" t="s">
        <v>93</v>
      </c>
      <c r="F539" s="55" t="s">
        <v>1410</v>
      </c>
      <c r="G539" s="6" t="s">
        <v>45</v>
      </c>
      <c r="H539" s="5" t="n">
        <v>6882</v>
      </c>
      <c r="I539" s="1"/>
      <c r="J539" s="56"/>
      <c r="K539" s="1"/>
      <c r="L539" s="55"/>
      <c r="M539" s="55" t="s">
        <v>96</v>
      </c>
      <c r="N539" s="1"/>
      <c r="O539" s="1" t="s">
        <v>105</v>
      </c>
      <c r="Q539" s="1" t="n">
        <v>1242</v>
      </c>
      <c r="R539" s="1" t="n">
        <v>1296</v>
      </c>
      <c r="S539" s="1" t="n">
        <v>1274</v>
      </c>
      <c r="T539" s="1" t="n">
        <v>1193</v>
      </c>
      <c r="U539" s="1" t="n">
        <v>1271</v>
      </c>
      <c r="V539" s="1" t="n">
        <v>1379</v>
      </c>
      <c r="W539" s="1" t="n">
        <v>1379</v>
      </c>
      <c r="X539" s="47" t="n">
        <f aca="false">+W539-U539</f>
        <v>108</v>
      </c>
      <c r="Y539" s="14" t="n">
        <f aca="false">+W539-V539</f>
        <v>0</v>
      </c>
      <c r="Z539" s="67" t="s">
        <v>139</v>
      </c>
      <c r="AA539" s="49"/>
      <c r="AB539" s="45"/>
      <c r="AC539" s="102" t="s">
        <v>3</v>
      </c>
      <c r="AD539" s="5" t="n">
        <v>126349</v>
      </c>
      <c r="AE539" s="44" t="s">
        <v>51</v>
      </c>
      <c r="AF539" s="51" t="n">
        <v>0.06</v>
      </c>
      <c r="AG539" s="57"/>
      <c r="AH539" s="53" t="s">
        <v>66</v>
      </c>
      <c r="AI539" s="53" t="s">
        <v>4</v>
      </c>
      <c r="AJ539" s="1" t="s">
        <v>136</v>
      </c>
      <c r="AK539" s="54" t="s">
        <v>68</v>
      </c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true" customHeight="false" outlineLevel="0" collapsed="false">
      <c r="A540" s="58"/>
      <c r="B540" s="59" t="s">
        <v>42</v>
      </c>
      <c r="C540" s="60"/>
      <c r="D540" s="61"/>
      <c r="E540" s="73" t="s">
        <v>242</v>
      </c>
      <c r="F540" s="73" t="s">
        <v>1411</v>
      </c>
      <c r="G540" s="62" t="s">
        <v>45</v>
      </c>
      <c r="H540" s="68" t="n">
        <v>9743</v>
      </c>
      <c r="I540" s="64"/>
      <c r="J540" s="78"/>
      <c r="K540" s="64"/>
      <c r="L540" s="73"/>
      <c r="M540" s="73" t="s">
        <v>242</v>
      </c>
      <c r="N540" s="64"/>
      <c r="O540" s="64" t="s">
        <v>213</v>
      </c>
      <c r="P540" s="65"/>
      <c r="Q540" s="64" t="n">
        <v>454</v>
      </c>
      <c r="R540" s="64" t="n">
        <v>268</v>
      </c>
      <c r="S540" s="64" t="n">
        <v>382</v>
      </c>
      <c r="T540" s="64" t="n">
        <v>324</v>
      </c>
      <c r="U540" s="64" t="n">
        <v>220</v>
      </c>
      <c r="V540" s="64" t="n">
        <v>329</v>
      </c>
      <c r="W540" s="64" t="n">
        <v>329</v>
      </c>
      <c r="X540" s="47" t="n">
        <f aca="false">+W540-U540</f>
        <v>109</v>
      </c>
      <c r="Y540" s="66" t="n">
        <f aca="false">+W540-V540</f>
        <v>0</v>
      </c>
      <c r="Z540" s="67" t="s">
        <v>139</v>
      </c>
      <c r="AA540" s="54"/>
      <c r="AC540" s="68" t="n">
        <v>348328</v>
      </c>
      <c r="AD540" s="68" t="n">
        <v>136225</v>
      </c>
      <c r="AE540" s="63" t="s">
        <v>59</v>
      </c>
      <c r="AF540" s="76" t="n">
        <v>0.113</v>
      </c>
      <c r="AG540" s="77" t="n">
        <v>9812</v>
      </c>
      <c r="AH540" s="71" t="s">
        <v>187</v>
      </c>
      <c r="AI540" s="71" t="s">
        <v>4</v>
      </c>
      <c r="AJ540" s="64" t="s">
        <v>1412</v>
      </c>
      <c r="AK540" s="54" t="s">
        <v>76</v>
      </c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true" customHeight="false" outlineLevel="0" collapsed="false">
      <c r="A541" s="43"/>
      <c r="B541" s="11"/>
      <c r="E541" s="3" t="s">
        <v>1413</v>
      </c>
      <c r="F541" s="55" t="s">
        <v>270</v>
      </c>
      <c r="G541" s="6" t="s">
        <v>45</v>
      </c>
      <c r="H541" s="5" t="n">
        <v>435</v>
      </c>
      <c r="I541" s="1"/>
      <c r="J541" s="56"/>
      <c r="K541" s="1"/>
      <c r="L541" s="55"/>
      <c r="M541" s="55"/>
      <c r="N541" s="1" t="s">
        <v>56</v>
      </c>
      <c r="O541" s="64" t="s">
        <v>271</v>
      </c>
      <c r="Q541" s="1"/>
      <c r="R541" s="1" t="n">
        <v>5343</v>
      </c>
      <c r="S541" s="1" t="n">
        <v>0</v>
      </c>
      <c r="T541" s="1" t="n">
        <v>0</v>
      </c>
      <c r="U541" s="1" t="n">
        <v>5139</v>
      </c>
      <c r="V541" s="1" t="n">
        <v>5259</v>
      </c>
      <c r="W541" s="1" t="n">
        <v>5259</v>
      </c>
      <c r="X541" s="47" t="n">
        <f aca="false">+W541-U541</f>
        <v>120</v>
      </c>
      <c r="Y541" s="14" t="n">
        <f aca="false">+W541-V541</f>
        <v>0</v>
      </c>
      <c r="Z541" s="15" t="s">
        <v>139</v>
      </c>
      <c r="AA541" s="49"/>
      <c r="AB541" s="45"/>
      <c r="AC541" s="5"/>
      <c r="AD541" s="5" t="n">
        <v>584732</v>
      </c>
      <c r="AE541" s="44"/>
      <c r="AF541" s="51"/>
      <c r="AG541" s="57"/>
      <c r="AH541" s="53"/>
      <c r="AI541" s="53"/>
      <c r="AJ541" s="1" t="s">
        <v>272</v>
      </c>
      <c r="AK541" s="54" t="s">
        <v>273</v>
      </c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22.5" hidden="true" customHeight="false" outlineLevel="0" collapsed="false">
      <c r="A542" s="43"/>
      <c r="B542" s="11" t="s">
        <v>42</v>
      </c>
      <c r="E542" s="3" t="s">
        <v>316</v>
      </c>
      <c r="F542" s="3" t="s">
        <v>1414</v>
      </c>
      <c r="G542" s="6" t="s">
        <v>45</v>
      </c>
      <c r="H542" s="6" t="n">
        <v>6706</v>
      </c>
      <c r="I542" s="4" t="n">
        <v>767</v>
      </c>
      <c r="J542" s="4" t="s">
        <v>46</v>
      </c>
      <c r="K542" s="4" t="n">
        <v>1</v>
      </c>
      <c r="L542" s="44" t="s">
        <v>47</v>
      </c>
      <c r="M542" s="3" t="s">
        <v>318</v>
      </c>
      <c r="N542" s="45"/>
      <c r="O542" s="1" t="s">
        <v>213</v>
      </c>
      <c r="Q542" s="1" t="n">
        <v>1744</v>
      </c>
      <c r="R542" s="1" t="n">
        <v>1116</v>
      </c>
      <c r="S542" s="1" t="n">
        <v>1345</v>
      </c>
      <c r="T542" s="1" t="n">
        <v>1222</v>
      </c>
      <c r="U542" s="1" t="n">
        <v>956</v>
      </c>
      <c r="V542" s="1" t="n">
        <v>1076</v>
      </c>
      <c r="W542" s="1" t="n">
        <v>1076</v>
      </c>
      <c r="X542" s="47" t="n">
        <f aca="false">+W542-U542</f>
        <v>120</v>
      </c>
      <c r="Y542" s="14" t="n">
        <f aca="false">+W542-V542</f>
        <v>0</v>
      </c>
      <c r="Z542" s="67" t="s">
        <v>139</v>
      </c>
      <c r="AA542" s="49"/>
      <c r="AB542" s="45"/>
      <c r="AC542" s="5" t="n">
        <v>359692</v>
      </c>
      <c r="AD542" s="5" t="n">
        <v>133304</v>
      </c>
      <c r="AE542" s="50" t="s">
        <v>51</v>
      </c>
      <c r="AF542" s="51" t="n">
        <v>0.06</v>
      </c>
      <c r="AG542" s="52"/>
      <c r="AH542" s="53" t="s">
        <v>66</v>
      </c>
      <c r="AI542" s="53" t="s">
        <v>4</v>
      </c>
      <c r="AJ542" s="4" t="s">
        <v>79</v>
      </c>
      <c r="AK542" s="54" t="s">
        <v>53</v>
      </c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true" customHeight="false" outlineLevel="0" collapsed="false">
      <c r="A543" s="43"/>
      <c r="B543" s="11" t="s">
        <v>42</v>
      </c>
      <c r="E543" s="3" t="s">
        <v>1415</v>
      </c>
      <c r="F543" s="3" t="s">
        <v>1416</v>
      </c>
      <c r="G543" s="6" t="s">
        <v>45</v>
      </c>
      <c r="H543" s="6" t="n">
        <v>9663</v>
      </c>
      <c r="I543" s="4" t="n">
        <v>441</v>
      </c>
      <c r="J543" s="4" t="s">
        <v>46</v>
      </c>
      <c r="L543" s="44" t="s">
        <v>47</v>
      </c>
      <c r="M543" s="3" t="s">
        <v>1417</v>
      </c>
      <c r="N543" s="45"/>
      <c r="O543" s="1" t="s">
        <v>115</v>
      </c>
      <c r="Q543" s="1"/>
      <c r="R543" s="1"/>
      <c r="S543" s="1"/>
      <c r="T543" s="1"/>
      <c r="U543" s="1"/>
      <c r="V543" s="1"/>
      <c r="W543" s="1"/>
      <c r="X543" s="47" t="n">
        <f aca="false">+W543-U543</f>
        <v>0</v>
      </c>
      <c r="Y543" s="14" t="n">
        <f aca="false">+W543-V543</f>
        <v>0</v>
      </c>
      <c r="Z543" s="15" t="s">
        <v>1418</v>
      </c>
      <c r="AA543" s="49"/>
      <c r="AB543" s="45"/>
      <c r="AC543" s="5" t="n">
        <v>309873</v>
      </c>
      <c r="AD543" s="5" t="n">
        <v>26610</v>
      </c>
      <c r="AE543" s="50" t="s">
        <v>51</v>
      </c>
      <c r="AF543" s="9" t="n">
        <v>0.33</v>
      </c>
      <c r="AG543" s="109" t="n">
        <v>9908</v>
      </c>
      <c r="AH543" s="1" t="s">
        <v>171</v>
      </c>
      <c r="AI543" s="53" t="s">
        <v>4</v>
      </c>
      <c r="AJ543" s="4" t="s">
        <v>1419</v>
      </c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true" customHeight="false" outlineLevel="0" collapsed="false">
      <c r="A544" s="43"/>
      <c r="B544" s="11"/>
      <c r="E544" s="3" t="s">
        <v>1420</v>
      </c>
      <c r="F544" s="3" t="s">
        <v>353</v>
      </c>
      <c r="G544" s="6" t="s">
        <v>45</v>
      </c>
      <c r="H544" s="6" t="n">
        <v>5310</v>
      </c>
      <c r="I544" s="4" t="n">
        <v>447</v>
      </c>
      <c r="J544" s="4" t="s">
        <v>46</v>
      </c>
      <c r="L544" s="1" t="s">
        <v>47</v>
      </c>
      <c r="M544" s="3" t="s">
        <v>978</v>
      </c>
      <c r="N544" s="45"/>
      <c r="O544" s="1" t="s">
        <v>105</v>
      </c>
      <c r="Q544" s="1" t="n">
        <v>209</v>
      </c>
      <c r="R544" s="1" t="n">
        <v>153</v>
      </c>
      <c r="S544" s="1" t="n">
        <v>178</v>
      </c>
      <c r="T544" s="1" t="n">
        <v>164</v>
      </c>
      <c r="U544" s="1" t="n">
        <v>65</v>
      </c>
      <c r="V544" s="1" t="n">
        <v>189</v>
      </c>
      <c r="W544" s="1" t="n">
        <v>189</v>
      </c>
      <c r="X544" s="47" t="n">
        <f aca="false">+W544-U544</f>
        <v>124</v>
      </c>
      <c r="Y544" s="14" t="n">
        <f aca="false">+W544-V544</f>
        <v>0</v>
      </c>
      <c r="Z544" s="67" t="s">
        <v>139</v>
      </c>
      <c r="AA544" s="49"/>
      <c r="AB544" s="45"/>
      <c r="AC544" s="5" t="n">
        <v>313313</v>
      </c>
      <c r="AD544" s="5" t="n">
        <v>202284</v>
      </c>
      <c r="AE544" s="50" t="s">
        <v>51</v>
      </c>
      <c r="AF544" s="51" t="n">
        <v>-0.803</v>
      </c>
      <c r="AG544" s="52" t="n">
        <v>9811</v>
      </c>
      <c r="AH544" s="53" t="s">
        <v>1421</v>
      </c>
      <c r="AI544" s="53" t="s">
        <v>4</v>
      </c>
      <c r="AJ544" s="4" t="s">
        <v>402</v>
      </c>
      <c r="AK544" s="54" t="s">
        <v>76</v>
      </c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22.5" hidden="true" customHeight="false" outlineLevel="0" collapsed="false">
      <c r="A545" s="43"/>
      <c r="B545" s="11" t="s">
        <v>42</v>
      </c>
      <c r="E545" s="3" t="s">
        <v>283</v>
      </c>
      <c r="F545" s="3" t="s">
        <v>1164</v>
      </c>
      <c r="G545" s="6" t="s">
        <v>45</v>
      </c>
      <c r="H545" s="6" t="n">
        <v>4273</v>
      </c>
      <c r="I545" s="4" t="n">
        <v>550</v>
      </c>
      <c r="J545" s="4" t="s">
        <v>46</v>
      </c>
      <c r="L545" s="1" t="s">
        <v>47</v>
      </c>
      <c r="M545" s="3" t="s">
        <v>285</v>
      </c>
      <c r="N545" s="45"/>
      <c r="O545" s="1" t="s">
        <v>286</v>
      </c>
      <c r="Q545" s="114" t="n">
        <v>714</v>
      </c>
      <c r="R545" s="114" t="n">
        <v>1191</v>
      </c>
      <c r="S545" s="114" t="n">
        <v>1502</v>
      </c>
      <c r="T545" s="114" t="n">
        <v>1387</v>
      </c>
      <c r="U545" s="114" t="n">
        <v>1184</v>
      </c>
      <c r="V545" s="114" t="n">
        <v>1315</v>
      </c>
      <c r="W545" s="114" t="n">
        <v>1315</v>
      </c>
      <c r="X545" s="47" t="n">
        <f aca="false">+W545-U545</f>
        <v>131</v>
      </c>
      <c r="Y545" s="14" t="n">
        <f aca="false">+W545-V545</f>
        <v>0</v>
      </c>
      <c r="Z545" s="67" t="s">
        <v>139</v>
      </c>
      <c r="AA545" s="49"/>
      <c r="AB545" s="45"/>
      <c r="AC545" s="5" t="n">
        <v>132470</v>
      </c>
      <c r="AD545" s="5" t="n">
        <v>125812</v>
      </c>
      <c r="AE545" s="50" t="s">
        <v>59</v>
      </c>
      <c r="AF545" s="51" t="n">
        <v>0.05</v>
      </c>
      <c r="AG545" s="52"/>
      <c r="AH545" s="53" t="s">
        <v>66</v>
      </c>
      <c r="AI545" s="53" t="s">
        <v>4</v>
      </c>
      <c r="AJ545" s="4" t="s">
        <v>287</v>
      </c>
      <c r="AK545" s="54" t="s">
        <v>86</v>
      </c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true" customHeight="false" outlineLevel="0" collapsed="false">
      <c r="A546" s="43"/>
      <c r="B546" s="11" t="n">
        <v>36423</v>
      </c>
      <c r="E546" s="55" t="s">
        <v>341</v>
      </c>
      <c r="F546" s="55" t="s">
        <v>1422</v>
      </c>
      <c r="G546" s="6" t="s">
        <v>45</v>
      </c>
      <c r="H546" s="5" t="n">
        <v>9793</v>
      </c>
      <c r="I546" s="1"/>
      <c r="J546" s="56"/>
      <c r="K546" s="1"/>
      <c r="L546" s="55"/>
      <c r="M546" s="55" t="s">
        <v>247</v>
      </c>
      <c r="N546" s="1" t="s">
        <v>56</v>
      </c>
      <c r="O546" s="1" t="s">
        <v>105</v>
      </c>
      <c r="Q546" s="1" t="n">
        <v>1615</v>
      </c>
      <c r="R546" s="1" t="n">
        <v>3816</v>
      </c>
      <c r="S546" s="1" t="n">
        <v>3724</v>
      </c>
      <c r="T546" s="1" t="n">
        <v>4042</v>
      </c>
      <c r="U546" s="1" t="n">
        <v>3743</v>
      </c>
      <c r="V546" s="1" t="n">
        <v>3648</v>
      </c>
      <c r="W546" s="1" t="n">
        <v>3874</v>
      </c>
      <c r="X546" s="47" t="n">
        <f aca="false">+W546-U546</f>
        <v>131</v>
      </c>
      <c r="Y546" s="14" t="n">
        <f aca="false">+W546-V546</f>
        <v>226</v>
      </c>
      <c r="Z546" s="67" t="s">
        <v>1423</v>
      </c>
      <c r="AA546" s="49"/>
      <c r="AB546" s="45"/>
      <c r="AC546" s="5"/>
      <c r="AD546" s="5" t="n">
        <v>138572</v>
      </c>
      <c r="AE546" s="44" t="s">
        <v>59</v>
      </c>
      <c r="AF546" s="51"/>
      <c r="AG546" s="57"/>
      <c r="AH546" s="53"/>
      <c r="AI546" s="53" t="s">
        <v>4</v>
      </c>
      <c r="AJ546" s="1" t="s">
        <v>272</v>
      </c>
      <c r="AK546" s="54" t="s">
        <v>249</v>
      </c>
      <c r="AL546" s="81"/>
      <c r="AM546" s="81"/>
      <c r="AN546" s="81"/>
      <c r="AO546" s="81"/>
      <c r="AP546" s="81"/>
      <c r="AQ546" s="81"/>
      <c r="AR546" s="81"/>
      <c r="AS546" s="81"/>
      <c r="AT546" s="81"/>
      <c r="AU546" s="8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  <c r="BF546" s="81"/>
      <c r="BG546" s="81"/>
      <c r="BH546" s="81"/>
      <c r="BI546" s="81"/>
      <c r="BJ546" s="81"/>
      <c r="BK546" s="81"/>
      <c r="BL546" s="81"/>
      <c r="BM546" s="81"/>
      <c r="BN546" s="81"/>
      <c r="BO546" s="81"/>
      <c r="BP546" s="81"/>
      <c r="BQ546" s="81"/>
      <c r="BR546" s="81"/>
      <c r="BS546" s="81"/>
      <c r="BT546" s="81"/>
      <c r="BU546" s="81"/>
      <c r="BV546" s="81"/>
      <c r="BW546" s="81"/>
      <c r="BX546" s="81"/>
      <c r="BY546" s="81"/>
      <c r="BZ546" s="81"/>
      <c r="CA546" s="81"/>
      <c r="CB546" s="81"/>
      <c r="CC546" s="81"/>
      <c r="CD546" s="81"/>
      <c r="CE546" s="81"/>
      <c r="CF546" s="81"/>
      <c r="CG546" s="81"/>
      <c r="CH546" s="81"/>
      <c r="CI546" s="81"/>
      <c r="CJ546" s="81"/>
      <c r="CK546" s="81"/>
      <c r="CL546" s="81"/>
      <c r="CM546" s="81"/>
      <c r="CN546" s="81"/>
      <c r="CO546" s="81"/>
      <c r="CP546" s="81"/>
      <c r="CQ546" s="81"/>
      <c r="CR546" s="81"/>
      <c r="CS546" s="81"/>
      <c r="CT546" s="81"/>
      <c r="CU546" s="81"/>
      <c r="CV546" s="81"/>
      <c r="CW546" s="81"/>
      <c r="CX546" s="81"/>
      <c r="CY546" s="81"/>
      <c r="CZ546" s="81"/>
      <c r="DA546" s="81"/>
      <c r="DB546" s="81"/>
      <c r="DC546" s="81"/>
      <c r="DD546" s="81"/>
      <c r="DE546" s="81"/>
      <c r="DF546" s="81"/>
      <c r="DG546" s="81"/>
      <c r="DH546" s="81"/>
      <c r="DI546" s="81"/>
      <c r="DJ546" s="81"/>
      <c r="DK546" s="81"/>
      <c r="DL546" s="81"/>
      <c r="DM546" s="81"/>
      <c r="DN546" s="81"/>
      <c r="DO546" s="81"/>
      <c r="DP546" s="81"/>
      <c r="DQ546" s="81"/>
      <c r="DR546" s="81"/>
      <c r="DS546" s="81"/>
      <c r="DT546" s="81"/>
      <c r="DU546" s="81"/>
      <c r="DV546" s="81"/>
      <c r="DW546" s="81"/>
      <c r="DX546" s="81"/>
      <c r="DY546" s="81"/>
      <c r="DZ546" s="81"/>
      <c r="EA546" s="81"/>
      <c r="EB546" s="81"/>
      <c r="EC546" s="81"/>
      <c r="ED546" s="81"/>
      <c r="EE546" s="81"/>
      <c r="EF546" s="81"/>
      <c r="EG546" s="81"/>
      <c r="EH546" s="81"/>
      <c r="EI546" s="81"/>
      <c r="EJ546" s="81"/>
      <c r="EK546" s="81"/>
      <c r="EL546" s="81"/>
      <c r="EM546" s="81"/>
      <c r="EN546" s="81"/>
      <c r="EO546" s="81"/>
      <c r="EP546" s="81"/>
      <c r="EQ546" s="81"/>
      <c r="ER546" s="81"/>
      <c r="ES546" s="81"/>
      <c r="ET546" s="81"/>
      <c r="EU546" s="81"/>
      <c r="EV546" s="81"/>
      <c r="EW546" s="81"/>
      <c r="EX546" s="81"/>
      <c r="EY546" s="81"/>
      <c r="EZ546" s="81"/>
      <c r="FA546" s="81"/>
      <c r="FB546" s="81"/>
      <c r="FC546" s="81"/>
      <c r="FD546" s="81"/>
      <c r="FE546" s="81"/>
      <c r="FF546" s="81"/>
      <c r="FG546" s="81"/>
      <c r="FH546" s="81"/>
      <c r="FI546" s="81"/>
      <c r="FJ546" s="81"/>
      <c r="FK546" s="81"/>
      <c r="FL546" s="81"/>
      <c r="FM546" s="81"/>
      <c r="FN546" s="81"/>
      <c r="FO546" s="81"/>
      <c r="FP546" s="81"/>
      <c r="FQ546" s="81"/>
      <c r="FR546" s="81"/>
      <c r="FS546" s="81"/>
      <c r="FT546" s="81"/>
      <c r="FU546" s="81"/>
      <c r="FV546" s="81"/>
      <c r="FW546" s="81"/>
      <c r="FX546" s="81"/>
      <c r="FY546" s="81"/>
      <c r="FZ546" s="81"/>
      <c r="GA546" s="81"/>
      <c r="GB546" s="81"/>
      <c r="GC546" s="81"/>
      <c r="GD546" s="81"/>
      <c r="GE546" s="81"/>
      <c r="GF546" s="81"/>
      <c r="GG546" s="81"/>
      <c r="GH546" s="81"/>
      <c r="GI546" s="81"/>
      <c r="GJ546" s="81"/>
      <c r="GK546" s="81"/>
      <c r="GL546" s="81"/>
      <c r="GM546" s="81"/>
      <c r="GN546" s="81"/>
      <c r="GO546" s="81"/>
      <c r="GP546" s="81"/>
      <c r="GQ546" s="81"/>
      <c r="GR546" s="81"/>
      <c r="GS546" s="81"/>
      <c r="GT546" s="81"/>
      <c r="GU546" s="81"/>
      <c r="GV546" s="81"/>
      <c r="GW546" s="81"/>
      <c r="GX546" s="81"/>
      <c r="GY546" s="81"/>
      <c r="GZ546" s="81"/>
      <c r="HA546" s="81"/>
      <c r="HB546" s="81"/>
      <c r="HC546" s="81"/>
      <c r="HD546" s="81"/>
      <c r="HE546" s="81"/>
      <c r="HF546" s="81"/>
      <c r="HG546" s="81"/>
      <c r="HH546" s="81"/>
      <c r="HI546" s="81"/>
      <c r="HJ546" s="81"/>
      <c r="HK546" s="81"/>
      <c r="HL546" s="81"/>
      <c r="HM546" s="81"/>
      <c r="HN546" s="81"/>
      <c r="HO546" s="81"/>
      <c r="HP546" s="81"/>
      <c r="HQ546" s="81"/>
      <c r="HR546" s="81"/>
      <c r="HS546" s="81"/>
      <c r="HT546" s="81"/>
      <c r="HU546" s="81"/>
      <c r="HV546" s="81"/>
      <c r="HW546" s="81"/>
      <c r="HX546" s="81"/>
      <c r="HY546" s="81"/>
      <c r="HZ546" s="81"/>
      <c r="IA546" s="81"/>
      <c r="IB546" s="81"/>
      <c r="IC546" s="81"/>
      <c r="ID546" s="81"/>
      <c r="IE546" s="81"/>
      <c r="IF546" s="81"/>
      <c r="IG546" s="81"/>
      <c r="IH546" s="81"/>
      <c r="II546" s="81"/>
      <c r="IJ546" s="81"/>
      <c r="IK546" s="81"/>
      <c r="IL546" s="81"/>
      <c r="IM546" s="81"/>
      <c r="IN546" s="81"/>
      <c r="IO546" s="81"/>
      <c r="IP546" s="81"/>
      <c r="IQ546" s="81"/>
      <c r="IR546" s="81"/>
      <c r="IS546" s="81"/>
      <c r="IT546" s="81"/>
      <c r="IU546" s="81"/>
      <c r="IV546" s="81"/>
      <c r="IW546" s="81"/>
    </row>
    <row r="547" customFormat="false" ht="12.75" hidden="true" customHeight="false" outlineLevel="0" collapsed="false">
      <c r="A547" s="43"/>
      <c r="B547" s="11" t="s">
        <v>42</v>
      </c>
      <c r="E547" s="3" t="s">
        <v>622</v>
      </c>
      <c r="F547" s="3" t="s">
        <v>1424</v>
      </c>
      <c r="G547" s="6" t="s">
        <v>45</v>
      </c>
      <c r="H547" s="6" t="n">
        <v>9710</v>
      </c>
      <c r="I547" s="4" t="n">
        <v>441</v>
      </c>
      <c r="J547" s="4" t="s">
        <v>46</v>
      </c>
      <c r="L547" s="44" t="s">
        <v>47</v>
      </c>
      <c r="M547" s="3" t="s">
        <v>624</v>
      </c>
      <c r="N547" s="45"/>
      <c r="O547" s="1" t="s">
        <v>115</v>
      </c>
      <c r="Q547" s="1"/>
      <c r="R547" s="1"/>
      <c r="S547" s="1"/>
      <c r="T547" s="1"/>
      <c r="U547" s="1"/>
      <c r="V547" s="1"/>
      <c r="W547" s="1"/>
      <c r="X547" s="47" t="n">
        <f aca="false">+W547-U547</f>
        <v>0</v>
      </c>
      <c r="Y547" s="14" t="n">
        <f aca="false">+W547-V547</f>
        <v>0</v>
      </c>
      <c r="Z547" s="15" t="s">
        <v>400</v>
      </c>
      <c r="AA547" s="49"/>
      <c r="AB547" s="45"/>
      <c r="AC547" s="5" t="n">
        <v>130789</v>
      </c>
      <c r="AD547" s="5" t="n">
        <v>16703</v>
      </c>
      <c r="AE547" s="50" t="s">
        <v>59</v>
      </c>
      <c r="AF547" s="9" t="n">
        <v>0.065</v>
      </c>
      <c r="AG547" s="102" t="n">
        <v>9807</v>
      </c>
      <c r="AH547" s="1" t="s">
        <v>1425</v>
      </c>
      <c r="AI547" s="53" t="s">
        <v>4</v>
      </c>
      <c r="AJ547" s="4" t="s">
        <v>1426</v>
      </c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true" customHeight="false" outlineLevel="0" collapsed="false">
      <c r="A548" s="58"/>
      <c r="B548" s="59" t="n">
        <v>36452</v>
      </c>
      <c r="C548" s="60"/>
      <c r="D548" s="61"/>
      <c r="E548" s="60" t="s">
        <v>458</v>
      </c>
      <c r="F548" s="73" t="s">
        <v>1427</v>
      </c>
      <c r="G548" s="62" t="s">
        <v>45</v>
      </c>
      <c r="H548" s="68" t="n">
        <v>5972</v>
      </c>
      <c r="I548" s="64" t="n">
        <v>479</v>
      </c>
      <c r="J548" s="78" t="s">
        <v>46</v>
      </c>
      <c r="K548" s="64"/>
      <c r="L548" s="64" t="s">
        <v>47</v>
      </c>
      <c r="M548" s="60" t="s">
        <v>460</v>
      </c>
      <c r="N548" s="64" t="s">
        <v>56</v>
      </c>
      <c r="O548" s="64" t="s">
        <v>108</v>
      </c>
      <c r="P548" s="65"/>
      <c r="Q548" s="64" t="n">
        <v>357</v>
      </c>
      <c r="R548" s="64" t="n">
        <v>219</v>
      </c>
      <c r="S548" s="64" t="n">
        <v>250</v>
      </c>
      <c r="T548" s="64" t="n">
        <v>249</v>
      </c>
      <c r="U548" s="64" t="n">
        <v>208</v>
      </c>
      <c r="V548" s="64" t="n">
        <v>343</v>
      </c>
      <c r="W548" s="64" t="n">
        <v>343</v>
      </c>
      <c r="X548" s="47" t="n">
        <f aca="false">+W548-U548</f>
        <v>135</v>
      </c>
      <c r="Y548" s="66" t="n">
        <f aca="false">+W548-V548</f>
        <v>0</v>
      </c>
      <c r="Z548" s="67" t="s">
        <v>139</v>
      </c>
      <c r="AA548" s="54"/>
      <c r="AC548" s="68"/>
      <c r="AD548" s="68" t="n">
        <v>138358</v>
      </c>
      <c r="AE548" s="63" t="s">
        <v>59</v>
      </c>
      <c r="AF548" s="76"/>
      <c r="AG548" s="80"/>
      <c r="AH548" s="71"/>
      <c r="AI548" s="71" t="s">
        <v>4</v>
      </c>
      <c r="AJ548" s="64"/>
      <c r="AK548" s="54" t="s">
        <v>249</v>
      </c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true" customHeight="false" outlineLevel="0" collapsed="false">
      <c r="A549" s="58"/>
      <c r="B549" s="59" t="s">
        <v>42</v>
      </c>
      <c r="C549" s="60"/>
      <c r="D549" s="61"/>
      <c r="E549" s="73" t="s">
        <v>1428</v>
      </c>
      <c r="F549" s="73" t="s">
        <v>1429</v>
      </c>
      <c r="G549" s="62" t="s">
        <v>45</v>
      </c>
      <c r="H549" s="68" t="n">
        <v>9737</v>
      </c>
      <c r="I549" s="64"/>
      <c r="J549" s="78"/>
      <c r="K549" s="64"/>
      <c r="L549" s="73"/>
      <c r="M549" s="73" t="s">
        <v>1428</v>
      </c>
      <c r="N549" s="64"/>
      <c r="O549" s="64" t="s">
        <v>115</v>
      </c>
      <c r="P549" s="65"/>
      <c r="Q549" s="64" t="n">
        <v>87</v>
      </c>
      <c r="R549" s="64"/>
      <c r="S549" s="64"/>
      <c r="T549" s="64"/>
      <c r="U549" s="64"/>
      <c r="V549" s="64"/>
      <c r="W549" s="64"/>
      <c r="X549" s="47" t="n">
        <f aca="false">+W549-U549</f>
        <v>0</v>
      </c>
      <c r="Y549" s="66" t="n">
        <f aca="false">+W549-V549</f>
        <v>0</v>
      </c>
      <c r="Z549" s="67" t="s">
        <v>647</v>
      </c>
      <c r="AA549" s="54"/>
      <c r="AC549" s="68" t="n">
        <v>338354</v>
      </c>
      <c r="AD549" s="68" t="n">
        <v>133433</v>
      </c>
      <c r="AE549" s="63" t="s">
        <v>59</v>
      </c>
      <c r="AF549" s="9" t="n">
        <v>0.107</v>
      </c>
      <c r="AG549" s="109" t="n">
        <v>9910</v>
      </c>
      <c r="AH549" s="64" t="s">
        <v>171</v>
      </c>
      <c r="AI549" s="71" t="s">
        <v>4</v>
      </c>
      <c r="AJ549" s="64" t="s">
        <v>1430</v>
      </c>
      <c r="AK549" s="54" t="s">
        <v>336</v>
      </c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true" customHeight="false" outlineLevel="0" collapsed="false">
      <c r="A550" s="43"/>
      <c r="B550" s="11" t="n">
        <v>36325</v>
      </c>
      <c r="E550" s="55" t="s">
        <v>879</v>
      </c>
      <c r="F550" s="55" t="s">
        <v>1431</v>
      </c>
      <c r="G550" s="6" t="s">
        <v>45</v>
      </c>
      <c r="H550" s="5" t="n">
        <v>9705</v>
      </c>
      <c r="I550" s="1"/>
      <c r="J550" s="56"/>
      <c r="K550" s="1"/>
      <c r="L550" s="55"/>
      <c r="M550" s="55" t="s">
        <v>89</v>
      </c>
      <c r="N550" s="1" t="s">
        <v>56</v>
      </c>
      <c r="O550" s="64" t="s">
        <v>64</v>
      </c>
      <c r="Q550" s="1" t="n">
        <v>979</v>
      </c>
      <c r="R550" s="1" t="n">
        <v>749</v>
      </c>
      <c r="S550" s="1" t="n">
        <v>1068</v>
      </c>
      <c r="T550" s="1" t="n">
        <v>572</v>
      </c>
      <c r="U550" s="1" t="n">
        <v>638</v>
      </c>
      <c r="V550" s="1" t="n">
        <v>776</v>
      </c>
      <c r="W550" s="1" t="n">
        <v>776</v>
      </c>
      <c r="X550" s="47" t="n">
        <f aca="false">+W550-U550</f>
        <v>138</v>
      </c>
      <c r="Y550" s="14" t="n">
        <f aca="false">+W550-V550</f>
        <v>0</v>
      </c>
      <c r="Z550" s="67" t="s">
        <v>139</v>
      </c>
      <c r="AA550" s="49"/>
      <c r="AB550" s="45"/>
      <c r="AC550" s="5"/>
      <c r="AD550" s="5" t="n">
        <v>586533</v>
      </c>
      <c r="AE550" s="44" t="s">
        <v>59</v>
      </c>
      <c r="AF550" s="51" t="n">
        <v>0.025</v>
      </c>
      <c r="AG550" s="57"/>
      <c r="AH550" s="53" t="s">
        <v>92</v>
      </c>
      <c r="AI550" s="74"/>
      <c r="AJ550" s="1" t="s">
        <v>760</v>
      </c>
      <c r="AK550" s="54" t="s">
        <v>182</v>
      </c>
      <c r="AL550" s="81"/>
      <c r="AM550" s="81"/>
      <c r="AN550" s="81"/>
      <c r="AO550" s="81"/>
      <c r="AP550" s="81"/>
      <c r="AQ550" s="81"/>
      <c r="AR550" s="81"/>
      <c r="AS550" s="81"/>
      <c r="AT550" s="81"/>
      <c r="AU550" s="81"/>
      <c r="AV550" s="81"/>
      <c r="AW550" s="81"/>
      <c r="AX550" s="81"/>
      <c r="AY550" s="81"/>
      <c r="AZ550" s="81"/>
      <c r="BA550" s="81"/>
      <c r="BB550" s="81"/>
      <c r="BC550" s="81"/>
      <c r="BD550" s="81"/>
      <c r="BE550" s="81"/>
      <c r="BF550" s="81"/>
      <c r="BG550" s="81"/>
      <c r="BH550" s="81"/>
      <c r="BI550" s="81"/>
      <c r="BJ550" s="81"/>
      <c r="BK550" s="81"/>
      <c r="BL550" s="81"/>
      <c r="BM550" s="81"/>
      <c r="BN550" s="81"/>
      <c r="BO550" s="81"/>
      <c r="BP550" s="81"/>
      <c r="BQ550" s="81"/>
      <c r="BR550" s="81"/>
      <c r="BS550" s="81"/>
      <c r="BT550" s="81"/>
      <c r="BU550" s="81"/>
      <c r="BV550" s="81"/>
      <c r="BW550" s="81"/>
      <c r="BX550" s="81"/>
      <c r="BY550" s="81"/>
      <c r="BZ550" s="81"/>
      <c r="CA550" s="81"/>
      <c r="CB550" s="81"/>
      <c r="CC550" s="81"/>
      <c r="CD550" s="81"/>
      <c r="CE550" s="81"/>
      <c r="CF550" s="81"/>
      <c r="CG550" s="81"/>
      <c r="CH550" s="81"/>
      <c r="CI550" s="81"/>
      <c r="CJ550" s="81"/>
      <c r="CK550" s="81"/>
      <c r="CL550" s="81"/>
      <c r="CM550" s="81"/>
      <c r="CN550" s="81"/>
      <c r="CO550" s="81"/>
      <c r="CP550" s="81"/>
      <c r="CQ550" s="81"/>
      <c r="CR550" s="81"/>
      <c r="CS550" s="81"/>
      <c r="CT550" s="81"/>
      <c r="CU550" s="81"/>
      <c r="CV550" s="81"/>
      <c r="CW550" s="81"/>
      <c r="CX550" s="81"/>
      <c r="CY550" s="81"/>
      <c r="CZ550" s="81"/>
      <c r="DA550" s="81"/>
      <c r="DB550" s="81"/>
      <c r="DC550" s="81"/>
      <c r="DD550" s="81"/>
      <c r="DE550" s="81"/>
      <c r="DF550" s="81"/>
      <c r="DG550" s="81"/>
      <c r="DH550" s="81"/>
      <c r="DI550" s="81"/>
      <c r="DJ550" s="81"/>
      <c r="DK550" s="81"/>
      <c r="DL550" s="81"/>
      <c r="DM550" s="81"/>
      <c r="DN550" s="81"/>
      <c r="DO550" s="81"/>
      <c r="DP550" s="81"/>
      <c r="DQ550" s="81"/>
      <c r="DR550" s="81"/>
      <c r="DS550" s="81"/>
      <c r="DT550" s="81"/>
      <c r="DU550" s="81"/>
      <c r="DV550" s="81"/>
      <c r="DW550" s="81"/>
      <c r="DX550" s="81"/>
      <c r="DY550" s="81"/>
      <c r="DZ550" s="81"/>
      <c r="EA550" s="81"/>
      <c r="EB550" s="81"/>
      <c r="EC550" s="81"/>
      <c r="ED550" s="81"/>
      <c r="EE550" s="81"/>
      <c r="EF550" s="81"/>
      <c r="EG550" s="81"/>
      <c r="EH550" s="81"/>
      <c r="EI550" s="81"/>
      <c r="EJ550" s="81"/>
      <c r="EK550" s="81"/>
      <c r="EL550" s="81"/>
      <c r="EM550" s="81"/>
      <c r="EN550" s="81"/>
      <c r="EO550" s="81"/>
      <c r="EP550" s="81"/>
      <c r="EQ550" s="81"/>
      <c r="ER550" s="81"/>
      <c r="ES550" s="81"/>
      <c r="ET550" s="81"/>
      <c r="EU550" s="81"/>
      <c r="EV550" s="81"/>
      <c r="EW550" s="81"/>
      <c r="EX550" s="81"/>
      <c r="EY550" s="81"/>
      <c r="EZ550" s="81"/>
      <c r="FA550" s="81"/>
      <c r="FB550" s="81"/>
      <c r="FC550" s="81"/>
      <c r="FD550" s="81"/>
      <c r="FE550" s="81"/>
      <c r="FF550" s="81"/>
      <c r="FG550" s="81"/>
      <c r="FH550" s="81"/>
      <c r="FI550" s="81"/>
      <c r="FJ550" s="81"/>
      <c r="FK550" s="81"/>
      <c r="FL550" s="81"/>
      <c r="FM550" s="81"/>
      <c r="FN550" s="81"/>
      <c r="FO550" s="81"/>
      <c r="FP550" s="81"/>
      <c r="FQ550" s="81"/>
      <c r="FR550" s="81"/>
      <c r="FS550" s="81"/>
      <c r="FT550" s="81"/>
      <c r="FU550" s="81"/>
      <c r="FV550" s="81"/>
      <c r="FW550" s="81"/>
      <c r="FX550" s="81"/>
      <c r="FY550" s="81"/>
      <c r="FZ550" s="81"/>
      <c r="GA550" s="81"/>
      <c r="GB550" s="81"/>
      <c r="GC550" s="81"/>
      <c r="GD550" s="81"/>
      <c r="GE550" s="81"/>
      <c r="GF550" s="81"/>
      <c r="GG550" s="81"/>
      <c r="GH550" s="81"/>
      <c r="GI550" s="81"/>
      <c r="GJ550" s="81"/>
      <c r="GK550" s="81"/>
      <c r="GL550" s="81"/>
      <c r="GM550" s="81"/>
      <c r="GN550" s="81"/>
      <c r="GO550" s="81"/>
      <c r="GP550" s="81"/>
      <c r="GQ550" s="81"/>
      <c r="GR550" s="81"/>
      <c r="GS550" s="81"/>
      <c r="GT550" s="81"/>
      <c r="GU550" s="81"/>
      <c r="GV550" s="81"/>
      <c r="GW550" s="81"/>
      <c r="GX550" s="81"/>
      <c r="GY550" s="81"/>
      <c r="GZ550" s="81"/>
      <c r="HA550" s="81"/>
      <c r="HB550" s="81"/>
      <c r="HC550" s="81"/>
      <c r="HD550" s="81"/>
      <c r="HE550" s="81"/>
      <c r="HF550" s="81"/>
      <c r="HG550" s="81"/>
      <c r="HH550" s="81"/>
      <c r="HI550" s="81"/>
      <c r="HJ550" s="81"/>
      <c r="HK550" s="81"/>
      <c r="HL550" s="81"/>
      <c r="HM550" s="81"/>
      <c r="HN550" s="81"/>
      <c r="HO550" s="81"/>
      <c r="HP550" s="81"/>
      <c r="HQ550" s="81"/>
      <c r="HR550" s="81"/>
      <c r="HS550" s="81"/>
      <c r="HT550" s="81"/>
      <c r="HU550" s="81"/>
      <c r="HV550" s="81"/>
      <c r="HW550" s="81"/>
      <c r="HX550" s="81"/>
      <c r="HY550" s="81"/>
      <c r="HZ550" s="81"/>
      <c r="IA550" s="81"/>
      <c r="IB550" s="81"/>
      <c r="IC550" s="81"/>
      <c r="ID550" s="81"/>
      <c r="IE550" s="81"/>
      <c r="IF550" s="81"/>
      <c r="IG550" s="81"/>
      <c r="IH550" s="81"/>
      <c r="II550" s="81"/>
      <c r="IJ550" s="81"/>
      <c r="IK550" s="81"/>
      <c r="IL550" s="81"/>
      <c r="IM550" s="81"/>
      <c r="IN550" s="81"/>
      <c r="IO550" s="81"/>
      <c r="IP550" s="81"/>
      <c r="IQ550" s="81"/>
      <c r="IR550" s="81"/>
      <c r="IS550" s="81"/>
      <c r="IT550" s="81"/>
      <c r="IU550" s="81"/>
      <c r="IV550" s="81"/>
      <c r="IW550" s="81"/>
    </row>
    <row r="551" customFormat="false" ht="12.75" hidden="true" customHeight="false" outlineLevel="0" collapsed="false">
      <c r="A551" s="43"/>
      <c r="B551" s="11" t="s">
        <v>42</v>
      </c>
      <c r="E551" s="3" t="s">
        <v>973</v>
      </c>
      <c r="F551" s="3" t="s">
        <v>1432</v>
      </c>
      <c r="G551" s="6" t="s">
        <v>45</v>
      </c>
      <c r="H551" s="6" t="n">
        <v>9715</v>
      </c>
      <c r="I551" s="4" t="n">
        <v>550</v>
      </c>
      <c r="J551" s="4" t="s">
        <v>46</v>
      </c>
      <c r="L551" s="44" t="s">
        <v>47</v>
      </c>
      <c r="M551" s="3" t="s">
        <v>974</v>
      </c>
      <c r="N551" s="45"/>
      <c r="O551" s="1" t="s">
        <v>72</v>
      </c>
      <c r="Q551" s="1" t="n">
        <v>56</v>
      </c>
      <c r="R551" s="1" t="n">
        <v>382</v>
      </c>
      <c r="S551" s="1" t="n">
        <v>382</v>
      </c>
      <c r="T551" s="1" t="n">
        <v>382</v>
      </c>
      <c r="U551" s="1" t="n">
        <v>234</v>
      </c>
      <c r="V551" s="1" t="n">
        <v>375</v>
      </c>
      <c r="W551" s="1" t="n">
        <v>375</v>
      </c>
      <c r="X551" s="47" t="n">
        <f aca="false">+W551-U551</f>
        <v>141</v>
      </c>
      <c r="Y551" s="14" t="n">
        <f aca="false">+W551-V551</f>
        <v>0</v>
      </c>
      <c r="Z551" s="67" t="s">
        <v>139</v>
      </c>
      <c r="AA551" s="49"/>
      <c r="AB551" s="45"/>
      <c r="AC551" s="5" t="n">
        <v>304696</v>
      </c>
      <c r="AD551" s="5" t="n">
        <v>125830</v>
      </c>
      <c r="AE551" s="50" t="s">
        <v>59</v>
      </c>
      <c r="AF551" s="51" t="n">
        <v>0.055</v>
      </c>
      <c r="AG551" s="52"/>
      <c r="AH551" s="53" t="s">
        <v>92</v>
      </c>
      <c r="AI551" s="53" t="s">
        <v>4</v>
      </c>
      <c r="AJ551" s="4" t="s">
        <v>1433</v>
      </c>
      <c r="AK551" s="54" t="s">
        <v>86</v>
      </c>
      <c r="AL551" s="72"/>
      <c r="AM551" s="72"/>
      <c r="AN551" s="72"/>
      <c r="AO551" s="72"/>
      <c r="AP551" s="72"/>
      <c r="AQ551" s="72"/>
      <c r="AR551" s="72"/>
      <c r="AS551" s="72"/>
      <c r="AT551" s="72"/>
      <c r="AU551" s="72"/>
      <c r="AV551" s="72"/>
      <c r="AW551" s="72"/>
      <c r="AX551" s="72"/>
      <c r="AY551" s="72"/>
      <c r="AZ551" s="72"/>
      <c r="BA551" s="72"/>
      <c r="BB551" s="72"/>
      <c r="BC551" s="72"/>
      <c r="BD551" s="72"/>
      <c r="BE551" s="72"/>
      <c r="BF551" s="72"/>
      <c r="BG551" s="72"/>
      <c r="BH551" s="72"/>
      <c r="BI551" s="72"/>
      <c r="BJ551" s="72"/>
      <c r="BK551" s="72"/>
      <c r="BL551" s="72"/>
      <c r="BM551" s="72"/>
      <c r="BN551" s="72"/>
      <c r="BO551" s="72"/>
      <c r="BP551" s="72"/>
      <c r="BQ551" s="72"/>
      <c r="BR551" s="72"/>
      <c r="BS551" s="72"/>
      <c r="BT551" s="72"/>
      <c r="BU551" s="72"/>
      <c r="BV551" s="72"/>
      <c r="BW551" s="72"/>
      <c r="BX551" s="72"/>
      <c r="BY551" s="72"/>
      <c r="BZ551" s="72"/>
      <c r="CA551" s="72"/>
      <c r="CB551" s="72"/>
      <c r="CC551" s="72"/>
      <c r="CD551" s="72"/>
      <c r="CE551" s="72"/>
      <c r="CF551" s="72"/>
      <c r="CG551" s="72"/>
      <c r="CH551" s="72"/>
      <c r="CI551" s="72"/>
      <c r="CJ551" s="72"/>
      <c r="CK551" s="72"/>
      <c r="CL551" s="72"/>
      <c r="CM551" s="72"/>
      <c r="CN551" s="72"/>
      <c r="CO551" s="72"/>
      <c r="CP551" s="72"/>
      <c r="CQ551" s="72"/>
      <c r="CR551" s="72"/>
      <c r="CS551" s="72"/>
      <c r="CT551" s="72"/>
      <c r="CU551" s="72"/>
      <c r="CV551" s="72"/>
      <c r="CW551" s="72"/>
      <c r="CX551" s="72"/>
      <c r="CY551" s="72"/>
      <c r="CZ551" s="72"/>
      <c r="DA551" s="72"/>
      <c r="DB551" s="72"/>
      <c r="DC551" s="72"/>
      <c r="DD551" s="72"/>
      <c r="DE551" s="72"/>
      <c r="DF551" s="72"/>
      <c r="DG551" s="72"/>
      <c r="DH551" s="72"/>
      <c r="DI551" s="72"/>
      <c r="DJ551" s="72"/>
      <c r="DK551" s="72"/>
      <c r="DL551" s="72"/>
      <c r="DM551" s="72"/>
      <c r="DN551" s="72"/>
      <c r="DO551" s="72"/>
      <c r="DP551" s="72"/>
      <c r="DQ551" s="72"/>
      <c r="DR551" s="72"/>
      <c r="DS551" s="72"/>
      <c r="DT551" s="72"/>
      <c r="DU551" s="72"/>
      <c r="DV551" s="72"/>
      <c r="DW551" s="72"/>
      <c r="DX551" s="72"/>
      <c r="DY551" s="72"/>
      <c r="DZ551" s="72"/>
      <c r="EA551" s="72"/>
      <c r="EB551" s="72"/>
      <c r="EC551" s="72"/>
      <c r="ED551" s="72"/>
      <c r="EE551" s="72"/>
      <c r="EF551" s="72"/>
      <c r="EG551" s="72"/>
      <c r="EH551" s="72"/>
      <c r="EI551" s="72"/>
      <c r="EJ551" s="72"/>
      <c r="EK551" s="72"/>
      <c r="EL551" s="72"/>
      <c r="EM551" s="72"/>
      <c r="EN551" s="72"/>
      <c r="EO551" s="72"/>
      <c r="EP551" s="72"/>
      <c r="EQ551" s="72"/>
      <c r="ER551" s="72"/>
      <c r="ES551" s="72"/>
      <c r="ET551" s="72"/>
      <c r="EU551" s="72"/>
      <c r="EV551" s="72"/>
      <c r="EW551" s="72"/>
      <c r="EX551" s="72"/>
      <c r="EY551" s="72"/>
      <c r="EZ551" s="72"/>
      <c r="FA551" s="72"/>
      <c r="FB551" s="72"/>
      <c r="FC551" s="72"/>
      <c r="FD551" s="72"/>
      <c r="FE551" s="72"/>
      <c r="FF551" s="72"/>
      <c r="FG551" s="72"/>
      <c r="FH551" s="72"/>
      <c r="FI551" s="72"/>
      <c r="FJ551" s="72"/>
      <c r="FK551" s="72"/>
      <c r="FL551" s="72"/>
      <c r="FM551" s="72"/>
      <c r="FN551" s="72"/>
      <c r="FO551" s="72"/>
      <c r="FP551" s="72"/>
      <c r="FQ551" s="72"/>
      <c r="FR551" s="72"/>
      <c r="FS551" s="72"/>
      <c r="FT551" s="72"/>
      <c r="FU551" s="72"/>
      <c r="FV551" s="72"/>
      <c r="FW551" s="72"/>
      <c r="FX551" s="72"/>
      <c r="FY551" s="72"/>
      <c r="FZ551" s="72"/>
      <c r="GA551" s="72"/>
      <c r="GB551" s="72"/>
      <c r="GC551" s="72"/>
      <c r="GD551" s="72"/>
      <c r="GE551" s="72"/>
      <c r="GF551" s="72"/>
      <c r="GG551" s="72"/>
      <c r="GH551" s="72"/>
      <c r="GI551" s="72"/>
      <c r="GJ551" s="72"/>
      <c r="GK551" s="72"/>
      <c r="GL551" s="72"/>
      <c r="GM551" s="72"/>
      <c r="GN551" s="72"/>
      <c r="GO551" s="72"/>
      <c r="GP551" s="72"/>
      <c r="GQ551" s="72"/>
      <c r="GR551" s="72"/>
      <c r="GS551" s="72"/>
      <c r="GT551" s="72"/>
      <c r="GU551" s="72"/>
      <c r="GV551" s="72"/>
      <c r="GW551" s="72"/>
      <c r="GX551" s="72"/>
      <c r="GY551" s="72"/>
      <c r="GZ551" s="72"/>
      <c r="HA551" s="72"/>
      <c r="HB551" s="72"/>
      <c r="HC551" s="72"/>
      <c r="HD551" s="72"/>
      <c r="HE551" s="72"/>
      <c r="HF551" s="72"/>
      <c r="HG551" s="72"/>
      <c r="HH551" s="72"/>
      <c r="HI551" s="72"/>
      <c r="HJ551" s="72"/>
      <c r="HK551" s="72"/>
      <c r="HL551" s="72"/>
      <c r="HM551" s="72"/>
      <c r="HN551" s="72"/>
      <c r="HO551" s="72"/>
      <c r="HP551" s="72"/>
      <c r="HQ551" s="72"/>
      <c r="HR551" s="72"/>
      <c r="HS551" s="72"/>
      <c r="HT551" s="72"/>
      <c r="HU551" s="72"/>
      <c r="HV551" s="72"/>
      <c r="HW551" s="72"/>
      <c r="HX551" s="72"/>
      <c r="HY551" s="72"/>
      <c r="HZ551" s="72"/>
      <c r="IA551" s="72"/>
      <c r="IB551" s="72"/>
      <c r="IC551" s="72"/>
      <c r="ID551" s="72"/>
      <c r="IE551" s="72"/>
      <c r="IF551" s="72"/>
      <c r="IG551" s="72"/>
      <c r="IH551" s="72"/>
      <c r="II551" s="72"/>
      <c r="IJ551" s="72"/>
      <c r="IK551" s="72"/>
      <c r="IL551" s="72"/>
      <c r="IM551" s="72"/>
      <c r="IN551" s="72"/>
      <c r="IO551" s="72"/>
      <c r="IP551" s="72"/>
      <c r="IQ551" s="72"/>
      <c r="IR551" s="72"/>
      <c r="IS551" s="72"/>
      <c r="IT551" s="72"/>
      <c r="IU551" s="72"/>
      <c r="IV551" s="72"/>
      <c r="IW551" s="72"/>
    </row>
    <row r="552" customFormat="false" ht="12.75" hidden="true" customHeight="false" outlineLevel="0" collapsed="false">
      <c r="A552" s="58"/>
      <c r="B552" s="59" t="n">
        <v>36423</v>
      </c>
      <c r="C552" s="60"/>
      <c r="D552" s="61"/>
      <c r="E552" s="73" t="s">
        <v>1434</v>
      </c>
      <c r="F552" s="73" t="s">
        <v>1435</v>
      </c>
      <c r="G552" s="62" t="s">
        <v>45</v>
      </c>
      <c r="H552" s="68" t="n">
        <v>9800</v>
      </c>
      <c r="I552" s="64"/>
      <c r="J552" s="78"/>
      <c r="K552" s="64"/>
      <c r="L552" s="73"/>
      <c r="M552" s="73" t="s">
        <v>191</v>
      </c>
      <c r="N552" s="64" t="s">
        <v>56</v>
      </c>
      <c r="O552" s="64" t="s">
        <v>271</v>
      </c>
      <c r="P552" s="65"/>
      <c r="Q552" s="64" t="n">
        <v>260</v>
      </c>
      <c r="R552" s="64" t="n">
        <v>114</v>
      </c>
      <c r="S552" s="64" t="n">
        <v>108</v>
      </c>
      <c r="T552" s="64" t="n">
        <v>169</v>
      </c>
      <c r="U552" s="64" t="n">
        <v>2</v>
      </c>
      <c r="V552" s="64" t="n">
        <v>146</v>
      </c>
      <c r="W552" s="64" t="n">
        <v>146</v>
      </c>
      <c r="X552" s="47" t="n">
        <f aca="false">+W552-U552</f>
        <v>144</v>
      </c>
      <c r="Y552" s="66" t="n">
        <f aca="false">+W552-V552</f>
        <v>0</v>
      </c>
      <c r="Z552" s="67" t="s">
        <v>139</v>
      </c>
      <c r="AA552" s="54"/>
      <c r="AC552" s="68"/>
      <c r="AD552" s="68" t="n">
        <v>396044</v>
      </c>
      <c r="AE552" s="63" t="s">
        <v>59</v>
      </c>
      <c r="AF552" s="76"/>
      <c r="AG552" s="80"/>
      <c r="AH552" s="71"/>
      <c r="AI552" s="71" t="s">
        <v>4</v>
      </c>
      <c r="AJ552" s="64" t="s">
        <v>272</v>
      </c>
      <c r="AK552" s="54" t="s">
        <v>68</v>
      </c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true" customHeight="false" outlineLevel="0" collapsed="false">
      <c r="A553" s="58"/>
      <c r="B553" s="59" t="s">
        <v>42</v>
      </c>
      <c r="C553" s="73"/>
      <c r="D553" s="64"/>
      <c r="E553" s="60" t="s">
        <v>206</v>
      </c>
      <c r="F553" s="60" t="s">
        <v>1436</v>
      </c>
      <c r="G553" s="62" t="s">
        <v>45</v>
      </c>
      <c r="H553" s="62" t="n">
        <v>5099</v>
      </c>
      <c r="I553" s="61" t="n">
        <v>601</v>
      </c>
      <c r="J553" s="61" t="s">
        <v>46</v>
      </c>
      <c r="K553" s="61"/>
      <c r="L553" s="64" t="s">
        <v>47</v>
      </c>
      <c r="M553" s="60" t="s">
        <v>208</v>
      </c>
      <c r="N553" s="0"/>
      <c r="O553" s="64" t="s">
        <v>198</v>
      </c>
      <c r="P553" s="65"/>
      <c r="Q553" s="64" t="n">
        <v>1827</v>
      </c>
      <c r="R553" s="64" t="n">
        <v>1427</v>
      </c>
      <c r="S553" s="64" t="n">
        <v>1784</v>
      </c>
      <c r="T553" s="64" t="n">
        <v>1759</v>
      </c>
      <c r="U553" s="64" t="n">
        <v>1497</v>
      </c>
      <c r="V553" s="64" t="n">
        <v>1643</v>
      </c>
      <c r="W553" s="64" t="n">
        <v>1643</v>
      </c>
      <c r="X553" s="47" t="n">
        <f aca="false">+W553-U553</f>
        <v>146</v>
      </c>
      <c r="Y553" s="66" t="n">
        <f aca="false">+W553-V553</f>
        <v>0</v>
      </c>
      <c r="Z553" s="67" t="s">
        <v>139</v>
      </c>
      <c r="AA553" s="54"/>
      <c r="AC553" s="68" t="n">
        <v>347596</v>
      </c>
      <c r="AD553" s="68" t="n">
        <v>136728</v>
      </c>
      <c r="AE553" s="75" t="s">
        <v>59</v>
      </c>
      <c r="AF553" s="76" t="n">
        <v>0.1</v>
      </c>
      <c r="AG553" s="77" t="n">
        <v>9812</v>
      </c>
      <c r="AH553" s="71" t="s">
        <v>187</v>
      </c>
      <c r="AI553" s="71" t="s">
        <v>4</v>
      </c>
      <c r="AJ553" s="61" t="s">
        <v>209</v>
      </c>
      <c r="AK553" s="54" t="s">
        <v>86</v>
      </c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22.5" hidden="true" customHeight="false" outlineLevel="0" collapsed="false">
      <c r="A554" s="43"/>
      <c r="B554" s="11" t="s">
        <v>42</v>
      </c>
      <c r="C554" s="55"/>
      <c r="D554" s="1"/>
      <c r="E554" s="3" t="s">
        <v>552</v>
      </c>
      <c r="F554" s="3" t="s">
        <v>1437</v>
      </c>
      <c r="G554" s="6" t="s">
        <v>45</v>
      </c>
      <c r="H554" s="6" t="n">
        <v>6149</v>
      </c>
      <c r="I554" s="4" t="n">
        <v>429</v>
      </c>
      <c r="J554" s="4" t="s">
        <v>46</v>
      </c>
      <c r="K554" s="4" t="n">
        <v>1</v>
      </c>
      <c r="L554" s="1" t="s">
        <v>47</v>
      </c>
      <c r="M554" s="3" t="s">
        <v>554</v>
      </c>
      <c r="N554" s="45"/>
      <c r="O554" s="1" t="s">
        <v>115</v>
      </c>
      <c r="Q554" s="1" t="n">
        <v>256</v>
      </c>
      <c r="R554" s="1" t="n">
        <v>158</v>
      </c>
      <c r="S554" s="1" t="n">
        <v>232</v>
      </c>
      <c r="T554" s="1" t="n">
        <v>249</v>
      </c>
      <c r="U554" s="1" t="n">
        <v>124</v>
      </c>
      <c r="V554" s="1" t="n">
        <v>270</v>
      </c>
      <c r="W554" s="1" t="n">
        <v>270</v>
      </c>
      <c r="X554" s="47" t="n">
        <f aca="false">+W554-U554</f>
        <v>146</v>
      </c>
      <c r="Y554" s="14" t="n">
        <f aca="false">+W554-V554</f>
        <v>0</v>
      </c>
      <c r="Z554" s="67" t="s">
        <v>139</v>
      </c>
      <c r="AA554" s="49"/>
      <c r="AB554" s="45"/>
      <c r="AC554" s="5" t="n">
        <v>313404</v>
      </c>
      <c r="AD554" s="5" t="n">
        <v>133177</v>
      </c>
      <c r="AE554" s="50" t="s">
        <v>51</v>
      </c>
      <c r="AF554" s="51" t="n">
        <v>0.06</v>
      </c>
      <c r="AG554" s="52"/>
      <c r="AH554" s="53" t="s">
        <v>66</v>
      </c>
      <c r="AI554" s="53" t="s">
        <v>4</v>
      </c>
      <c r="AJ554" s="4" t="s">
        <v>79</v>
      </c>
      <c r="AK554" s="54" t="s">
        <v>53</v>
      </c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true" customHeight="false" outlineLevel="0" collapsed="false">
      <c r="A555" s="58"/>
      <c r="B555" s="59"/>
      <c r="C555" s="73"/>
      <c r="D555" s="64"/>
      <c r="E555" s="73" t="s">
        <v>1438</v>
      </c>
      <c r="F555" s="55" t="s">
        <v>1439</v>
      </c>
      <c r="G555" s="62"/>
      <c r="H555" s="5" t="n">
        <v>6210</v>
      </c>
      <c r="I555" s="64"/>
      <c r="J555" s="78"/>
      <c r="K555" s="64"/>
      <c r="L555" s="73"/>
      <c r="M555" s="60"/>
      <c r="N555" s="64"/>
      <c r="O555" s="64" t="s">
        <v>64</v>
      </c>
      <c r="P555" s="65"/>
      <c r="Q555" s="64"/>
      <c r="R555" s="1" t="n">
        <v>0</v>
      </c>
      <c r="S555" s="64"/>
      <c r="T555" s="64"/>
      <c r="U555" s="1" t="n">
        <v>0</v>
      </c>
      <c r="V555" s="1" t="n">
        <v>147</v>
      </c>
      <c r="W555" s="1" t="n">
        <v>147</v>
      </c>
      <c r="X555" s="47" t="n">
        <f aca="false">+W555-U555</f>
        <v>147</v>
      </c>
      <c r="Y555" s="66"/>
      <c r="Z555" s="67"/>
      <c r="AA555" s="54"/>
      <c r="AC555" s="5"/>
      <c r="AD555" s="5" t="n">
        <v>630611</v>
      </c>
      <c r="AE555" s="75"/>
      <c r="AG555" s="109"/>
      <c r="AH555" s="64"/>
      <c r="AI555" s="144"/>
      <c r="AJ555" s="1"/>
      <c r="AK555" s="54" t="s">
        <v>182</v>
      </c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true" customHeight="false" outlineLevel="0" collapsed="false">
      <c r="A556" s="43"/>
      <c r="B556" s="11" t="n">
        <v>36423</v>
      </c>
      <c r="E556" s="3" t="s">
        <v>112</v>
      </c>
      <c r="F556" s="55" t="s">
        <v>1440</v>
      </c>
      <c r="G556" s="6" t="s">
        <v>83</v>
      </c>
      <c r="H556" s="5" t="n">
        <v>5121</v>
      </c>
      <c r="I556" s="1"/>
      <c r="J556" s="56"/>
      <c r="K556" s="1"/>
      <c r="L556" s="55"/>
      <c r="M556" s="55" t="s">
        <v>114</v>
      </c>
      <c r="N556" s="1" t="s">
        <v>56</v>
      </c>
      <c r="O556" s="1" t="s">
        <v>271</v>
      </c>
      <c r="Q556" s="46" t="n">
        <v>1091</v>
      </c>
      <c r="R556" s="46" t="n">
        <v>936</v>
      </c>
      <c r="S556" s="46" t="n">
        <v>883</v>
      </c>
      <c r="T556" s="46" t="n">
        <v>962</v>
      </c>
      <c r="U556" s="46" t="n">
        <v>687</v>
      </c>
      <c r="V556" s="46" t="n">
        <v>840</v>
      </c>
      <c r="W556" s="46" t="n">
        <v>840</v>
      </c>
      <c r="X556" s="47" t="n">
        <f aca="false">+W556-U556</f>
        <v>153</v>
      </c>
      <c r="Y556" s="14" t="n">
        <f aca="false">+W556-V556</f>
        <v>0</v>
      </c>
      <c r="Z556" s="67" t="s">
        <v>139</v>
      </c>
      <c r="AA556" s="49"/>
      <c r="AB556" s="45"/>
      <c r="AC556" s="5"/>
      <c r="AD556" s="5" t="n">
        <v>133807</v>
      </c>
      <c r="AE556" s="44" t="s">
        <v>59</v>
      </c>
      <c r="AF556" s="51"/>
      <c r="AG556" s="57"/>
      <c r="AH556" s="53"/>
      <c r="AI556" s="53" t="s">
        <v>4</v>
      </c>
      <c r="AJ556" s="1"/>
      <c r="AK556" s="54" t="s">
        <v>76</v>
      </c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22.5" hidden="true" customHeight="false" outlineLevel="0" collapsed="false">
      <c r="A557" s="43"/>
      <c r="B557" s="11" t="s">
        <v>42</v>
      </c>
      <c r="E557" s="3" t="s">
        <v>43</v>
      </c>
      <c r="F557" s="3" t="s">
        <v>1441</v>
      </c>
      <c r="G557" s="6" t="s">
        <v>45</v>
      </c>
      <c r="H557" s="6" t="n">
        <v>9621</v>
      </c>
      <c r="I557" s="4" t="n">
        <v>440</v>
      </c>
      <c r="J557" s="4" t="s">
        <v>46</v>
      </c>
      <c r="L557" s="44" t="s">
        <v>47</v>
      </c>
      <c r="M557" s="3" t="s">
        <v>48</v>
      </c>
      <c r="N557" s="45"/>
      <c r="O557" s="1" t="s">
        <v>49</v>
      </c>
      <c r="Q557" s="46"/>
      <c r="R557" s="46"/>
      <c r="S557" s="46"/>
      <c r="T557" s="46"/>
      <c r="U557" s="46"/>
      <c r="V557" s="46"/>
      <c r="W557" s="46"/>
      <c r="X557" s="47" t="n">
        <f aca="false">+W557-U557</f>
        <v>0</v>
      </c>
      <c r="Y557" s="14" t="n">
        <f aca="false">+W557-V557</f>
        <v>0</v>
      </c>
      <c r="Z557" s="15" t="s">
        <v>1442</v>
      </c>
      <c r="AA557" s="49"/>
      <c r="AB557" s="45"/>
      <c r="AC557" s="5" t="n">
        <v>313018</v>
      </c>
      <c r="AD557" s="5" t="n">
        <v>135867</v>
      </c>
      <c r="AE557" s="50" t="s">
        <v>51</v>
      </c>
      <c r="AF557" s="51" t="n">
        <v>0.06</v>
      </c>
      <c r="AG557" s="52"/>
      <c r="AH557" s="53" t="s">
        <v>66</v>
      </c>
      <c r="AI557" s="53" t="s">
        <v>4</v>
      </c>
      <c r="AJ557" s="4" t="s">
        <v>52</v>
      </c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true" customHeight="false" outlineLevel="0" collapsed="false">
      <c r="A558" s="43"/>
      <c r="B558" s="11" t="s">
        <v>42</v>
      </c>
      <c r="C558" s="55"/>
      <c r="D558" s="1"/>
      <c r="E558" s="3" t="s">
        <v>465</v>
      </c>
      <c r="F558" s="3" t="s">
        <v>1443</v>
      </c>
      <c r="G558" s="6" t="s">
        <v>83</v>
      </c>
      <c r="H558" s="6" t="n">
        <v>6487</v>
      </c>
      <c r="I558" s="4" t="n">
        <v>427</v>
      </c>
      <c r="J558" s="4" t="s">
        <v>46</v>
      </c>
      <c r="L558" s="1" t="s">
        <v>47</v>
      </c>
      <c r="M558" s="3" t="s">
        <v>467</v>
      </c>
      <c r="N558" s="45"/>
      <c r="O558" s="1" t="s">
        <v>90</v>
      </c>
      <c r="Q558" s="1" t="n">
        <v>125</v>
      </c>
      <c r="R558" s="1" t="n">
        <v>128</v>
      </c>
      <c r="S558" s="1" t="n">
        <v>30</v>
      </c>
      <c r="T558" s="1" t="n">
        <v>107</v>
      </c>
      <c r="U558" s="1" t="n">
        <v>192</v>
      </c>
      <c r="V558" s="1" t="n">
        <v>357</v>
      </c>
      <c r="W558" s="1" t="n">
        <v>357</v>
      </c>
      <c r="X558" s="47" t="n">
        <f aca="false">+W558-U558</f>
        <v>165</v>
      </c>
      <c r="Y558" s="14" t="n">
        <f aca="false">+W558-V558</f>
        <v>0</v>
      </c>
      <c r="Z558" s="67" t="s">
        <v>139</v>
      </c>
      <c r="AA558" s="15"/>
      <c r="AB558" s="45"/>
      <c r="AC558" s="5" t="n">
        <v>136539</v>
      </c>
      <c r="AD558" s="5" t="n">
        <v>125820</v>
      </c>
      <c r="AE558" s="50" t="s">
        <v>59</v>
      </c>
      <c r="AF558" s="51" t="n">
        <v>0.065</v>
      </c>
      <c r="AG558" s="52"/>
      <c r="AH558" s="53" t="s">
        <v>92</v>
      </c>
      <c r="AI558" s="53" t="s">
        <v>4</v>
      </c>
      <c r="AJ558" s="4" t="s">
        <v>468</v>
      </c>
      <c r="AK558" s="54" t="s">
        <v>68</v>
      </c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true" customHeight="false" outlineLevel="0" collapsed="false">
      <c r="A559" s="58"/>
      <c r="B559" s="59" t="s">
        <v>42</v>
      </c>
      <c r="C559" s="60"/>
      <c r="D559" s="61"/>
      <c r="E559" s="60" t="s">
        <v>1444</v>
      </c>
      <c r="F559" s="60" t="s">
        <v>1445</v>
      </c>
      <c r="G559" s="62" t="s">
        <v>45</v>
      </c>
      <c r="H559" s="62" t="n">
        <v>5315</v>
      </c>
      <c r="I559" s="61" t="n">
        <v>649</v>
      </c>
      <c r="J559" s="61" t="s">
        <v>46</v>
      </c>
      <c r="K559" s="61"/>
      <c r="L559" s="63" t="s">
        <v>47</v>
      </c>
      <c r="M559" s="60" t="s">
        <v>1446</v>
      </c>
      <c r="N559" s="0"/>
      <c r="O559" s="64" t="s">
        <v>192</v>
      </c>
      <c r="P559" s="65"/>
      <c r="Q559" s="64" t="n">
        <v>173</v>
      </c>
      <c r="R559" s="64" t="n">
        <v>0</v>
      </c>
      <c r="S559" s="64"/>
      <c r="T559" s="64"/>
      <c r="U559" s="64" t="n">
        <v>0</v>
      </c>
      <c r="V559" s="64" t="n">
        <v>167</v>
      </c>
      <c r="W559" s="64" t="n">
        <v>167</v>
      </c>
      <c r="X559" s="47" t="n">
        <f aca="false">+W559-U559</f>
        <v>167</v>
      </c>
      <c r="Y559" s="66" t="n">
        <f aca="false">+W559-V559</f>
        <v>0</v>
      </c>
      <c r="Z559" s="67"/>
      <c r="AA559" s="67"/>
      <c r="AC559" s="68" t="n">
        <v>348122</v>
      </c>
      <c r="AD559" s="68" t="n">
        <v>136214</v>
      </c>
      <c r="AE559" s="61" t="s">
        <v>51</v>
      </c>
      <c r="AF559" s="76" t="n">
        <v>0.193</v>
      </c>
      <c r="AG559" s="77" t="n">
        <v>9812</v>
      </c>
      <c r="AH559" s="71" t="s">
        <v>187</v>
      </c>
      <c r="AI559" s="71" t="s">
        <v>4</v>
      </c>
      <c r="AJ559" s="61" t="s">
        <v>1447</v>
      </c>
      <c r="AK559" s="54" t="s">
        <v>86</v>
      </c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true" customHeight="false" outlineLevel="0" collapsed="false">
      <c r="A560" s="43"/>
      <c r="B560" s="11" t="n">
        <v>36447</v>
      </c>
      <c r="E560" s="55" t="s">
        <v>132</v>
      </c>
      <c r="F560" s="55" t="s">
        <v>1086</v>
      </c>
      <c r="G560" s="6" t="s">
        <v>45</v>
      </c>
      <c r="H560" s="5" t="n">
        <v>6633</v>
      </c>
      <c r="I560" s="1"/>
      <c r="J560" s="56"/>
      <c r="K560" s="1"/>
      <c r="L560" s="55"/>
      <c r="M560" s="55" t="s">
        <v>1087</v>
      </c>
      <c r="N560" s="1" t="s">
        <v>56</v>
      </c>
      <c r="O560" s="1" t="s">
        <v>90</v>
      </c>
      <c r="Q560" s="46" t="n">
        <v>22695</v>
      </c>
      <c r="R560" s="1" t="n">
        <v>11000</v>
      </c>
      <c r="S560" s="46" t="n">
        <v>22499</v>
      </c>
      <c r="T560" s="46" t="n">
        <v>23849</v>
      </c>
      <c r="U560" s="1" t="n">
        <v>15912</v>
      </c>
      <c r="V560" s="46" t="n">
        <v>16080</v>
      </c>
      <c r="W560" s="1" t="n">
        <v>16080</v>
      </c>
      <c r="X560" s="47" t="n">
        <f aca="false">+W560-U560</f>
        <v>168</v>
      </c>
      <c r="Y560" s="14" t="n">
        <f aca="false">+W560-V560</f>
        <v>0</v>
      </c>
      <c r="Z560" s="67" t="s">
        <v>1448</v>
      </c>
      <c r="AA560" s="49"/>
      <c r="AB560" s="45"/>
      <c r="AC560" s="5"/>
      <c r="AD560" s="5" t="n">
        <v>128839</v>
      </c>
      <c r="AE560" s="44" t="s">
        <v>59</v>
      </c>
      <c r="AF560" s="51"/>
      <c r="AG560" s="52"/>
      <c r="AH560" s="53"/>
      <c r="AI560" s="53" t="s">
        <v>4</v>
      </c>
      <c r="AJ560" s="1"/>
      <c r="AK560" s="54" t="s">
        <v>53</v>
      </c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22.5" hidden="true" customHeight="false" outlineLevel="0" collapsed="false">
      <c r="A561" s="43"/>
      <c r="B561" s="11" t="s">
        <v>42</v>
      </c>
      <c r="C561" s="55"/>
      <c r="D561" s="1"/>
      <c r="E561" s="55" t="s">
        <v>242</v>
      </c>
      <c r="F561" s="55" t="s">
        <v>1449</v>
      </c>
      <c r="G561" s="6" t="s">
        <v>45</v>
      </c>
      <c r="H561" s="5" t="n">
        <v>9781</v>
      </c>
      <c r="I561" s="1"/>
      <c r="J561" s="56"/>
      <c r="K561" s="1"/>
      <c r="L561" s="55"/>
      <c r="M561" s="55" t="s">
        <v>242</v>
      </c>
      <c r="N561" s="1"/>
      <c r="O561" s="1" t="s">
        <v>72</v>
      </c>
      <c r="Q561" s="1" t="n">
        <v>436</v>
      </c>
      <c r="R561" s="1" t="n">
        <v>468</v>
      </c>
      <c r="S561" s="1" t="n">
        <v>402</v>
      </c>
      <c r="T561" s="1" t="n">
        <v>474</v>
      </c>
      <c r="U561" s="1" t="n">
        <v>346</v>
      </c>
      <c r="V561" s="1" t="n">
        <v>517</v>
      </c>
      <c r="W561" s="1" t="n">
        <v>517</v>
      </c>
      <c r="X561" s="47" t="n">
        <f aca="false">+W561-U561</f>
        <v>171</v>
      </c>
      <c r="Y561" s="14" t="n">
        <f aca="false">+W561-V561</f>
        <v>0</v>
      </c>
      <c r="Z561" s="67" t="s">
        <v>139</v>
      </c>
      <c r="AA561" s="49"/>
      <c r="AB561" s="45"/>
      <c r="AC561" s="5"/>
      <c r="AD561" s="5" t="n">
        <v>132982</v>
      </c>
      <c r="AE561" s="44" t="s">
        <v>59</v>
      </c>
      <c r="AF561" s="51" t="n">
        <v>0.13</v>
      </c>
      <c r="AG561" s="52" t="n">
        <v>9906</v>
      </c>
      <c r="AH561" s="53" t="s">
        <v>74</v>
      </c>
      <c r="AI561" s="53" t="s">
        <v>4</v>
      </c>
      <c r="AJ561" s="1" t="s">
        <v>1450</v>
      </c>
      <c r="AK561" s="54" t="s">
        <v>76</v>
      </c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true" customHeight="false" outlineLevel="0" collapsed="false">
      <c r="A562" s="43"/>
      <c r="B562" s="11" t="s">
        <v>42</v>
      </c>
      <c r="E562" s="55" t="s">
        <v>383</v>
      </c>
      <c r="F562" s="55" t="s">
        <v>1451</v>
      </c>
      <c r="G562" s="6" t="s">
        <v>45</v>
      </c>
      <c r="H562" s="5" t="n">
        <v>9736</v>
      </c>
      <c r="I562" s="1"/>
      <c r="J562" s="56"/>
      <c r="K562" s="1"/>
      <c r="L562" s="55"/>
      <c r="M562" s="55" t="s">
        <v>383</v>
      </c>
      <c r="N562" s="1"/>
      <c r="O562" s="64" t="s">
        <v>108</v>
      </c>
      <c r="Q562" s="4" t="n">
        <v>2417</v>
      </c>
      <c r="R562" s="4" t="n">
        <v>1449</v>
      </c>
      <c r="S562" s="4" t="n">
        <v>2300</v>
      </c>
      <c r="T562" s="4" t="n">
        <v>2212</v>
      </c>
      <c r="U562" s="4" t="n">
        <v>1872</v>
      </c>
      <c r="V562" s="4" t="n">
        <v>2068</v>
      </c>
      <c r="W562" s="4" t="n">
        <v>2068</v>
      </c>
      <c r="X562" s="47" t="n">
        <f aca="false">+W562-U562</f>
        <v>196</v>
      </c>
      <c r="Y562" s="14" t="n">
        <f aca="false">+W562-V562</f>
        <v>0</v>
      </c>
      <c r="Z562" s="67" t="s">
        <v>139</v>
      </c>
      <c r="AA562" s="49"/>
      <c r="AB562" s="45"/>
      <c r="AC562" s="102"/>
      <c r="AD562" s="5" t="n">
        <v>125894</v>
      </c>
      <c r="AE562" s="44" t="s">
        <v>59</v>
      </c>
      <c r="AF562" s="9" t="n">
        <v>0.1</v>
      </c>
      <c r="AG562" s="109" t="n">
        <v>9908</v>
      </c>
      <c r="AH562" s="1" t="s">
        <v>1452</v>
      </c>
      <c r="AI562" s="53" t="s">
        <v>4</v>
      </c>
      <c r="AJ562" s="1" t="s">
        <v>412</v>
      </c>
      <c r="AK562" s="54" t="s">
        <v>76</v>
      </c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22.5" hidden="true" customHeight="false" outlineLevel="0" collapsed="false">
      <c r="A563" s="43"/>
      <c r="B563" s="11" t="s">
        <v>42</v>
      </c>
      <c r="E563" s="55" t="s">
        <v>1453</v>
      </c>
      <c r="F563" s="55" t="s">
        <v>224</v>
      </c>
      <c r="G563" s="6" t="s">
        <v>45</v>
      </c>
      <c r="H563" s="5" t="n">
        <v>9746</v>
      </c>
      <c r="I563" s="1"/>
      <c r="J563" s="56"/>
      <c r="K563" s="1"/>
      <c r="L563" s="55"/>
      <c r="M563" s="55" t="s">
        <v>1453</v>
      </c>
      <c r="N563" s="1"/>
      <c r="O563" s="1" t="s">
        <v>72</v>
      </c>
      <c r="Q563" s="46" t="n">
        <v>19029</v>
      </c>
      <c r="R563" s="1" t="n">
        <v>8301</v>
      </c>
      <c r="S563" s="46" t="n">
        <v>14567</v>
      </c>
      <c r="T563" s="46" t="n">
        <v>12168</v>
      </c>
      <c r="U563" s="1" t="n">
        <f aca="false">4780-17</f>
        <v>4763</v>
      </c>
      <c r="V563" s="46" t="n">
        <v>5089</v>
      </c>
      <c r="W563" s="1" t="n">
        <f aca="false">4986-25</f>
        <v>4961</v>
      </c>
      <c r="X563" s="47" t="n">
        <f aca="false">+W563-U563</f>
        <v>198</v>
      </c>
      <c r="Y563" s="14" t="n">
        <f aca="false">+W563-V563</f>
        <v>-128</v>
      </c>
      <c r="Z563" s="48" t="s">
        <v>109</v>
      </c>
      <c r="AA563" s="49"/>
      <c r="AB563" s="45"/>
      <c r="AC563" s="5" t="n">
        <v>357739</v>
      </c>
      <c r="AD563" s="5" t="n">
        <v>533173</v>
      </c>
      <c r="AE563" s="44" t="s">
        <v>59</v>
      </c>
      <c r="AF563" s="51" t="n">
        <v>0.09</v>
      </c>
      <c r="AG563" s="52" t="n">
        <v>9901</v>
      </c>
      <c r="AH563" s="53" t="s">
        <v>74</v>
      </c>
      <c r="AI563" s="53" t="s">
        <v>4</v>
      </c>
      <c r="AJ563" s="1" t="s">
        <v>1454</v>
      </c>
      <c r="AK563" s="54" t="s">
        <v>76</v>
      </c>
      <c r="AL563" s="108"/>
      <c r="AM563" s="108"/>
      <c r="AN563" s="108"/>
      <c r="AO563" s="108"/>
      <c r="AP563" s="108"/>
      <c r="AQ563" s="108"/>
      <c r="AR563" s="108"/>
      <c r="AS563" s="108"/>
      <c r="AT563" s="108"/>
      <c r="AU563" s="108"/>
      <c r="AV563" s="108"/>
      <c r="AW563" s="108"/>
      <c r="AX563" s="108"/>
      <c r="AY563" s="108"/>
      <c r="AZ563" s="108"/>
      <c r="BA563" s="108"/>
      <c r="BB563" s="108"/>
      <c r="BC563" s="108"/>
      <c r="BD563" s="108"/>
      <c r="BE563" s="108"/>
      <c r="BF563" s="108"/>
      <c r="BG563" s="108"/>
      <c r="BH563" s="108"/>
      <c r="BI563" s="108"/>
      <c r="BJ563" s="108"/>
      <c r="BK563" s="108"/>
      <c r="BL563" s="108"/>
      <c r="BM563" s="108"/>
      <c r="BN563" s="108"/>
      <c r="BO563" s="108"/>
      <c r="BP563" s="108"/>
      <c r="BQ563" s="108"/>
      <c r="BR563" s="108"/>
      <c r="BS563" s="108"/>
      <c r="BT563" s="108"/>
      <c r="BU563" s="108"/>
      <c r="BV563" s="108"/>
      <c r="BW563" s="108"/>
      <c r="BX563" s="108"/>
      <c r="BY563" s="108"/>
      <c r="BZ563" s="108"/>
      <c r="CA563" s="108"/>
      <c r="CB563" s="108"/>
      <c r="CC563" s="108"/>
      <c r="CD563" s="108"/>
      <c r="CE563" s="108"/>
      <c r="CF563" s="108"/>
      <c r="CG563" s="108"/>
      <c r="CH563" s="108"/>
      <c r="CI563" s="108"/>
      <c r="CJ563" s="108"/>
      <c r="CK563" s="108"/>
      <c r="CL563" s="108"/>
      <c r="CM563" s="108"/>
      <c r="CN563" s="108"/>
      <c r="CO563" s="108"/>
      <c r="CP563" s="108"/>
      <c r="CQ563" s="108"/>
      <c r="CR563" s="108"/>
      <c r="CS563" s="108"/>
      <c r="CT563" s="108"/>
      <c r="CU563" s="108"/>
      <c r="CV563" s="108"/>
      <c r="CW563" s="108"/>
      <c r="CX563" s="108"/>
      <c r="CY563" s="108"/>
      <c r="CZ563" s="108"/>
      <c r="DA563" s="108"/>
      <c r="DB563" s="108"/>
      <c r="DC563" s="108"/>
      <c r="DD563" s="108"/>
      <c r="DE563" s="108"/>
      <c r="DF563" s="108"/>
      <c r="DG563" s="108"/>
      <c r="DH563" s="108"/>
      <c r="DI563" s="108"/>
      <c r="DJ563" s="108"/>
      <c r="DK563" s="108"/>
      <c r="DL563" s="108"/>
      <c r="DM563" s="108"/>
      <c r="DN563" s="108"/>
      <c r="DO563" s="108"/>
      <c r="DP563" s="108"/>
      <c r="DQ563" s="108"/>
      <c r="DR563" s="108"/>
      <c r="DS563" s="108"/>
      <c r="DT563" s="108"/>
      <c r="DU563" s="108"/>
      <c r="DV563" s="108"/>
      <c r="DW563" s="108"/>
      <c r="DX563" s="108"/>
      <c r="DY563" s="108"/>
      <c r="DZ563" s="108"/>
      <c r="EA563" s="108"/>
      <c r="EB563" s="108"/>
      <c r="EC563" s="108"/>
      <c r="ED563" s="108"/>
      <c r="EE563" s="108"/>
      <c r="EF563" s="108"/>
      <c r="EG563" s="108"/>
      <c r="EH563" s="108"/>
      <c r="EI563" s="108"/>
      <c r="EJ563" s="108"/>
      <c r="EK563" s="108"/>
      <c r="EL563" s="108"/>
      <c r="EM563" s="108"/>
      <c r="EN563" s="108"/>
      <c r="EO563" s="108"/>
      <c r="EP563" s="108"/>
      <c r="EQ563" s="108"/>
      <c r="ER563" s="108"/>
      <c r="ES563" s="108"/>
      <c r="ET563" s="108"/>
      <c r="EU563" s="108"/>
      <c r="EV563" s="108"/>
      <c r="EW563" s="108"/>
      <c r="EX563" s="108"/>
      <c r="EY563" s="108"/>
      <c r="EZ563" s="108"/>
      <c r="FA563" s="108"/>
      <c r="FB563" s="108"/>
      <c r="FC563" s="108"/>
      <c r="FD563" s="108"/>
      <c r="FE563" s="108"/>
      <c r="FF563" s="108"/>
      <c r="FG563" s="108"/>
      <c r="FH563" s="108"/>
      <c r="FI563" s="108"/>
      <c r="FJ563" s="108"/>
      <c r="FK563" s="108"/>
      <c r="FL563" s="108"/>
      <c r="FM563" s="108"/>
      <c r="FN563" s="108"/>
      <c r="FO563" s="108"/>
      <c r="FP563" s="108"/>
      <c r="FQ563" s="108"/>
      <c r="FR563" s="108"/>
      <c r="FS563" s="108"/>
      <c r="FT563" s="108"/>
      <c r="FU563" s="108"/>
      <c r="FV563" s="108"/>
      <c r="FW563" s="108"/>
      <c r="FX563" s="108"/>
      <c r="FY563" s="108"/>
      <c r="FZ563" s="108"/>
      <c r="GA563" s="108"/>
      <c r="GB563" s="108"/>
      <c r="GC563" s="108"/>
      <c r="GD563" s="108"/>
      <c r="GE563" s="108"/>
      <c r="GF563" s="108"/>
      <c r="GG563" s="108"/>
      <c r="GH563" s="108"/>
      <c r="GI563" s="108"/>
      <c r="GJ563" s="108"/>
      <c r="GK563" s="108"/>
      <c r="GL563" s="108"/>
      <c r="GM563" s="108"/>
      <c r="GN563" s="108"/>
      <c r="GO563" s="108"/>
      <c r="GP563" s="108"/>
      <c r="GQ563" s="108"/>
      <c r="GR563" s="108"/>
      <c r="GS563" s="108"/>
      <c r="GT563" s="108"/>
      <c r="GU563" s="108"/>
      <c r="GV563" s="108"/>
      <c r="GW563" s="108"/>
      <c r="GX563" s="108"/>
      <c r="GY563" s="108"/>
      <c r="GZ563" s="108"/>
      <c r="HA563" s="108"/>
      <c r="HB563" s="108"/>
      <c r="HC563" s="108"/>
      <c r="HD563" s="108"/>
      <c r="HE563" s="108"/>
      <c r="HF563" s="108"/>
      <c r="HG563" s="108"/>
      <c r="HH563" s="108"/>
      <c r="HI563" s="108"/>
      <c r="HJ563" s="108"/>
      <c r="HK563" s="108"/>
      <c r="HL563" s="108"/>
      <c r="HM563" s="108"/>
      <c r="HN563" s="108"/>
      <c r="HO563" s="108"/>
      <c r="HP563" s="108"/>
      <c r="HQ563" s="108"/>
      <c r="HR563" s="108"/>
      <c r="HS563" s="108"/>
      <c r="HT563" s="108"/>
      <c r="HU563" s="108"/>
      <c r="HV563" s="108"/>
      <c r="HW563" s="108"/>
      <c r="HX563" s="108"/>
      <c r="HY563" s="108"/>
      <c r="HZ563" s="108"/>
      <c r="IA563" s="108"/>
      <c r="IB563" s="108"/>
      <c r="IC563" s="108"/>
      <c r="ID563" s="108"/>
      <c r="IE563" s="108"/>
      <c r="IF563" s="108"/>
      <c r="IG563" s="108"/>
      <c r="IH563" s="108"/>
      <c r="II563" s="108"/>
      <c r="IJ563" s="108"/>
      <c r="IK563" s="108"/>
      <c r="IL563" s="108"/>
      <c r="IM563" s="108"/>
      <c r="IN563" s="108"/>
      <c r="IO563" s="108"/>
      <c r="IP563" s="108"/>
      <c r="IQ563" s="108"/>
      <c r="IR563" s="108"/>
      <c r="IS563" s="108"/>
      <c r="IT563" s="108"/>
      <c r="IU563" s="108"/>
      <c r="IV563" s="108"/>
      <c r="IW563" s="108"/>
    </row>
    <row r="564" customFormat="false" ht="12.75" hidden="true" customHeight="false" outlineLevel="0" collapsed="false">
      <c r="A564" s="43"/>
      <c r="B564" s="11"/>
      <c r="E564" s="55" t="s">
        <v>1029</v>
      </c>
      <c r="F564" s="55" t="s">
        <v>155</v>
      </c>
      <c r="G564" s="6"/>
      <c r="H564" s="5" t="n">
        <v>5053</v>
      </c>
      <c r="I564" s="1"/>
      <c r="J564" s="56"/>
      <c r="K564" s="1"/>
      <c r="L564" s="55"/>
      <c r="M564" s="55"/>
      <c r="N564" s="1"/>
      <c r="O564" s="1" t="s">
        <v>72</v>
      </c>
      <c r="Q564" s="1" t="n">
        <v>75</v>
      </c>
      <c r="R564" s="1" t="n">
        <v>110</v>
      </c>
      <c r="S564" s="1" t="n">
        <v>71</v>
      </c>
      <c r="T564" s="1" t="n">
        <v>18</v>
      </c>
      <c r="U564" s="1" t="n">
        <v>10</v>
      </c>
      <c r="V564" s="1" t="n">
        <v>213</v>
      </c>
      <c r="W564" s="1" t="n">
        <v>213</v>
      </c>
      <c r="X564" s="47" t="n">
        <f aca="false">+W564-U564</f>
        <v>203</v>
      </c>
      <c r="Y564" s="14" t="n">
        <f aca="false">+W564-V564</f>
        <v>0</v>
      </c>
      <c r="Z564" s="67" t="s">
        <v>139</v>
      </c>
      <c r="AA564" s="49"/>
      <c r="AB564" s="45"/>
      <c r="AC564" s="5"/>
      <c r="AD564" s="5"/>
      <c r="AE564" s="44"/>
      <c r="AF564" s="51"/>
      <c r="AG564" s="57"/>
      <c r="AH564" s="53"/>
      <c r="AI564" s="53"/>
      <c r="AJ564" s="1"/>
      <c r="AK564" s="54" t="s">
        <v>182</v>
      </c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22.5" hidden="true" customHeight="false" outlineLevel="0" collapsed="false">
      <c r="A565" s="43"/>
      <c r="B565" s="11" t="s">
        <v>42</v>
      </c>
      <c r="E565" s="60" t="s">
        <v>210</v>
      </c>
      <c r="F565" s="3" t="s">
        <v>1455</v>
      </c>
      <c r="G565" s="6" t="s">
        <v>45</v>
      </c>
      <c r="H565" s="6" t="n">
        <v>5508</v>
      </c>
      <c r="I565" s="4" t="n">
        <v>430</v>
      </c>
      <c r="J565" s="4" t="s">
        <v>46</v>
      </c>
      <c r="K565" s="4" t="n">
        <v>1</v>
      </c>
      <c r="L565" s="1" t="s">
        <v>47</v>
      </c>
      <c r="M565" s="3" t="s">
        <v>212</v>
      </c>
      <c r="N565" s="45"/>
      <c r="O565" s="1" t="s">
        <v>213</v>
      </c>
      <c r="Q565" s="1" t="n">
        <v>6054</v>
      </c>
      <c r="R565" s="1" t="n">
        <v>4355</v>
      </c>
      <c r="S565" s="1" t="n">
        <v>5507</v>
      </c>
      <c r="T565" s="1" t="n">
        <v>5299</v>
      </c>
      <c r="U565" s="1" t="n">
        <v>4125</v>
      </c>
      <c r="V565" s="1" t="n">
        <v>4238</v>
      </c>
      <c r="W565" s="1" t="n">
        <v>4333</v>
      </c>
      <c r="X565" s="47" t="n">
        <f aca="false">+W565-U565</f>
        <v>208</v>
      </c>
      <c r="Y565" s="14" t="n">
        <f aca="false">+W565-V565</f>
        <v>95</v>
      </c>
      <c r="Z565" s="48" t="s">
        <v>1456</v>
      </c>
      <c r="AA565" s="49"/>
      <c r="AB565" s="45"/>
      <c r="AC565" s="5" t="n">
        <v>309958</v>
      </c>
      <c r="AD565" s="5" t="n">
        <v>132978</v>
      </c>
      <c r="AE565" s="50" t="s">
        <v>51</v>
      </c>
      <c r="AF565" s="51" t="n">
        <v>0.06</v>
      </c>
      <c r="AG565" s="52"/>
      <c r="AH565" s="53" t="s">
        <v>66</v>
      </c>
      <c r="AI565" s="53" t="s">
        <v>4</v>
      </c>
      <c r="AJ565" s="4" t="s">
        <v>214</v>
      </c>
      <c r="AK565" s="54" t="s">
        <v>53</v>
      </c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true" customHeight="false" outlineLevel="0" collapsed="false">
      <c r="A566" s="43"/>
      <c r="B566" s="11" t="s">
        <v>42</v>
      </c>
      <c r="E566" s="3" t="s">
        <v>682</v>
      </c>
      <c r="F566" s="3" t="s">
        <v>1457</v>
      </c>
      <c r="G566" s="6" t="s">
        <v>45</v>
      </c>
      <c r="H566" s="6" t="n">
        <v>6114</v>
      </c>
      <c r="I566" s="4" t="n">
        <v>600</v>
      </c>
      <c r="J566" s="4" t="s">
        <v>46</v>
      </c>
      <c r="L566" s="1" t="s">
        <v>47</v>
      </c>
      <c r="M566" s="3" t="s">
        <v>684</v>
      </c>
      <c r="N566" s="45"/>
      <c r="O566" s="1" t="s">
        <v>1458</v>
      </c>
      <c r="Q566" s="1" t="n">
        <v>7</v>
      </c>
      <c r="R566" s="1" t="n">
        <v>1</v>
      </c>
      <c r="S566" s="1" t="n">
        <v>3</v>
      </c>
      <c r="T566" s="1" t="n">
        <v>3</v>
      </c>
      <c r="U566" s="1" t="n">
        <v>1</v>
      </c>
      <c r="V566" s="1" t="n">
        <v>247</v>
      </c>
      <c r="W566" s="1" t="n">
        <v>247</v>
      </c>
      <c r="X566" s="47" t="n">
        <f aca="false">+W566-U566</f>
        <v>246</v>
      </c>
      <c r="Y566" s="14" t="n">
        <f aca="false">+W566-V566</f>
        <v>0</v>
      </c>
      <c r="Z566" s="67" t="s">
        <v>139</v>
      </c>
      <c r="AA566" s="15"/>
      <c r="AB566" s="45"/>
      <c r="AC566" s="5" t="n">
        <v>361740</v>
      </c>
      <c r="AD566" s="5" t="n">
        <v>133311</v>
      </c>
      <c r="AE566" s="50" t="s">
        <v>51</v>
      </c>
      <c r="AF566" s="51" t="n">
        <v>0.028</v>
      </c>
      <c r="AG566" s="52"/>
      <c r="AH566" s="53" t="s">
        <v>92</v>
      </c>
      <c r="AI566" s="53" t="s">
        <v>4</v>
      </c>
      <c r="AJ566" s="4" t="s">
        <v>685</v>
      </c>
      <c r="AK566" s="54" t="s">
        <v>53</v>
      </c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true" customHeight="false" outlineLevel="0" collapsed="false">
      <c r="A567" s="58"/>
      <c r="B567" s="59" t="s">
        <v>42</v>
      </c>
      <c r="C567" s="60"/>
      <c r="D567" s="61"/>
      <c r="E567" s="60" t="s">
        <v>1459</v>
      </c>
      <c r="F567" s="60" t="s">
        <v>1460</v>
      </c>
      <c r="G567" s="62" t="s">
        <v>45</v>
      </c>
      <c r="H567" s="62" t="n">
        <v>6139</v>
      </c>
      <c r="I567" s="61" t="n">
        <v>649</v>
      </c>
      <c r="J567" s="61" t="s">
        <v>46</v>
      </c>
      <c r="K567" s="61"/>
      <c r="L567" s="64" t="s">
        <v>47</v>
      </c>
      <c r="M567" s="60" t="s">
        <v>1459</v>
      </c>
      <c r="N567" s="0"/>
      <c r="O567" s="64" t="s">
        <v>192</v>
      </c>
      <c r="P567" s="65"/>
      <c r="Q567" s="64"/>
      <c r="R567" s="64"/>
      <c r="S567" s="64"/>
      <c r="T567" s="64"/>
      <c r="U567" s="64"/>
      <c r="V567" s="64"/>
      <c r="W567" s="64"/>
      <c r="X567" s="47" t="n">
        <f aca="false">+W567-U567</f>
        <v>0</v>
      </c>
      <c r="Y567" s="66" t="n">
        <f aca="false">+W567-V567</f>
        <v>0</v>
      </c>
      <c r="Z567" s="67" t="s">
        <v>1249</v>
      </c>
      <c r="AA567" s="54"/>
      <c r="AC567" s="68" t="n">
        <v>309942</v>
      </c>
      <c r="AD567" s="68" t="n">
        <v>26646</v>
      </c>
      <c r="AE567" s="75" t="s">
        <v>51</v>
      </c>
      <c r="AF567" s="69" t="n">
        <v>0.045</v>
      </c>
      <c r="AG567" s="77"/>
      <c r="AH567" s="71" t="s">
        <v>92</v>
      </c>
      <c r="AI567" s="71" t="s">
        <v>4</v>
      </c>
      <c r="AJ567" s="61" t="s">
        <v>79</v>
      </c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true" customHeight="false" outlineLevel="0" collapsed="false">
      <c r="A568" s="43"/>
      <c r="B568" s="11" t="s">
        <v>42</v>
      </c>
      <c r="E568" s="3" t="s">
        <v>354</v>
      </c>
      <c r="F568" s="3" t="s">
        <v>1461</v>
      </c>
      <c r="G568" s="6" t="s">
        <v>45</v>
      </c>
      <c r="H568" s="6" t="n">
        <v>6172</v>
      </c>
      <c r="I568" s="4" t="n">
        <v>650</v>
      </c>
      <c r="J568" s="4" t="s">
        <v>46</v>
      </c>
      <c r="L568" s="1" t="s">
        <v>47</v>
      </c>
      <c r="M568" s="3" t="s">
        <v>356</v>
      </c>
      <c r="N568" s="45"/>
      <c r="O568" s="1" t="s">
        <v>192</v>
      </c>
      <c r="Q568" s="1"/>
      <c r="R568" s="1"/>
      <c r="S568" s="1"/>
      <c r="T568" s="1"/>
      <c r="U568" s="1"/>
      <c r="V568" s="1"/>
      <c r="W568" s="1"/>
      <c r="X568" s="47" t="n">
        <f aca="false">+W568-U568</f>
        <v>0</v>
      </c>
      <c r="Y568" s="14" t="n">
        <f aca="false">+W568-V568</f>
        <v>0</v>
      </c>
      <c r="Z568" s="15" t="s">
        <v>1249</v>
      </c>
      <c r="AA568" s="49"/>
      <c r="AB568" s="45"/>
      <c r="AC568" s="5" t="n">
        <v>332008</v>
      </c>
      <c r="AD568" s="5" t="n">
        <v>39820</v>
      </c>
      <c r="AE568" s="50" t="s">
        <v>51</v>
      </c>
      <c r="AF568" s="9" t="n">
        <v>0.045</v>
      </c>
      <c r="AG568" s="52"/>
      <c r="AH568" s="53" t="s">
        <v>92</v>
      </c>
      <c r="AI568" s="53" t="s">
        <v>4</v>
      </c>
      <c r="AJ568" s="4" t="s">
        <v>357</v>
      </c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22.5" hidden="true" customHeight="false" outlineLevel="0" collapsed="false">
      <c r="A569" s="58"/>
      <c r="B569" s="59" t="s">
        <v>42</v>
      </c>
      <c r="C569" s="60"/>
      <c r="D569" s="61"/>
      <c r="E569" s="60" t="s">
        <v>283</v>
      </c>
      <c r="F569" s="60" t="s">
        <v>1462</v>
      </c>
      <c r="G569" s="62" t="s">
        <v>45</v>
      </c>
      <c r="H569" s="62" t="n">
        <v>9709</v>
      </c>
      <c r="I569" s="61" t="n">
        <v>550</v>
      </c>
      <c r="J569" s="61" t="s">
        <v>46</v>
      </c>
      <c r="K569" s="61"/>
      <c r="L569" s="64" t="s">
        <v>47</v>
      </c>
      <c r="M569" s="60" t="s">
        <v>285</v>
      </c>
      <c r="N569" s="0"/>
      <c r="O569" s="64" t="s">
        <v>286</v>
      </c>
      <c r="P569" s="65"/>
      <c r="Q569" s="61" t="n">
        <v>1771</v>
      </c>
      <c r="R569" s="61" t="n">
        <v>1295</v>
      </c>
      <c r="S569" s="61" t="n">
        <v>2052</v>
      </c>
      <c r="T569" s="61" t="n">
        <v>1737</v>
      </c>
      <c r="U569" s="61" t="n">
        <v>1766</v>
      </c>
      <c r="V569" s="61" t="n">
        <v>2020</v>
      </c>
      <c r="W569" s="61" t="n">
        <v>2020</v>
      </c>
      <c r="X569" s="47" t="n">
        <f aca="false">+W569-U569</f>
        <v>254</v>
      </c>
      <c r="Y569" s="66" t="n">
        <f aca="false">+W569-V569</f>
        <v>0</v>
      </c>
      <c r="Z569" s="67" t="s">
        <v>139</v>
      </c>
      <c r="AA569" s="54"/>
      <c r="AC569" s="68" t="n">
        <v>300785</v>
      </c>
      <c r="AD569" s="68" t="n">
        <v>125826</v>
      </c>
      <c r="AE569" s="75" t="s">
        <v>59</v>
      </c>
      <c r="AF569" s="76" t="n">
        <v>0.07</v>
      </c>
      <c r="AG569" s="77"/>
      <c r="AH569" s="71" t="s">
        <v>66</v>
      </c>
      <c r="AI569" s="71" t="s">
        <v>4</v>
      </c>
      <c r="AJ569" s="61" t="s">
        <v>287</v>
      </c>
      <c r="AK569" s="54" t="s">
        <v>86</v>
      </c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  <c r="BP569" s="45"/>
      <c r="BQ569" s="45"/>
      <c r="BR569" s="45"/>
      <c r="BS569" s="45"/>
      <c r="BT569" s="45"/>
      <c r="BU569" s="45"/>
      <c r="BV569" s="45"/>
      <c r="BW569" s="45"/>
      <c r="BX569" s="45"/>
      <c r="BY569" s="45"/>
      <c r="BZ569" s="45"/>
      <c r="CA569" s="45"/>
      <c r="CB569" s="45"/>
      <c r="CC569" s="45"/>
      <c r="CD569" s="45"/>
      <c r="CE569" s="45"/>
      <c r="CF569" s="45"/>
      <c r="CG569" s="45"/>
      <c r="CH569" s="45"/>
      <c r="CI569" s="45"/>
      <c r="CJ569" s="45"/>
      <c r="CK569" s="45"/>
      <c r="CL569" s="45"/>
      <c r="CM569" s="45"/>
      <c r="CN569" s="45"/>
      <c r="CO569" s="45"/>
      <c r="CP569" s="45"/>
      <c r="CQ569" s="45"/>
      <c r="CR569" s="45"/>
      <c r="CS569" s="45"/>
      <c r="CT569" s="45"/>
      <c r="CU569" s="45"/>
      <c r="CV569" s="45"/>
      <c r="CW569" s="45"/>
      <c r="CX569" s="45"/>
      <c r="CY569" s="45"/>
      <c r="CZ569" s="45"/>
      <c r="DA569" s="45"/>
      <c r="DB569" s="45"/>
      <c r="DC569" s="45"/>
      <c r="DD569" s="45"/>
      <c r="DE569" s="45"/>
      <c r="DF569" s="45"/>
      <c r="DG569" s="45"/>
      <c r="DH569" s="45"/>
      <c r="DI569" s="45"/>
      <c r="DJ569" s="45"/>
      <c r="DK569" s="45"/>
      <c r="DL569" s="45"/>
      <c r="DM569" s="45"/>
      <c r="DN569" s="45"/>
      <c r="DO569" s="45"/>
      <c r="DP569" s="45"/>
      <c r="DQ569" s="45"/>
      <c r="DR569" s="45"/>
      <c r="DS569" s="45"/>
      <c r="DT569" s="45"/>
      <c r="DU569" s="45"/>
      <c r="DV569" s="45"/>
      <c r="DW569" s="45"/>
      <c r="DX569" s="45"/>
      <c r="DY569" s="45"/>
      <c r="DZ569" s="45"/>
      <c r="EA569" s="45"/>
      <c r="EB569" s="45"/>
      <c r="EC569" s="45"/>
      <c r="ED569" s="45"/>
      <c r="EE569" s="45"/>
      <c r="EF569" s="45"/>
      <c r="EG569" s="45"/>
      <c r="EH569" s="45"/>
      <c r="EI569" s="45"/>
      <c r="EJ569" s="45"/>
      <c r="EK569" s="45"/>
      <c r="EL569" s="45"/>
      <c r="EM569" s="45"/>
      <c r="EN569" s="45"/>
      <c r="EO569" s="45"/>
      <c r="EP569" s="45"/>
      <c r="EQ569" s="45"/>
      <c r="ER569" s="45"/>
      <c r="ES569" s="45"/>
      <c r="ET569" s="45"/>
      <c r="EU569" s="45"/>
      <c r="EV569" s="45"/>
      <c r="EW569" s="45"/>
      <c r="EX569" s="45"/>
      <c r="EY569" s="45"/>
      <c r="EZ569" s="45"/>
      <c r="FA569" s="45"/>
      <c r="FB569" s="45"/>
      <c r="FC569" s="45"/>
      <c r="FD569" s="45"/>
      <c r="FE569" s="45"/>
      <c r="FF569" s="45"/>
      <c r="FG569" s="45"/>
      <c r="FH569" s="45"/>
      <c r="FI569" s="45"/>
      <c r="FJ569" s="45"/>
      <c r="FK569" s="45"/>
      <c r="FL569" s="45"/>
      <c r="FM569" s="45"/>
      <c r="FN569" s="45"/>
      <c r="FO569" s="45"/>
      <c r="FP569" s="45"/>
      <c r="FQ569" s="45"/>
      <c r="FR569" s="45"/>
      <c r="FS569" s="45"/>
      <c r="FT569" s="45"/>
      <c r="FU569" s="45"/>
      <c r="FV569" s="45"/>
      <c r="FW569" s="45"/>
      <c r="FX569" s="45"/>
      <c r="FY569" s="45"/>
      <c r="FZ569" s="45"/>
      <c r="GA569" s="45"/>
      <c r="GB569" s="45"/>
      <c r="GC569" s="45"/>
      <c r="GD569" s="45"/>
      <c r="GE569" s="45"/>
      <c r="GF569" s="45"/>
      <c r="GG569" s="45"/>
      <c r="GH569" s="45"/>
      <c r="GI569" s="45"/>
      <c r="GJ569" s="45"/>
      <c r="GK569" s="45"/>
      <c r="GL569" s="45"/>
      <c r="GM569" s="45"/>
      <c r="GN569" s="45"/>
      <c r="GO569" s="45"/>
      <c r="GP569" s="45"/>
      <c r="GQ569" s="45"/>
      <c r="GR569" s="45"/>
      <c r="GS569" s="45"/>
      <c r="GT569" s="45"/>
      <c r="GU569" s="45"/>
      <c r="GV569" s="45"/>
      <c r="GW569" s="45"/>
      <c r="GX569" s="45"/>
      <c r="GY569" s="45"/>
      <c r="GZ569" s="45"/>
      <c r="HA569" s="45"/>
      <c r="HB569" s="45"/>
      <c r="HC569" s="45"/>
      <c r="HD569" s="45"/>
      <c r="HE569" s="45"/>
      <c r="HF569" s="45"/>
      <c r="HG569" s="45"/>
      <c r="HH569" s="45"/>
      <c r="HI569" s="45"/>
      <c r="HJ569" s="45"/>
      <c r="HK569" s="45"/>
      <c r="HL569" s="45"/>
      <c r="HM569" s="45"/>
      <c r="HN569" s="45"/>
      <c r="HO569" s="45"/>
      <c r="HP569" s="45"/>
      <c r="HQ569" s="45"/>
      <c r="HR569" s="45"/>
      <c r="HS569" s="45"/>
      <c r="HT569" s="45"/>
      <c r="HU569" s="45"/>
      <c r="HV569" s="45"/>
      <c r="HW569" s="45"/>
      <c r="HX569" s="45"/>
      <c r="HY569" s="45"/>
      <c r="HZ569" s="45"/>
      <c r="IA569" s="45"/>
      <c r="IB569" s="45"/>
      <c r="IC569" s="45"/>
      <c r="ID569" s="45"/>
      <c r="IE569" s="45"/>
      <c r="IF569" s="45"/>
      <c r="IG569" s="45"/>
      <c r="IH569" s="45"/>
      <c r="II569" s="45"/>
      <c r="IJ569" s="45"/>
      <c r="IK569" s="45"/>
      <c r="IL569" s="45"/>
      <c r="IM569" s="45"/>
      <c r="IN569" s="45"/>
      <c r="IO569" s="45"/>
      <c r="IP569" s="45"/>
      <c r="IQ569" s="45"/>
      <c r="IR569" s="45"/>
      <c r="IS569" s="45"/>
      <c r="IT569" s="45"/>
      <c r="IU569" s="45"/>
      <c r="IV569" s="45"/>
      <c r="IW569" s="45"/>
    </row>
    <row r="570" customFormat="false" ht="22.5" hidden="true" customHeight="false" outlineLevel="0" collapsed="false">
      <c r="A570" s="43"/>
      <c r="B570" s="11" t="s">
        <v>42</v>
      </c>
      <c r="E570" s="3" t="s">
        <v>458</v>
      </c>
      <c r="F570" s="3" t="s">
        <v>1463</v>
      </c>
      <c r="G570" s="6" t="s">
        <v>45</v>
      </c>
      <c r="H570" s="6" t="n">
        <v>9712</v>
      </c>
      <c r="I570" s="4" t="n">
        <v>550</v>
      </c>
      <c r="J570" s="4" t="s">
        <v>46</v>
      </c>
      <c r="L570" s="44" t="s">
        <v>47</v>
      </c>
      <c r="M570" s="3" t="s">
        <v>460</v>
      </c>
      <c r="N570" s="45"/>
      <c r="O570" s="1" t="s">
        <v>72</v>
      </c>
      <c r="Q570" s="1" t="n">
        <v>1454</v>
      </c>
      <c r="R570" s="1" t="n">
        <v>1251</v>
      </c>
      <c r="S570" s="1" t="n">
        <v>1316</v>
      </c>
      <c r="T570" s="1" t="n">
        <v>1328</v>
      </c>
      <c r="U570" s="1" t="n">
        <v>1040</v>
      </c>
      <c r="V570" s="1" t="n">
        <v>1300</v>
      </c>
      <c r="W570" s="1" t="n">
        <v>1300</v>
      </c>
      <c r="X570" s="47" t="n">
        <f aca="false">+W570-U570</f>
        <v>260</v>
      </c>
      <c r="Y570" s="14" t="n">
        <f aca="false">+W570-V570</f>
        <v>0</v>
      </c>
      <c r="Z570" s="67" t="s">
        <v>139</v>
      </c>
      <c r="AA570" s="49"/>
      <c r="AB570" s="45"/>
      <c r="AC570" s="5" t="n">
        <v>130512</v>
      </c>
      <c r="AD570" s="5" t="n">
        <v>125801</v>
      </c>
      <c r="AE570" s="50" t="s">
        <v>59</v>
      </c>
      <c r="AF570" s="51" t="n">
        <v>0.13</v>
      </c>
      <c r="AG570" s="52"/>
      <c r="AH570" s="53" t="s">
        <v>66</v>
      </c>
      <c r="AI570" s="53" t="s">
        <v>4</v>
      </c>
      <c r="AJ570" s="4" t="s">
        <v>1464</v>
      </c>
      <c r="AK570" s="54" t="s">
        <v>249</v>
      </c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22.5" hidden="true" customHeight="false" outlineLevel="0" collapsed="false">
      <c r="A571" s="43"/>
      <c r="B571" s="11" t="s">
        <v>42</v>
      </c>
      <c r="E571" s="3" t="s">
        <v>657</v>
      </c>
      <c r="F571" s="3" t="s">
        <v>164</v>
      </c>
      <c r="G571" s="6" t="s">
        <v>45</v>
      </c>
      <c r="H571" s="6" t="n">
        <v>9694</v>
      </c>
      <c r="I571" s="4" t="n">
        <v>550</v>
      </c>
      <c r="J571" s="4" t="s">
        <v>46</v>
      </c>
      <c r="L571" s="1" t="s">
        <v>47</v>
      </c>
      <c r="M571" s="3" t="s">
        <v>658</v>
      </c>
      <c r="N571" s="45"/>
      <c r="O571" s="1" t="s">
        <v>72</v>
      </c>
      <c r="Q571" s="1" t="n">
        <v>1959</v>
      </c>
      <c r="R571" s="1" t="n">
        <v>2017</v>
      </c>
      <c r="S571" s="1" t="n">
        <v>1656</v>
      </c>
      <c r="T571" s="1" t="n">
        <v>1811</v>
      </c>
      <c r="U571" s="1" t="n">
        <v>2168</v>
      </c>
      <c r="V571" s="1" t="n">
        <v>2604</v>
      </c>
      <c r="W571" s="1" t="n">
        <v>2439</v>
      </c>
      <c r="X571" s="47" t="n">
        <f aca="false">+W571-U571</f>
        <v>271</v>
      </c>
      <c r="Y571" s="14" t="n">
        <f aca="false">+W571-V571</f>
        <v>-165</v>
      </c>
      <c r="Z571" s="67" t="s">
        <v>166</v>
      </c>
      <c r="AA571" s="49"/>
      <c r="AB571" s="45"/>
      <c r="AC571" s="5" t="n">
        <v>313590</v>
      </c>
      <c r="AD571" s="5" t="n">
        <v>126298</v>
      </c>
      <c r="AE571" s="50" t="s">
        <v>51</v>
      </c>
      <c r="AF571" s="51" t="n">
        <v>0.05</v>
      </c>
      <c r="AG571" s="52"/>
      <c r="AH571" s="53" t="s">
        <v>66</v>
      </c>
      <c r="AI571" s="53" t="s">
        <v>4</v>
      </c>
      <c r="AJ571" s="4" t="s">
        <v>677</v>
      </c>
      <c r="AK571" s="54" t="s">
        <v>53</v>
      </c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true" customHeight="false" outlineLevel="0" collapsed="false">
      <c r="A572" s="58"/>
      <c r="B572" s="59" t="n">
        <v>36423</v>
      </c>
      <c r="C572" s="60"/>
      <c r="D572" s="61"/>
      <c r="E572" s="55" t="s">
        <v>373</v>
      </c>
      <c r="F572" s="55" t="s">
        <v>281</v>
      </c>
      <c r="G572" s="6" t="s">
        <v>45</v>
      </c>
      <c r="H572" s="5" t="n">
        <v>9758</v>
      </c>
      <c r="I572" s="1"/>
      <c r="J572" s="56"/>
      <c r="K572" s="1"/>
      <c r="L572" s="55"/>
      <c r="M572" s="55" t="s">
        <v>373</v>
      </c>
      <c r="N572" s="1" t="s">
        <v>56</v>
      </c>
      <c r="O572" s="1" t="s">
        <v>186</v>
      </c>
      <c r="Q572" s="46" t="n">
        <v>919</v>
      </c>
      <c r="R572" s="46" t="n">
        <v>1176</v>
      </c>
      <c r="S572" s="46" t="n">
        <v>933</v>
      </c>
      <c r="T572" s="46" t="n">
        <v>950</v>
      </c>
      <c r="U572" s="46" t="n">
        <v>1035</v>
      </c>
      <c r="V572" s="46" t="n">
        <v>1309</v>
      </c>
      <c r="W572" s="46" t="n">
        <v>1309</v>
      </c>
      <c r="X572" s="47" t="n">
        <f aca="false">+W572-U572</f>
        <v>274</v>
      </c>
      <c r="Y572" s="14" t="n">
        <f aca="false">+W572-V572</f>
        <v>0</v>
      </c>
      <c r="Z572" s="67" t="s">
        <v>139</v>
      </c>
      <c r="AA572" s="49"/>
      <c r="AB572" s="45"/>
      <c r="AC572" s="5"/>
      <c r="AD572" s="5" t="n">
        <v>203354</v>
      </c>
      <c r="AE572" s="44" t="s">
        <v>59</v>
      </c>
      <c r="AF572" s="51"/>
      <c r="AG572" s="57"/>
      <c r="AH572" s="53"/>
      <c r="AI572" s="53" t="s">
        <v>4</v>
      </c>
      <c r="AJ572" s="1"/>
      <c r="AK572" s="49" t="s">
        <v>68</v>
      </c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true" customHeight="false" outlineLevel="0" collapsed="false">
      <c r="A573" s="43"/>
      <c r="B573" s="11" t="s">
        <v>42</v>
      </c>
      <c r="E573" s="55" t="s">
        <v>1465</v>
      </c>
      <c r="F573" s="55" t="s">
        <v>1466</v>
      </c>
      <c r="G573" s="6" t="s">
        <v>45</v>
      </c>
      <c r="H573" s="5" t="n">
        <v>6850</v>
      </c>
      <c r="I573" s="1"/>
      <c r="J573" s="56"/>
      <c r="K573" s="1"/>
      <c r="L573" s="55"/>
      <c r="M573" s="55" t="s">
        <v>1465</v>
      </c>
      <c r="N573" s="1"/>
      <c r="O573" s="1" t="s">
        <v>192</v>
      </c>
      <c r="Q573" s="1"/>
      <c r="R573" s="1"/>
      <c r="S573" s="1"/>
      <c r="T573" s="1"/>
      <c r="U573" s="1"/>
      <c r="V573" s="1"/>
      <c r="W573" s="1"/>
      <c r="X573" s="47" t="n">
        <f aca="false">+W573-U573</f>
        <v>0</v>
      </c>
      <c r="Y573" s="14" t="n">
        <f aca="false">+W573-V573</f>
        <v>0</v>
      </c>
      <c r="Z573" s="8" t="s">
        <v>146</v>
      </c>
      <c r="AA573" s="49"/>
      <c r="AB573" s="45"/>
      <c r="AC573" s="102" t="n">
        <v>311824</v>
      </c>
      <c r="AD573" s="5" t="n">
        <v>27449</v>
      </c>
      <c r="AE573" s="44" t="s">
        <v>51</v>
      </c>
      <c r="AF573" s="9" t="n">
        <v>0.045</v>
      </c>
      <c r="AG573" s="57"/>
      <c r="AH573" s="53" t="s">
        <v>92</v>
      </c>
      <c r="AI573" s="53" t="s">
        <v>4</v>
      </c>
      <c r="AJ573" s="1" t="s">
        <v>1467</v>
      </c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true" customHeight="false" outlineLevel="0" collapsed="false">
      <c r="A574" s="43"/>
      <c r="B574" s="11" t="s">
        <v>42</v>
      </c>
      <c r="E574" s="55" t="s">
        <v>1468</v>
      </c>
      <c r="F574" s="55" t="s">
        <v>1469</v>
      </c>
      <c r="G574" s="6" t="s">
        <v>45</v>
      </c>
      <c r="H574" s="5" t="n">
        <v>9740</v>
      </c>
      <c r="I574" s="1"/>
      <c r="J574" s="56"/>
      <c r="K574" s="1"/>
      <c r="L574" s="55"/>
      <c r="M574" s="55" t="s">
        <v>1470</v>
      </c>
      <c r="N574" s="1"/>
      <c r="O574" s="1" t="s">
        <v>115</v>
      </c>
      <c r="Q574" s="1" t="n">
        <v>615</v>
      </c>
      <c r="R574" s="1" t="n">
        <v>574</v>
      </c>
      <c r="S574" s="1" t="n">
        <v>567</v>
      </c>
      <c r="T574" s="1" t="n">
        <v>556</v>
      </c>
      <c r="U574" s="1" t="n">
        <v>198</v>
      </c>
      <c r="V574" s="1" t="n">
        <v>500</v>
      </c>
      <c r="W574" s="1" t="n">
        <v>500</v>
      </c>
      <c r="X574" s="47" t="n">
        <f aca="false">+W574-U574</f>
        <v>302</v>
      </c>
      <c r="Y574" s="14" t="n">
        <f aca="false">+W574-V574</f>
        <v>0</v>
      </c>
      <c r="Z574" s="67" t="s">
        <v>139</v>
      </c>
      <c r="AA574" s="49"/>
      <c r="AB574" s="45"/>
      <c r="AC574" s="5" t="n">
        <v>336972</v>
      </c>
      <c r="AD574" s="5" t="n">
        <v>411644</v>
      </c>
      <c r="AE574" s="44" t="s">
        <v>59</v>
      </c>
      <c r="AF574" s="51" t="n">
        <v>0.198</v>
      </c>
      <c r="AG574" s="52" t="n">
        <v>9812</v>
      </c>
      <c r="AH574" s="53" t="s">
        <v>187</v>
      </c>
      <c r="AI574" s="53" t="s">
        <v>4</v>
      </c>
      <c r="AJ574" s="1" t="s">
        <v>1471</v>
      </c>
      <c r="AK574" s="54" t="s">
        <v>86</v>
      </c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true" customHeight="false" outlineLevel="0" collapsed="false">
      <c r="A575" s="43"/>
      <c r="B575" s="11" t="n">
        <v>36325</v>
      </c>
      <c r="E575" s="55" t="s">
        <v>327</v>
      </c>
      <c r="F575" s="55" t="s">
        <v>1472</v>
      </c>
      <c r="G575" s="6" t="s">
        <v>45</v>
      </c>
      <c r="H575" s="5" t="n">
        <v>9883</v>
      </c>
      <c r="I575" s="1"/>
      <c r="J575" s="56"/>
      <c r="K575" s="1"/>
      <c r="L575" s="55"/>
      <c r="M575" s="55"/>
      <c r="N575" s="1" t="s">
        <v>56</v>
      </c>
      <c r="O575" s="64" t="s">
        <v>72</v>
      </c>
      <c r="Q575" s="1"/>
      <c r="R575" s="1" t="n">
        <v>0</v>
      </c>
      <c r="S575" s="1"/>
      <c r="T575" s="1"/>
      <c r="U575" s="1" t="n">
        <v>0</v>
      </c>
      <c r="V575" s="1" t="n">
        <v>328</v>
      </c>
      <c r="W575" s="1" t="n">
        <v>328</v>
      </c>
      <c r="X575" s="47" t="n">
        <f aca="false">+W575-U575</f>
        <v>328</v>
      </c>
      <c r="Y575" s="14" t="n">
        <f aca="false">+W575-V575</f>
        <v>0</v>
      </c>
      <c r="Z575" s="15" t="s">
        <v>130</v>
      </c>
      <c r="AA575" s="49"/>
      <c r="AB575" s="45"/>
      <c r="AC575" s="5"/>
      <c r="AD575" s="5" t="n">
        <v>652476</v>
      </c>
      <c r="AE575" s="44" t="s">
        <v>59</v>
      </c>
      <c r="AF575" s="51"/>
      <c r="AG575" s="57"/>
      <c r="AH575" s="53"/>
      <c r="AI575" s="53" t="s">
        <v>4</v>
      </c>
      <c r="AJ575" s="1"/>
      <c r="AK575" s="45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22.5" hidden="true" customHeight="false" outlineLevel="0" collapsed="false">
      <c r="A576" s="58"/>
      <c r="B576" s="59"/>
      <c r="C576" s="60"/>
      <c r="D576" s="61"/>
      <c r="E576" s="60" t="s">
        <v>327</v>
      </c>
      <c r="F576" s="73" t="s">
        <v>1473</v>
      </c>
      <c r="G576" s="62"/>
      <c r="H576" s="68" t="n">
        <v>9837</v>
      </c>
      <c r="I576" s="64"/>
      <c r="J576" s="78"/>
      <c r="K576" s="64"/>
      <c r="L576" s="73"/>
      <c r="M576" s="73"/>
      <c r="N576" s="64"/>
      <c r="O576" s="64" t="s">
        <v>72</v>
      </c>
      <c r="P576" s="65"/>
      <c r="Q576" s="64"/>
      <c r="R576" s="64" t="n">
        <v>2805</v>
      </c>
      <c r="S576" s="64" t="n">
        <v>11271</v>
      </c>
      <c r="T576" s="64" t="n">
        <v>11180</v>
      </c>
      <c r="U576" s="64" t="n">
        <v>3766</v>
      </c>
      <c r="V576" s="64" t="n">
        <v>3877</v>
      </c>
      <c r="W576" s="64" t="n">
        <v>4117</v>
      </c>
      <c r="X576" s="47" t="n">
        <f aca="false">+W576-U576</f>
        <v>351</v>
      </c>
      <c r="Y576" s="66" t="n">
        <f aca="false">+W576-V576</f>
        <v>240</v>
      </c>
      <c r="Z576" s="48" t="s">
        <v>109</v>
      </c>
      <c r="AA576" s="54"/>
      <c r="AC576" s="68"/>
      <c r="AD576" s="68" t="n">
        <v>310851</v>
      </c>
      <c r="AE576" s="63"/>
      <c r="AF576" s="76"/>
      <c r="AG576" s="77"/>
      <c r="AH576" s="71"/>
      <c r="AI576" s="71"/>
      <c r="AJ576" s="64" t="s">
        <v>1474</v>
      </c>
      <c r="AK576" s="54" t="s">
        <v>86</v>
      </c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true" customHeight="false" outlineLevel="0" collapsed="false">
      <c r="A577" s="43"/>
      <c r="B577" s="11" t="s">
        <v>42</v>
      </c>
      <c r="C577" s="55"/>
      <c r="D577" s="1"/>
      <c r="E577" s="55" t="s">
        <v>799</v>
      </c>
      <c r="F577" s="55" t="s">
        <v>1306</v>
      </c>
      <c r="G577" s="6" t="s">
        <v>45</v>
      </c>
      <c r="H577" s="5" t="n">
        <v>9763</v>
      </c>
      <c r="I577" s="1"/>
      <c r="J577" s="56"/>
      <c r="K577" s="1"/>
      <c r="L577" s="55"/>
      <c r="M577" s="55" t="s">
        <v>799</v>
      </c>
      <c r="N577" s="1"/>
      <c r="O577" s="1" t="s">
        <v>192</v>
      </c>
      <c r="Q577" s="1"/>
      <c r="R577" s="1"/>
      <c r="S577" s="1"/>
      <c r="T577" s="1"/>
      <c r="U577" s="1"/>
      <c r="V577" s="1"/>
      <c r="W577" s="1"/>
      <c r="X577" s="47" t="n">
        <f aca="false">+W577-U577</f>
        <v>0</v>
      </c>
      <c r="Y577" s="14" t="n">
        <f aca="false">+W577-V577</f>
        <v>0</v>
      </c>
      <c r="Z577" s="8" t="s">
        <v>1475</v>
      </c>
      <c r="AA577" s="49"/>
      <c r="AB577" s="45"/>
      <c r="AC577" s="5"/>
      <c r="AD577" s="5"/>
      <c r="AE577" s="44" t="s">
        <v>59</v>
      </c>
      <c r="AF577" s="9" t="n">
        <v>0.045</v>
      </c>
      <c r="AG577" s="57"/>
      <c r="AH577" s="53" t="s">
        <v>92</v>
      </c>
      <c r="AI577" s="53" t="s">
        <v>4</v>
      </c>
      <c r="AJ577" s="1" t="s">
        <v>1307</v>
      </c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true" customHeight="false" outlineLevel="0" collapsed="false">
      <c r="A578" s="82"/>
      <c r="B578" s="83" t="n">
        <v>36325</v>
      </c>
      <c r="C578" s="84"/>
      <c r="D578" s="85"/>
      <c r="E578" s="3" t="s">
        <v>231</v>
      </c>
      <c r="F578" s="86" t="s">
        <v>1476</v>
      </c>
      <c r="G578" s="87" t="s">
        <v>45</v>
      </c>
      <c r="H578" s="88" t="n">
        <v>9858</v>
      </c>
      <c r="I578" s="89"/>
      <c r="J578" s="90"/>
      <c r="K578" s="89"/>
      <c r="L578" s="91"/>
      <c r="M578" s="91"/>
      <c r="N578" s="89" t="s">
        <v>56</v>
      </c>
      <c r="O578" s="64" t="s">
        <v>108</v>
      </c>
      <c r="P578" s="92"/>
      <c r="Q578" s="89"/>
      <c r="R578" s="1" t="n">
        <v>9000</v>
      </c>
      <c r="S578" s="64" t="n">
        <v>0</v>
      </c>
      <c r="T578" s="64" t="n">
        <v>0</v>
      </c>
      <c r="U578" s="1" t="n">
        <v>8500</v>
      </c>
      <c r="V578" s="64" t="n">
        <v>8960</v>
      </c>
      <c r="W578" s="1" t="n">
        <v>8888</v>
      </c>
      <c r="X578" s="47" t="n">
        <f aca="false">+W578-U578</f>
        <v>388</v>
      </c>
      <c r="Y578" s="93" t="n">
        <f aca="false">+W578-V578</f>
        <v>-72</v>
      </c>
      <c r="Z578" s="67" t="s">
        <v>1477</v>
      </c>
      <c r="AA578" s="94"/>
      <c r="AB578" s="95"/>
      <c r="AC578" s="96"/>
      <c r="AD578" s="88" t="n">
        <v>500668</v>
      </c>
      <c r="AE578" s="97" t="s">
        <v>59</v>
      </c>
      <c r="AF578" s="105"/>
      <c r="AG578" s="106"/>
      <c r="AH578" s="100"/>
      <c r="AI578" s="100" t="s">
        <v>4</v>
      </c>
      <c r="AJ578" s="64" t="s">
        <v>131</v>
      </c>
      <c r="AK578" s="110" t="s">
        <v>86</v>
      </c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true" customHeight="false" outlineLevel="0" collapsed="false">
      <c r="A579" s="58"/>
      <c r="B579" s="59" t="n">
        <v>36452</v>
      </c>
      <c r="C579" s="60"/>
      <c r="D579" s="61"/>
      <c r="E579" s="60" t="s">
        <v>458</v>
      </c>
      <c r="F579" s="73" t="s">
        <v>1478</v>
      </c>
      <c r="G579" s="6" t="s">
        <v>45</v>
      </c>
      <c r="H579" s="68" t="n">
        <v>6323</v>
      </c>
      <c r="I579" s="1" t="n">
        <v>550</v>
      </c>
      <c r="J579" s="56" t="s">
        <v>46</v>
      </c>
      <c r="K579" s="1"/>
      <c r="L579" s="1" t="s">
        <v>47</v>
      </c>
      <c r="M579" s="3" t="s">
        <v>460</v>
      </c>
      <c r="N579" s="1" t="s">
        <v>56</v>
      </c>
      <c r="O579" s="64" t="s">
        <v>72</v>
      </c>
      <c r="Q579" s="1" t="n">
        <v>817</v>
      </c>
      <c r="R579" s="64" t="n">
        <v>464</v>
      </c>
      <c r="S579" s="64" t="n">
        <v>802</v>
      </c>
      <c r="T579" s="64" t="n">
        <v>794</v>
      </c>
      <c r="U579" s="64" t="n">
        <v>448</v>
      </c>
      <c r="V579" s="64" t="n">
        <v>862</v>
      </c>
      <c r="W579" s="64" t="n">
        <v>862</v>
      </c>
      <c r="X579" s="47" t="n">
        <f aca="false">+W579-U579</f>
        <v>414</v>
      </c>
      <c r="Y579" s="14" t="n">
        <f aca="false">+W579-V579</f>
        <v>0</v>
      </c>
      <c r="Z579" s="67" t="s">
        <v>139</v>
      </c>
      <c r="AA579" s="49"/>
      <c r="AB579" s="45"/>
      <c r="AC579" s="5"/>
      <c r="AD579" s="68" t="n">
        <v>138375</v>
      </c>
      <c r="AE579" s="44" t="s">
        <v>59</v>
      </c>
      <c r="AF579" s="51"/>
      <c r="AG579" s="57"/>
      <c r="AH579" s="53"/>
      <c r="AI579" s="53" t="s">
        <v>4</v>
      </c>
      <c r="AJ579" s="64"/>
      <c r="AK579" s="54" t="s">
        <v>249</v>
      </c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true" customHeight="false" outlineLevel="0" collapsed="false">
      <c r="A580" s="43"/>
      <c r="B580" s="11"/>
      <c r="E580" s="55" t="s">
        <v>1479</v>
      </c>
      <c r="F580" s="55" t="s">
        <v>1480</v>
      </c>
      <c r="G580" s="6"/>
      <c r="H580" s="5" t="n">
        <v>438</v>
      </c>
      <c r="I580" s="1"/>
      <c r="J580" s="56"/>
      <c r="K580" s="1"/>
      <c r="L580" s="55"/>
      <c r="M580" s="55"/>
      <c r="N580" s="1"/>
      <c r="O580" s="1" t="s">
        <v>213</v>
      </c>
      <c r="Q580" s="1"/>
      <c r="R580" s="47"/>
      <c r="S580" s="1" t="n">
        <v>0</v>
      </c>
      <c r="T580" s="1"/>
      <c r="U580" s="47"/>
      <c r="V580" s="1"/>
      <c r="W580" s="47"/>
      <c r="X580" s="47" t="n">
        <f aca="false">+W580-U580</f>
        <v>0</v>
      </c>
      <c r="Y580" s="14"/>
      <c r="Z580" s="15" t="s">
        <v>1481</v>
      </c>
      <c r="AA580" s="49"/>
      <c r="AB580" s="45"/>
      <c r="AC580" s="5"/>
      <c r="AD580" s="5" t="n">
        <v>380710</v>
      </c>
      <c r="AE580" s="44"/>
      <c r="AF580" s="51"/>
      <c r="AG580" s="57"/>
      <c r="AH580" s="53"/>
      <c r="AI580" s="53"/>
      <c r="AJ580" s="1"/>
      <c r="AK580" s="54" t="s">
        <v>53</v>
      </c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true" customHeight="false" outlineLevel="0" collapsed="false">
      <c r="A581" s="43"/>
      <c r="B581" s="11"/>
      <c r="C581" s="55"/>
      <c r="D581" s="1"/>
      <c r="E581" s="55" t="s">
        <v>61</v>
      </c>
      <c r="F581" s="55" t="s">
        <v>1482</v>
      </c>
      <c r="G581" s="6"/>
      <c r="H581" s="5" t="n">
        <v>9872</v>
      </c>
      <c r="I581" s="1"/>
      <c r="J581" s="56"/>
      <c r="K581" s="1"/>
      <c r="L581" s="55"/>
      <c r="M581" s="55"/>
      <c r="N581" s="1"/>
      <c r="O581" s="1" t="s">
        <v>192</v>
      </c>
      <c r="Q581" s="1"/>
      <c r="R581" s="1" t="n">
        <v>0</v>
      </c>
      <c r="S581" s="1"/>
      <c r="T581" s="1"/>
      <c r="U581" s="1" t="n">
        <v>0</v>
      </c>
      <c r="V581" s="1" t="n">
        <v>471</v>
      </c>
      <c r="W581" s="1" t="n">
        <v>471</v>
      </c>
      <c r="X581" s="47" t="n">
        <f aca="false">+W581-U581</f>
        <v>471</v>
      </c>
      <c r="Y581" s="14"/>
      <c r="AA581" s="49"/>
      <c r="AB581" s="45"/>
      <c r="AC581" s="5"/>
      <c r="AD581" s="5" t="n">
        <v>652448</v>
      </c>
      <c r="AE581" s="44"/>
      <c r="AG581" s="57"/>
      <c r="AH581" s="53"/>
      <c r="AI581" s="53"/>
      <c r="AJ581" s="1"/>
      <c r="AK581" s="54" t="s">
        <v>1483</v>
      </c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true" customHeight="false" outlineLevel="0" collapsed="false">
      <c r="A582" s="58"/>
      <c r="B582" s="59"/>
      <c r="C582" s="60"/>
      <c r="D582" s="61"/>
      <c r="E582" s="55" t="s">
        <v>93</v>
      </c>
      <c r="F582" s="3" t="s">
        <v>173</v>
      </c>
      <c r="G582" s="6" t="n">
        <v>6296</v>
      </c>
      <c r="H582" s="62" t="n">
        <v>6296</v>
      </c>
      <c r="I582" s="61"/>
      <c r="J582" s="61"/>
      <c r="K582" s="61"/>
      <c r="L582" s="64"/>
      <c r="M582" s="60"/>
      <c r="N582" s="0"/>
      <c r="O582" s="64" t="s">
        <v>90</v>
      </c>
      <c r="P582" s="65"/>
      <c r="Q582" s="64" t="n">
        <v>5733</v>
      </c>
      <c r="R582" s="1" t="n">
        <v>4583</v>
      </c>
      <c r="S582" s="64" t="n">
        <v>4400</v>
      </c>
      <c r="T582" s="64" t="n">
        <v>5100</v>
      </c>
      <c r="U582" s="1" t="n">
        <v>4300</v>
      </c>
      <c r="V582" s="64" t="n">
        <v>4800</v>
      </c>
      <c r="W582" s="1" t="n">
        <v>4800</v>
      </c>
      <c r="X582" s="47" t="n">
        <f aca="false">+W582-U582</f>
        <v>500</v>
      </c>
      <c r="Y582" s="66"/>
      <c r="Z582" s="48" t="s">
        <v>97</v>
      </c>
      <c r="AA582" s="54"/>
      <c r="AC582" s="68"/>
      <c r="AD582" s="68" t="n">
        <v>126281</v>
      </c>
      <c r="AE582" s="75"/>
      <c r="AF582" s="76"/>
      <c r="AG582" s="77"/>
      <c r="AH582" s="71"/>
      <c r="AI582" s="71"/>
      <c r="AJ582" s="61"/>
      <c r="AK582" s="54" t="s">
        <v>68</v>
      </c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22.5" hidden="true" customHeight="false" outlineLevel="0" collapsed="false">
      <c r="A583" s="43"/>
      <c r="B583" s="11" t="s">
        <v>42</v>
      </c>
      <c r="E583" s="55" t="s">
        <v>406</v>
      </c>
      <c r="F583" s="55" t="s">
        <v>1484</v>
      </c>
      <c r="G583" s="6" t="s">
        <v>1485</v>
      </c>
      <c r="H583" s="5" t="n">
        <v>9747</v>
      </c>
      <c r="I583" s="1"/>
      <c r="J583" s="56"/>
      <c r="K583" s="1"/>
      <c r="L583" s="55"/>
      <c r="M583" s="55" t="s">
        <v>1251</v>
      </c>
      <c r="N583" s="1"/>
      <c r="O583" s="1" t="s">
        <v>72</v>
      </c>
      <c r="Q583" s="46" t="n">
        <v>313</v>
      </c>
      <c r="R583" s="46" t="n">
        <v>1125</v>
      </c>
      <c r="S583" s="46" t="n">
        <v>451</v>
      </c>
      <c r="T583" s="46" t="n">
        <v>179</v>
      </c>
      <c r="U583" s="46" t="n">
        <v>224</v>
      </c>
      <c r="V583" s="46" t="n">
        <v>747</v>
      </c>
      <c r="W583" s="46" t="n">
        <v>747</v>
      </c>
      <c r="X583" s="47" t="n">
        <f aca="false">+W583-U583</f>
        <v>523</v>
      </c>
      <c r="Y583" s="14" t="n">
        <f aca="false">+W583-V583</f>
        <v>0</v>
      </c>
      <c r="Z583" s="67" t="s">
        <v>139</v>
      </c>
      <c r="AA583" s="49"/>
      <c r="AB583" s="45"/>
      <c r="AC583" s="5" t="n">
        <v>367020</v>
      </c>
      <c r="AD583" s="5" t="n">
        <v>138619</v>
      </c>
      <c r="AE583" s="44" t="s">
        <v>59</v>
      </c>
      <c r="AF583" s="51" t="n">
        <v>0.134</v>
      </c>
      <c r="AG583" s="57"/>
      <c r="AH583" s="53" t="s">
        <v>66</v>
      </c>
      <c r="AI583" s="53" t="s">
        <v>4</v>
      </c>
      <c r="AJ583" s="1" t="s">
        <v>1486</v>
      </c>
      <c r="AK583" s="54" t="s">
        <v>76</v>
      </c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true" customHeight="false" outlineLevel="0" collapsed="false">
      <c r="A584" s="43"/>
      <c r="B584" s="11" t="n">
        <v>36325</v>
      </c>
      <c r="E584" s="55" t="s">
        <v>1487</v>
      </c>
      <c r="F584" s="55" t="s">
        <v>1488</v>
      </c>
      <c r="G584" s="6" t="s">
        <v>45</v>
      </c>
      <c r="H584" s="5" t="n">
        <v>2697</v>
      </c>
      <c r="I584" s="1"/>
      <c r="J584" s="56"/>
      <c r="K584" s="1"/>
      <c r="L584" s="55"/>
      <c r="M584" s="55"/>
      <c r="N584" s="1" t="s">
        <v>56</v>
      </c>
      <c r="O584" s="64" t="s">
        <v>115</v>
      </c>
      <c r="Q584" s="1"/>
      <c r="R584" s="1" t="n">
        <v>0</v>
      </c>
      <c r="S584" s="1" t="n">
        <v>0</v>
      </c>
      <c r="T584" s="1" t="n">
        <v>0</v>
      </c>
      <c r="U584" s="1" t="n">
        <v>0</v>
      </c>
      <c r="V584" s="1" t="n">
        <v>589</v>
      </c>
      <c r="W584" s="1" t="n">
        <v>589</v>
      </c>
      <c r="X584" s="47" t="n">
        <f aca="false">+W584-U584</f>
        <v>589</v>
      </c>
      <c r="Y584" s="14" t="n">
        <f aca="false">+W584-V584</f>
        <v>0</v>
      </c>
      <c r="Z584" s="67" t="s">
        <v>139</v>
      </c>
      <c r="AA584" s="49"/>
      <c r="AB584" s="45"/>
      <c r="AC584" s="5"/>
      <c r="AD584" s="5" t="n">
        <v>667363</v>
      </c>
      <c r="AE584" s="44" t="s">
        <v>59</v>
      </c>
      <c r="AF584" s="51"/>
      <c r="AG584" s="57"/>
      <c r="AH584" s="53"/>
      <c r="AI584" s="53" t="s">
        <v>4</v>
      </c>
      <c r="AJ584" s="5" t="s">
        <v>131</v>
      </c>
      <c r="AK584" s="54" t="s">
        <v>53</v>
      </c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true" customHeight="false" outlineLevel="0" collapsed="false">
      <c r="A585" s="58"/>
      <c r="B585" s="59" t="s">
        <v>42</v>
      </c>
      <c r="C585" s="60"/>
      <c r="D585" s="61"/>
      <c r="E585" s="55" t="s">
        <v>93</v>
      </c>
      <c r="F585" s="60" t="s">
        <v>919</v>
      </c>
      <c r="G585" s="62" t="s">
        <v>45</v>
      </c>
      <c r="H585" s="62" t="n">
        <v>3082</v>
      </c>
      <c r="I585" s="61" t="n">
        <v>801</v>
      </c>
      <c r="J585" s="61" t="s">
        <v>46</v>
      </c>
      <c r="K585" s="61"/>
      <c r="L585" s="64" t="s">
        <v>95</v>
      </c>
      <c r="M585" s="60" t="s">
        <v>96</v>
      </c>
      <c r="N585" s="0"/>
      <c r="O585" s="64" t="s">
        <v>520</v>
      </c>
      <c r="P585" s="65"/>
      <c r="Q585" s="64" t="n">
        <v>0</v>
      </c>
      <c r="R585" s="64" t="n">
        <v>5687</v>
      </c>
      <c r="S585" s="64" t="n">
        <v>0</v>
      </c>
      <c r="T585" s="64" t="n">
        <v>0</v>
      </c>
      <c r="U585" s="64" t="n">
        <v>6120</v>
      </c>
      <c r="V585" s="64" t="n">
        <v>0</v>
      </c>
      <c r="W585" s="64" t="n">
        <v>6759</v>
      </c>
      <c r="X585" s="47" t="n">
        <f aca="false">+W585-U585</f>
        <v>639</v>
      </c>
      <c r="Y585" s="66" t="n">
        <f aca="false">+W585-V585</f>
        <v>6759</v>
      </c>
      <c r="Z585" s="67" t="s">
        <v>139</v>
      </c>
      <c r="AA585" s="54"/>
      <c r="AC585" s="68" t="n">
        <v>312072</v>
      </c>
      <c r="AD585" s="68" t="n">
        <v>126268</v>
      </c>
      <c r="AE585" s="75" t="s">
        <v>51</v>
      </c>
      <c r="AF585" s="76" t="n">
        <v>0.025</v>
      </c>
      <c r="AG585" s="77"/>
      <c r="AH585" s="71" t="s">
        <v>92</v>
      </c>
      <c r="AI585" s="71" t="s">
        <v>4</v>
      </c>
      <c r="AJ585" s="61" t="s">
        <v>921</v>
      </c>
      <c r="AK585" s="54" t="s">
        <v>68</v>
      </c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true" customHeight="false" outlineLevel="0" collapsed="false">
      <c r="A586" s="58"/>
      <c r="B586" s="59" t="s">
        <v>42</v>
      </c>
      <c r="C586" s="73"/>
      <c r="D586" s="64"/>
      <c r="E586" s="55" t="s">
        <v>318</v>
      </c>
      <c r="F586" s="73" t="s">
        <v>1489</v>
      </c>
      <c r="G586" s="6" t="s">
        <v>45</v>
      </c>
      <c r="H586" s="68" t="n">
        <v>6345</v>
      </c>
      <c r="I586" s="1"/>
      <c r="J586" s="56"/>
      <c r="K586" s="1"/>
      <c r="L586" s="55"/>
      <c r="M586" s="55" t="s">
        <v>318</v>
      </c>
      <c r="N586" s="1"/>
      <c r="O586" s="64" t="s">
        <v>213</v>
      </c>
      <c r="Q586" s="64"/>
      <c r="R586" s="64"/>
      <c r="S586" s="64"/>
      <c r="T586" s="64"/>
      <c r="U586" s="64"/>
      <c r="V586" s="64"/>
      <c r="W586" s="64"/>
      <c r="X586" s="47" t="n">
        <f aca="false">+W586-U586</f>
        <v>0</v>
      </c>
      <c r="Y586" s="14" t="n">
        <f aca="false">+W586-V586</f>
        <v>0</v>
      </c>
      <c r="Z586" s="67" t="s">
        <v>146</v>
      </c>
      <c r="AA586" s="49"/>
      <c r="AB586" s="45"/>
      <c r="AC586" s="5" t="n">
        <v>359690</v>
      </c>
      <c r="AD586" s="68" t="n">
        <v>133304</v>
      </c>
      <c r="AE586" s="44" t="s">
        <v>51</v>
      </c>
      <c r="AF586" s="51" t="n">
        <v>0.065</v>
      </c>
      <c r="AG586" s="57"/>
      <c r="AH586" s="53" t="s">
        <v>92</v>
      </c>
      <c r="AI586" s="53" t="s">
        <v>4</v>
      </c>
      <c r="AJ586" s="1" t="s">
        <v>79</v>
      </c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true" customHeight="false" outlineLevel="0" collapsed="false">
      <c r="A587" s="43"/>
      <c r="B587" s="11"/>
      <c r="E587" s="3" t="s">
        <v>737</v>
      </c>
      <c r="F587" s="55" t="s">
        <v>1490</v>
      </c>
      <c r="G587" s="6" t="s">
        <v>45</v>
      </c>
      <c r="H587" s="5" t="n">
        <v>9867</v>
      </c>
      <c r="I587" s="1"/>
      <c r="J587" s="56"/>
      <c r="K587" s="1"/>
      <c r="L587" s="55"/>
      <c r="M587" s="55"/>
      <c r="N587" s="1" t="s">
        <v>56</v>
      </c>
      <c r="O587" s="64" t="s">
        <v>72</v>
      </c>
      <c r="Q587" s="1"/>
      <c r="R587" s="1" t="n">
        <v>500</v>
      </c>
      <c r="S587" s="1"/>
      <c r="T587" s="1"/>
      <c r="U587" s="1" t="n">
        <v>392</v>
      </c>
      <c r="V587" s="1" t="n">
        <v>1146</v>
      </c>
      <c r="W587" s="1" t="n">
        <v>1146</v>
      </c>
      <c r="X587" s="47" t="n">
        <f aca="false">+W587-U587</f>
        <v>754</v>
      </c>
      <c r="Y587" s="14" t="n">
        <f aca="false">+W587-V587</f>
        <v>0</v>
      </c>
      <c r="Z587" s="67" t="s">
        <v>139</v>
      </c>
      <c r="AA587" s="49"/>
      <c r="AB587" s="45"/>
      <c r="AC587" s="5"/>
      <c r="AD587" s="5" t="n">
        <v>588809</v>
      </c>
      <c r="AE587" s="44"/>
      <c r="AF587" s="51"/>
      <c r="AG587" s="57"/>
      <c r="AH587" s="53"/>
      <c r="AI587" s="53"/>
      <c r="AJ587" s="1" t="s">
        <v>272</v>
      </c>
      <c r="AK587" s="54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22.5" hidden="true" customHeight="false" outlineLevel="0" collapsed="false">
      <c r="A588" s="43"/>
      <c r="B588" s="11" t="s">
        <v>42</v>
      </c>
      <c r="C588" s="55"/>
      <c r="D588" s="1"/>
      <c r="E588" s="3" t="s">
        <v>283</v>
      </c>
      <c r="F588" s="3" t="s">
        <v>1491</v>
      </c>
      <c r="G588" s="6" t="s">
        <v>45</v>
      </c>
      <c r="H588" s="6" t="n">
        <v>4136</v>
      </c>
      <c r="I588" s="4" t="n">
        <v>550</v>
      </c>
      <c r="J588" s="4" t="s">
        <v>46</v>
      </c>
      <c r="K588" s="4" t="n">
        <v>1</v>
      </c>
      <c r="L588" s="1" t="s">
        <v>47</v>
      </c>
      <c r="M588" s="3" t="s">
        <v>285</v>
      </c>
      <c r="N588" s="45"/>
      <c r="O588" s="1" t="s">
        <v>286</v>
      </c>
      <c r="Q588" s="4" t="n">
        <v>2629</v>
      </c>
      <c r="R588" s="4" t="n">
        <v>1468</v>
      </c>
      <c r="S588" s="4" t="n">
        <v>2373</v>
      </c>
      <c r="T588" s="4" t="n">
        <v>2102</v>
      </c>
      <c r="U588" s="4" t="n">
        <v>1568</v>
      </c>
      <c r="V588" s="4" t="n">
        <v>2323</v>
      </c>
      <c r="W588" s="4" t="n">
        <v>2323</v>
      </c>
      <c r="X588" s="47" t="n">
        <f aca="false">+W588-U588</f>
        <v>755</v>
      </c>
      <c r="Y588" s="14" t="n">
        <f aca="false">+W588-V588</f>
        <v>0</v>
      </c>
      <c r="Z588" s="67" t="s">
        <v>139</v>
      </c>
      <c r="AA588" s="49"/>
      <c r="AB588" s="45"/>
      <c r="AC588" s="5" t="n">
        <v>132461</v>
      </c>
      <c r="AD588" s="5" t="n">
        <v>125809</v>
      </c>
      <c r="AE588" s="50" t="s">
        <v>59</v>
      </c>
      <c r="AF588" s="51" t="n">
        <v>0.13</v>
      </c>
      <c r="AG588" s="52"/>
      <c r="AH588" s="53" t="s">
        <v>66</v>
      </c>
      <c r="AI588" s="53" t="s">
        <v>4</v>
      </c>
      <c r="AJ588" s="4" t="s">
        <v>287</v>
      </c>
      <c r="AK588" s="54" t="s">
        <v>86</v>
      </c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true" customHeight="false" outlineLevel="0" collapsed="false">
      <c r="A589" s="82"/>
      <c r="B589" s="83" t="n">
        <v>36325</v>
      </c>
      <c r="C589" s="84"/>
      <c r="D589" s="85"/>
      <c r="E589" s="3" t="s">
        <v>151</v>
      </c>
      <c r="F589" s="86" t="s">
        <v>181</v>
      </c>
      <c r="G589" s="87" t="s">
        <v>45</v>
      </c>
      <c r="H589" s="88" t="n">
        <v>9835</v>
      </c>
      <c r="I589" s="89"/>
      <c r="J589" s="90"/>
      <c r="K589" s="89"/>
      <c r="L589" s="91"/>
      <c r="M589" s="91"/>
      <c r="N589" s="89" t="s">
        <v>56</v>
      </c>
      <c r="O589" s="46" t="s">
        <v>72</v>
      </c>
      <c r="P589" s="92"/>
      <c r="Q589" s="89"/>
      <c r="R589" s="46" t="n">
        <v>1093</v>
      </c>
      <c r="S589" s="46" t="n">
        <v>582</v>
      </c>
      <c r="T589" s="46" t="n">
        <v>1406</v>
      </c>
      <c r="U589" s="46" t="n">
        <v>788</v>
      </c>
      <c r="V589" s="46" t="n">
        <v>1547</v>
      </c>
      <c r="W589" s="46" t="n">
        <v>1547</v>
      </c>
      <c r="X589" s="47" t="n">
        <f aca="false">+W589-U589</f>
        <v>759</v>
      </c>
      <c r="Y589" s="93" t="n">
        <f aca="false">+W589-V589</f>
        <v>0</v>
      </c>
      <c r="Z589" s="67" t="s">
        <v>139</v>
      </c>
      <c r="AA589" s="94"/>
      <c r="AB589" s="95"/>
      <c r="AC589" s="96"/>
      <c r="AD589" s="88" t="n">
        <v>348729</v>
      </c>
      <c r="AE589" s="97" t="s">
        <v>59</v>
      </c>
      <c r="AF589" s="105"/>
      <c r="AG589" s="106"/>
      <c r="AH589" s="100"/>
      <c r="AI589" s="100" t="s">
        <v>4</v>
      </c>
      <c r="AJ589" s="46"/>
      <c r="AK589" s="107" t="s">
        <v>182</v>
      </c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22.5" hidden="true" customHeight="false" outlineLevel="0" collapsed="false">
      <c r="A590" s="43"/>
      <c r="B590" s="11" t="n">
        <v>36325</v>
      </c>
      <c r="E590" s="55" t="s">
        <v>1492</v>
      </c>
      <c r="F590" s="55" t="s">
        <v>104</v>
      </c>
      <c r="G590" s="6" t="s">
        <v>45</v>
      </c>
      <c r="H590" s="5" t="n">
        <v>9862</v>
      </c>
      <c r="I590" s="1"/>
      <c r="J590" s="56"/>
      <c r="K590" s="1"/>
      <c r="L590" s="55"/>
      <c r="M590" s="55"/>
      <c r="N590" s="1" t="s">
        <v>56</v>
      </c>
      <c r="O590" s="1" t="s">
        <v>105</v>
      </c>
      <c r="Q590" s="1"/>
      <c r="R590" s="1" t="n">
        <v>6568</v>
      </c>
      <c r="S590" s="1" t="n">
        <v>0</v>
      </c>
      <c r="T590" s="1" t="n">
        <v>19436</v>
      </c>
      <c r="U590" s="1" t="n">
        <v>6761</v>
      </c>
      <c r="V590" s="1" t="n">
        <v>5988</v>
      </c>
      <c r="W590" s="1" t="n">
        <v>7531</v>
      </c>
      <c r="X590" s="47" t="n">
        <f aca="false">+W590-U590</f>
        <v>770</v>
      </c>
      <c r="Y590" s="14" t="n">
        <f aca="false">+W590-V590</f>
        <v>1543</v>
      </c>
      <c r="Z590" s="67" t="s">
        <v>102</v>
      </c>
      <c r="AA590" s="49"/>
      <c r="AB590" s="45"/>
      <c r="AC590" s="5"/>
      <c r="AD590" s="5" t="n">
        <v>379424</v>
      </c>
      <c r="AE590" s="44" t="s">
        <v>59</v>
      </c>
      <c r="AF590" s="51"/>
      <c r="AG590" s="57"/>
      <c r="AH590" s="53"/>
      <c r="AI590" s="53" t="s">
        <v>4</v>
      </c>
      <c r="AJ590" s="1"/>
      <c r="AK590" s="54" t="s">
        <v>273</v>
      </c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true" customHeight="false" outlineLevel="0" collapsed="false">
      <c r="A591" s="43"/>
      <c r="B591" s="11" t="s">
        <v>42</v>
      </c>
      <c r="C591" s="55"/>
      <c r="D591" s="1"/>
      <c r="E591" s="3" t="s">
        <v>1134</v>
      </c>
      <c r="F591" s="3" t="s">
        <v>1493</v>
      </c>
      <c r="G591" s="6" t="s">
        <v>45</v>
      </c>
      <c r="H591" s="6" t="n">
        <v>4074</v>
      </c>
      <c r="I591" s="4" t="n">
        <v>601</v>
      </c>
      <c r="J591" s="4" t="s">
        <v>46</v>
      </c>
      <c r="L591" s="44" t="s">
        <v>47</v>
      </c>
      <c r="M591" s="3" t="s">
        <v>1134</v>
      </c>
      <c r="N591" s="45"/>
      <c r="O591" s="1" t="s">
        <v>271</v>
      </c>
      <c r="Q591" s="1" t="n">
        <v>34</v>
      </c>
      <c r="R591" s="1" t="n">
        <v>1</v>
      </c>
      <c r="S591" s="1" t="n">
        <v>364</v>
      </c>
      <c r="T591" s="1" t="n">
        <v>364</v>
      </c>
      <c r="U591" s="1" t="n">
        <v>1</v>
      </c>
      <c r="V591" s="1" t="n">
        <v>837</v>
      </c>
      <c r="W591" s="1" t="n">
        <v>837</v>
      </c>
      <c r="X591" s="47" t="n">
        <f aca="false">+W591-U591</f>
        <v>836</v>
      </c>
      <c r="Y591" s="14" t="n">
        <f aca="false">+W591-V591</f>
        <v>0</v>
      </c>
      <c r="Z591" s="67" t="s">
        <v>139</v>
      </c>
      <c r="AA591" s="49"/>
      <c r="AB591" s="45"/>
      <c r="AC591" s="5" t="n">
        <v>314655</v>
      </c>
      <c r="AD591" s="5" t="n">
        <v>133240</v>
      </c>
      <c r="AE591" s="4" t="s">
        <v>59</v>
      </c>
      <c r="AF591" s="51" t="n">
        <v>0.085</v>
      </c>
      <c r="AG591" s="52" t="n">
        <v>9812</v>
      </c>
      <c r="AH591" s="53" t="s">
        <v>187</v>
      </c>
      <c r="AI591" s="53" t="s">
        <v>4</v>
      </c>
      <c r="AJ591" s="4" t="s">
        <v>1494</v>
      </c>
      <c r="AK591" s="54" t="s">
        <v>76</v>
      </c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22.5" hidden="true" customHeight="false" outlineLevel="0" collapsed="false">
      <c r="A592" s="58"/>
      <c r="B592" s="59" t="n">
        <v>43831</v>
      </c>
      <c r="C592" s="60"/>
      <c r="D592" s="61"/>
      <c r="E592" s="73" t="s">
        <v>1038</v>
      </c>
      <c r="F592" s="73" t="s">
        <v>1037</v>
      </c>
      <c r="G592" s="6" t="s">
        <v>83</v>
      </c>
      <c r="H592" s="68" t="n">
        <v>8693</v>
      </c>
      <c r="I592" s="1"/>
      <c r="J592" s="56"/>
      <c r="K592" s="1"/>
      <c r="L592" s="55"/>
      <c r="M592" s="55" t="s">
        <v>1038</v>
      </c>
      <c r="N592" s="1" t="s">
        <v>56</v>
      </c>
      <c r="O592" s="64" t="s">
        <v>198</v>
      </c>
      <c r="Q592" s="46" t="n">
        <v>0</v>
      </c>
      <c r="R592" s="64" t="n">
        <v>10126</v>
      </c>
      <c r="S592" s="64" t="n">
        <v>0</v>
      </c>
      <c r="T592" s="64" t="n">
        <v>0</v>
      </c>
      <c r="U592" s="64" t="n">
        <v>11909</v>
      </c>
      <c r="V592" s="64" t="n">
        <v>10033</v>
      </c>
      <c r="W592" s="64" t="n">
        <v>12752</v>
      </c>
      <c r="X592" s="47" t="n">
        <f aca="false">+W592-U592</f>
        <v>843</v>
      </c>
      <c r="Y592" s="14" t="n">
        <f aca="false">+W592-V592</f>
        <v>2719</v>
      </c>
      <c r="Z592" s="48" t="s">
        <v>91</v>
      </c>
      <c r="AA592" s="49"/>
      <c r="AB592" s="45"/>
      <c r="AC592" s="5"/>
      <c r="AD592" s="68" t="n">
        <v>140953</v>
      </c>
      <c r="AE592" s="44" t="s">
        <v>59</v>
      </c>
      <c r="AF592" s="51" t="n">
        <v>0.06</v>
      </c>
      <c r="AG592" s="57"/>
      <c r="AH592" s="53" t="s">
        <v>66</v>
      </c>
      <c r="AI592" s="53" t="s">
        <v>4</v>
      </c>
      <c r="AJ592" s="64" t="s">
        <v>1040</v>
      </c>
      <c r="AK592" s="54" t="s">
        <v>273</v>
      </c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12.75" hidden="true" customHeight="false" outlineLevel="0" collapsed="false">
      <c r="A593" s="43"/>
      <c r="B593" s="11" t="s">
        <v>42</v>
      </c>
      <c r="E593" s="55" t="s">
        <v>93</v>
      </c>
      <c r="F593" s="3" t="s">
        <v>1495</v>
      </c>
      <c r="G593" s="6" t="s">
        <v>45</v>
      </c>
      <c r="H593" s="6" t="n">
        <v>5263</v>
      </c>
      <c r="I593" s="4" t="n">
        <v>427</v>
      </c>
      <c r="J593" s="4" t="s">
        <v>46</v>
      </c>
      <c r="K593" s="4" t="n">
        <v>1</v>
      </c>
      <c r="L593" s="1" t="s">
        <v>95</v>
      </c>
      <c r="M593" s="3" t="s">
        <v>96</v>
      </c>
      <c r="N593" s="45"/>
      <c r="O593" s="1" t="s">
        <v>90</v>
      </c>
      <c r="Q593" s="46" t="n">
        <v>4755</v>
      </c>
      <c r="R593" s="1" t="n">
        <v>3795</v>
      </c>
      <c r="S593" s="46" t="n">
        <v>4635</v>
      </c>
      <c r="T593" s="1" t="n">
        <f aca="false">4564</f>
        <v>4564</v>
      </c>
      <c r="U593" s="1" t="n">
        <v>5110</v>
      </c>
      <c r="V593" s="1" t="n">
        <v>5980</v>
      </c>
      <c r="W593" s="1" t="n">
        <v>5980</v>
      </c>
      <c r="X593" s="47" t="n">
        <f aca="false">+W593-U593</f>
        <v>870</v>
      </c>
      <c r="Y593" s="14" t="n">
        <f aca="false">+W593-V593</f>
        <v>0</v>
      </c>
      <c r="Z593" s="67" t="s">
        <v>97</v>
      </c>
      <c r="AA593" s="49"/>
      <c r="AB593" s="45"/>
      <c r="AC593" s="5" t="n">
        <v>312247</v>
      </c>
      <c r="AD593" s="5" t="n">
        <v>126355</v>
      </c>
      <c r="AE593" s="50" t="s">
        <v>51</v>
      </c>
      <c r="AF593" s="51" t="n">
        <v>0.07</v>
      </c>
      <c r="AG593" s="52"/>
      <c r="AH593" s="53"/>
      <c r="AI593" s="53" t="s">
        <v>4</v>
      </c>
      <c r="AJ593" s="4" t="s">
        <v>136</v>
      </c>
      <c r="AK593" s="54" t="s">
        <v>68</v>
      </c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true" customHeight="false" outlineLevel="0" collapsed="false">
      <c r="A594" s="43"/>
      <c r="B594" s="11" t="n">
        <v>36325</v>
      </c>
      <c r="E594" s="55" t="s">
        <v>1496</v>
      </c>
      <c r="F594" s="55" t="s">
        <v>1439</v>
      </c>
      <c r="G594" s="6" t="s">
        <v>45</v>
      </c>
      <c r="H594" s="5" t="n">
        <v>6210</v>
      </c>
      <c r="I594" s="1"/>
      <c r="J594" s="56"/>
      <c r="K594" s="1"/>
      <c r="L594" s="55"/>
      <c r="M594" s="55" t="s">
        <v>89</v>
      </c>
      <c r="N594" s="1" t="s">
        <v>56</v>
      </c>
      <c r="O594" s="64" t="s">
        <v>64</v>
      </c>
      <c r="Q594" s="1" t="n">
        <v>7699</v>
      </c>
      <c r="R594" s="1" t="n">
        <v>7777</v>
      </c>
      <c r="S594" s="1" t="n">
        <v>7132</v>
      </c>
      <c r="T594" s="1" t="n">
        <v>7285</v>
      </c>
      <c r="U594" s="1" t="n">
        <v>6435</v>
      </c>
      <c r="V594" s="1" t="n">
        <v>6983</v>
      </c>
      <c r="W594" s="1" t="n">
        <v>7374</v>
      </c>
      <c r="X594" s="47" t="n">
        <f aca="false">+W594-U594</f>
        <v>939</v>
      </c>
      <c r="Y594" s="14" t="n">
        <f aca="false">+W594-V594</f>
        <v>391</v>
      </c>
      <c r="Z594" s="67" t="s">
        <v>65</v>
      </c>
      <c r="AA594" s="49"/>
      <c r="AB594" s="45"/>
      <c r="AC594" s="5"/>
      <c r="AD594" s="5" t="n">
        <v>138785</v>
      </c>
      <c r="AE594" s="44" t="s">
        <v>59</v>
      </c>
      <c r="AF594" s="51" t="n">
        <v>0.025</v>
      </c>
      <c r="AG594" s="57"/>
      <c r="AH594" s="53" t="s">
        <v>92</v>
      </c>
      <c r="AI594" s="74"/>
      <c r="AJ594" s="1"/>
      <c r="AK594" s="54" t="s">
        <v>182</v>
      </c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22.5" hidden="true" customHeight="false" outlineLevel="0" collapsed="false">
      <c r="A595" s="43"/>
      <c r="B595" s="11" t="s">
        <v>42</v>
      </c>
      <c r="E595" s="3" t="s">
        <v>1497</v>
      </c>
      <c r="F595" s="3" t="s">
        <v>991</v>
      </c>
      <c r="G595" s="6" t="s">
        <v>45</v>
      </c>
      <c r="H595" s="6" t="n">
        <v>6598</v>
      </c>
      <c r="I595" s="4" t="n">
        <v>764</v>
      </c>
      <c r="J595" s="4" t="s">
        <v>46</v>
      </c>
      <c r="L595" s="1" t="s">
        <v>47</v>
      </c>
      <c r="M595" s="3" t="s">
        <v>1498</v>
      </c>
      <c r="N595" s="45"/>
      <c r="O595" s="1" t="s">
        <v>347</v>
      </c>
      <c r="Q595" s="1" t="n">
        <v>3375</v>
      </c>
      <c r="R595" s="1"/>
      <c r="S595" s="1"/>
      <c r="T595" s="1"/>
      <c r="U595" s="1"/>
      <c r="V595" s="1"/>
      <c r="W595" s="1"/>
      <c r="X595" s="47" t="n">
        <f aca="false">+W595-U595</f>
        <v>0</v>
      </c>
      <c r="Y595" s="14" t="n">
        <f aca="false">+W595-V595</f>
        <v>0</v>
      </c>
      <c r="Z595" s="67" t="s">
        <v>1390</v>
      </c>
      <c r="AA595" s="49"/>
      <c r="AB595" s="45"/>
      <c r="AC595" s="45"/>
      <c r="AD595" s="5" t="n">
        <v>138856</v>
      </c>
      <c r="AE595" s="50" t="s">
        <v>51</v>
      </c>
      <c r="AF595" s="51" t="n">
        <v>0.06</v>
      </c>
      <c r="AG595" s="52"/>
      <c r="AH595" s="53" t="s">
        <v>92</v>
      </c>
      <c r="AI595" s="53" t="s">
        <v>4</v>
      </c>
      <c r="AJ595" s="4" t="s">
        <v>79</v>
      </c>
      <c r="AK595" s="54" t="s">
        <v>76</v>
      </c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22.5" hidden="true" customHeight="false" outlineLevel="0" collapsed="false">
      <c r="A596" s="43"/>
      <c r="B596" s="11" t="s">
        <v>42</v>
      </c>
      <c r="E596" s="55" t="s">
        <v>341</v>
      </c>
      <c r="F596" s="55" t="s">
        <v>1499</v>
      </c>
      <c r="G596" s="6" t="s">
        <v>45</v>
      </c>
      <c r="H596" s="5" t="n">
        <v>9766</v>
      </c>
      <c r="I596" s="1"/>
      <c r="J596" s="56"/>
      <c r="K596" s="1" t="n">
        <v>1</v>
      </c>
      <c r="L596" s="55"/>
      <c r="M596" s="55" t="s">
        <v>247</v>
      </c>
      <c r="N596" s="1"/>
      <c r="O596" s="1" t="s">
        <v>105</v>
      </c>
      <c r="Q596" s="46" t="n">
        <v>35001</v>
      </c>
      <c r="R596" s="1" t="n">
        <v>20000</v>
      </c>
      <c r="S596" s="46" t="n">
        <v>27822</v>
      </c>
      <c r="T596" s="46" t="n">
        <v>10177</v>
      </c>
      <c r="U596" s="1" t="n">
        <v>18968</v>
      </c>
      <c r="V596" s="46" t="n">
        <v>19510</v>
      </c>
      <c r="W596" s="1" t="n">
        <v>19936</v>
      </c>
      <c r="X596" s="47" t="n">
        <f aca="false">+W596-U596</f>
        <v>968</v>
      </c>
      <c r="Y596" s="14" t="n">
        <f aca="false">+W596-V596</f>
        <v>426</v>
      </c>
      <c r="Z596" s="48" t="s">
        <v>109</v>
      </c>
      <c r="AA596" s="49"/>
      <c r="AB596" s="45"/>
      <c r="AC596" s="5"/>
      <c r="AD596" s="5" t="n">
        <v>470753</v>
      </c>
      <c r="AE596" s="44" t="s">
        <v>59</v>
      </c>
      <c r="AF596" s="51" t="n">
        <v>0.075</v>
      </c>
      <c r="AG596" s="57"/>
      <c r="AH596" s="53" t="s">
        <v>66</v>
      </c>
      <c r="AI596" s="53" t="s">
        <v>4</v>
      </c>
      <c r="AJ596" s="1" t="s">
        <v>1500</v>
      </c>
      <c r="AK596" s="54" t="s">
        <v>249</v>
      </c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  <c r="GB596" s="0"/>
      <c r="GC596" s="0"/>
      <c r="GD596" s="0"/>
      <c r="GE596" s="0"/>
      <c r="GF596" s="0"/>
      <c r="GG596" s="0"/>
      <c r="GH596" s="0"/>
      <c r="GI596" s="0"/>
      <c r="GJ596" s="0"/>
      <c r="GK596" s="0"/>
      <c r="GL596" s="0"/>
      <c r="GM596" s="0"/>
      <c r="GN596" s="0"/>
      <c r="GO596" s="0"/>
      <c r="GP596" s="0"/>
      <c r="GQ596" s="0"/>
      <c r="GR596" s="0"/>
      <c r="GS596" s="0"/>
      <c r="GT596" s="0"/>
      <c r="GU596" s="0"/>
      <c r="GV596" s="0"/>
      <c r="GW596" s="0"/>
      <c r="GX596" s="0"/>
      <c r="GY596" s="0"/>
      <c r="GZ596" s="0"/>
      <c r="HA596" s="0"/>
      <c r="HB596" s="0"/>
      <c r="HC596" s="0"/>
      <c r="HD596" s="0"/>
      <c r="HE596" s="0"/>
      <c r="HF596" s="0"/>
      <c r="HG596" s="0"/>
      <c r="HH596" s="0"/>
      <c r="HI596" s="0"/>
      <c r="HJ596" s="0"/>
      <c r="HK596" s="0"/>
      <c r="HL596" s="0"/>
      <c r="HM596" s="0"/>
      <c r="HN596" s="0"/>
      <c r="HO596" s="0"/>
      <c r="HP596" s="0"/>
      <c r="HQ596" s="0"/>
      <c r="HR596" s="0"/>
      <c r="HS596" s="0"/>
      <c r="HT596" s="0"/>
      <c r="HU596" s="0"/>
      <c r="HV596" s="0"/>
      <c r="HW596" s="0"/>
      <c r="HX596" s="0"/>
      <c r="HY596" s="0"/>
      <c r="HZ596" s="0"/>
      <c r="IA596" s="0"/>
      <c r="IB596" s="0"/>
      <c r="IC596" s="0"/>
      <c r="ID596" s="0"/>
      <c r="IE596" s="0"/>
      <c r="IF596" s="0"/>
      <c r="IG596" s="0"/>
      <c r="IH596" s="0"/>
      <c r="II596" s="0"/>
      <c r="IJ596" s="0"/>
      <c r="IK596" s="0"/>
      <c r="IL596" s="0"/>
      <c r="IM596" s="0"/>
      <c r="IN596" s="0"/>
      <c r="IO596" s="0"/>
      <c r="IP596" s="0"/>
      <c r="IQ596" s="0"/>
      <c r="IR596" s="0"/>
      <c r="IS596" s="0"/>
      <c r="IT596" s="0"/>
      <c r="IU596" s="0"/>
      <c r="IV596" s="0"/>
      <c r="IW596" s="0"/>
    </row>
    <row r="597" customFormat="false" ht="12.75" hidden="true" customHeight="false" outlineLevel="0" collapsed="false">
      <c r="A597" s="58"/>
      <c r="B597" s="59" t="s">
        <v>42</v>
      </c>
      <c r="C597" s="73"/>
      <c r="D597" s="64"/>
      <c r="E597" s="55" t="s">
        <v>93</v>
      </c>
      <c r="F597" s="60" t="s">
        <v>1501</v>
      </c>
      <c r="G597" s="62" t="s">
        <v>45</v>
      </c>
      <c r="H597" s="62" t="n">
        <v>3007</v>
      </c>
      <c r="I597" s="61" t="n">
        <v>801</v>
      </c>
      <c r="J597" s="61" t="s">
        <v>46</v>
      </c>
      <c r="K597" s="61"/>
      <c r="L597" s="64" t="s">
        <v>95</v>
      </c>
      <c r="M597" s="60" t="s">
        <v>96</v>
      </c>
      <c r="N597" s="0"/>
      <c r="O597" s="64" t="s">
        <v>520</v>
      </c>
      <c r="P597" s="65"/>
      <c r="Q597" s="64"/>
      <c r="R597" s="64"/>
      <c r="S597" s="64"/>
      <c r="T597" s="64"/>
      <c r="U597" s="64"/>
      <c r="V597" s="64"/>
      <c r="W597" s="64"/>
      <c r="X597" s="47" t="n">
        <f aca="false">+W597-U597</f>
        <v>0</v>
      </c>
      <c r="Y597" s="66" t="n">
        <f aca="false">+W597-V597</f>
        <v>0</v>
      </c>
      <c r="Z597" s="67" t="s">
        <v>1502</v>
      </c>
      <c r="AA597" s="54"/>
      <c r="AC597" s="0"/>
      <c r="AD597" s="68" t="n">
        <v>27604</v>
      </c>
      <c r="AE597" s="75" t="s">
        <v>51</v>
      </c>
      <c r="AF597" s="76" t="n">
        <v>0.025</v>
      </c>
      <c r="AG597" s="77"/>
      <c r="AH597" s="71" t="s">
        <v>92</v>
      </c>
      <c r="AI597" s="71"/>
      <c r="AJ597" s="61" t="s">
        <v>921</v>
      </c>
      <c r="AK597" s="0"/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  <c r="GB597" s="0"/>
      <c r="GC597" s="0"/>
      <c r="GD597" s="0"/>
      <c r="GE597" s="0"/>
      <c r="GF597" s="0"/>
      <c r="GG597" s="0"/>
      <c r="GH597" s="0"/>
      <c r="GI597" s="0"/>
      <c r="GJ597" s="0"/>
      <c r="GK597" s="0"/>
      <c r="GL597" s="0"/>
      <c r="GM597" s="0"/>
      <c r="GN597" s="0"/>
      <c r="GO597" s="0"/>
      <c r="GP597" s="0"/>
      <c r="GQ597" s="0"/>
      <c r="GR597" s="0"/>
      <c r="GS597" s="0"/>
      <c r="GT597" s="0"/>
      <c r="GU597" s="0"/>
      <c r="GV597" s="0"/>
      <c r="GW597" s="0"/>
      <c r="GX597" s="0"/>
      <c r="GY597" s="0"/>
      <c r="GZ597" s="0"/>
      <c r="HA597" s="0"/>
      <c r="HB597" s="0"/>
      <c r="HC597" s="0"/>
      <c r="HD597" s="0"/>
      <c r="HE597" s="0"/>
      <c r="HF597" s="0"/>
      <c r="HG597" s="0"/>
      <c r="HH597" s="0"/>
      <c r="HI597" s="0"/>
      <c r="HJ597" s="0"/>
      <c r="HK597" s="0"/>
      <c r="HL597" s="0"/>
      <c r="HM597" s="0"/>
      <c r="HN597" s="0"/>
      <c r="HO597" s="0"/>
      <c r="HP597" s="0"/>
      <c r="HQ597" s="0"/>
      <c r="HR597" s="0"/>
      <c r="HS597" s="0"/>
      <c r="HT597" s="0"/>
      <c r="HU597" s="0"/>
      <c r="HV597" s="0"/>
      <c r="HW597" s="0"/>
      <c r="HX597" s="0"/>
      <c r="HY597" s="0"/>
      <c r="HZ597" s="0"/>
      <c r="IA597" s="0"/>
      <c r="IB597" s="0"/>
      <c r="IC597" s="0"/>
      <c r="ID597" s="0"/>
      <c r="IE597" s="0"/>
      <c r="IF597" s="0"/>
      <c r="IG597" s="0"/>
      <c r="IH597" s="0"/>
      <c r="II597" s="0"/>
      <c r="IJ597" s="0"/>
      <c r="IK597" s="0"/>
      <c r="IL597" s="0"/>
      <c r="IM597" s="0"/>
      <c r="IN597" s="0"/>
      <c r="IO597" s="0"/>
      <c r="IP597" s="0"/>
      <c r="IQ597" s="0"/>
      <c r="IR597" s="0"/>
      <c r="IS597" s="0"/>
      <c r="IT597" s="0"/>
      <c r="IU597" s="0"/>
      <c r="IV597" s="0"/>
      <c r="IW597" s="0"/>
    </row>
    <row r="598" customFormat="false" ht="22.5" hidden="true" customHeight="false" outlineLevel="0" collapsed="false">
      <c r="A598" s="43"/>
      <c r="B598" s="11" t="s">
        <v>42</v>
      </c>
      <c r="E598" s="55" t="s">
        <v>69</v>
      </c>
      <c r="F598" s="55" t="s">
        <v>1503</v>
      </c>
      <c r="G598" s="6" t="s">
        <v>45</v>
      </c>
      <c r="H598" s="5" t="n">
        <v>9723</v>
      </c>
      <c r="I598" s="1"/>
      <c r="J598" s="56"/>
      <c r="K598" s="1"/>
      <c r="L598" s="55"/>
      <c r="M598" s="55" t="s">
        <v>71</v>
      </c>
      <c r="N598" s="1"/>
      <c r="O598" s="1" t="s">
        <v>72</v>
      </c>
      <c r="Q598" s="1" t="n">
        <v>260</v>
      </c>
      <c r="R598" s="1" t="n">
        <v>58</v>
      </c>
      <c r="S598" s="1" t="n">
        <v>245</v>
      </c>
      <c r="T598" s="1" t="n">
        <v>246</v>
      </c>
      <c r="U598" s="1" t="n">
        <v>71</v>
      </c>
      <c r="V598" s="1" t="n">
        <v>1408</v>
      </c>
      <c r="W598" s="1" t="n">
        <v>1408</v>
      </c>
      <c r="X598" s="47" t="n">
        <f aca="false">+W598-U598</f>
        <v>1337</v>
      </c>
      <c r="Y598" s="14" t="n">
        <f aca="false">+W598-V598</f>
        <v>0</v>
      </c>
      <c r="Z598" s="67" t="s">
        <v>139</v>
      </c>
      <c r="AA598" s="49"/>
      <c r="AB598" s="45"/>
      <c r="AC598" s="5" t="n">
        <v>346150</v>
      </c>
      <c r="AD598" s="5" t="n">
        <v>125896</v>
      </c>
      <c r="AE598" s="44" t="s">
        <v>59</v>
      </c>
      <c r="AF598" s="51" t="n">
        <v>0.14</v>
      </c>
      <c r="AG598" s="52" t="n">
        <v>9901</v>
      </c>
      <c r="AH598" s="53" t="s">
        <v>74</v>
      </c>
      <c r="AI598" s="53" t="s">
        <v>4</v>
      </c>
      <c r="AJ598" s="1" t="s">
        <v>75</v>
      </c>
      <c r="AK598" s="107" t="s">
        <v>76</v>
      </c>
      <c r="AL598" s="0"/>
      <c r="AM598" s="0"/>
      <c r="AN598" s="0"/>
      <c r="AO598" s="0"/>
      <c r="AP598" s="0"/>
      <c r="AQ598" s="0"/>
      <c r="AR598" s="0"/>
      <c r="AS598" s="0"/>
      <c r="AT598" s="0"/>
      <c r="AU598" s="0"/>
      <c r="AV598" s="0"/>
      <c r="AW598" s="0"/>
      <c r="AX598" s="0"/>
      <c r="AY598" s="0"/>
      <c r="AZ598" s="0"/>
      <c r="BA598" s="0"/>
      <c r="BB598" s="0"/>
      <c r="BC598" s="0"/>
      <c r="BD598" s="0"/>
      <c r="BE598" s="0"/>
      <c r="BF598" s="0"/>
      <c r="BG598" s="0"/>
      <c r="BH598" s="0"/>
      <c r="BI598" s="0"/>
      <c r="BJ598" s="0"/>
      <c r="BK598" s="0"/>
      <c r="BL598" s="0"/>
      <c r="BM598" s="0"/>
      <c r="BN598" s="0"/>
      <c r="BO598" s="0"/>
      <c r="BP598" s="0"/>
      <c r="BQ598" s="0"/>
      <c r="BR598" s="0"/>
      <c r="BS598" s="0"/>
      <c r="BT598" s="0"/>
      <c r="BU598" s="0"/>
      <c r="BV598" s="0"/>
      <c r="BW598" s="0"/>
      <c r="BX598" s="0"/>
      <c r="BY598" s="0"/>
      <c r="BZ598" s="0"/>
      <c r="CA598" s="0"/>
      <c r="CB598" s="0"/>
      <c r="CC598" s="0"/>
      <c r="CD598" s="0"/>
      <c r="CE598" s="0"/>
      <c r="CF598" s="0"/>
      <c r="CG598" s="0"/>
      <c r="CH598" s="0"/>
      <c r="CI598" s="0"/>
      <c r="CJ598" s="0"/>
      <c r="CK598" s="0"/>
      <c r="CL598" s="0"/>
      <c r="CM598" s="0"/>
      <c r="CN598" s="0"/>
      <c r="CO598" s="0"/>
      <c r="CP598" s="0"/>
      <c r="CQ598" s="0"/>
      <c r="CR598" s="0"/>
      <c r="CS598" s="0"/>
      <c r="CT598" s="0"/>
      <c r="CU598" s="0"/>
      <c r="CV598" s="0"/>
      <c r="CW598" s="0"/>
      <c r="CX598" s="0"/>
      <c r="CY598" s="0"/>
      <c r="CZ598" s="0"/>
      <c r="DA598" s="0"/>
      <c r="DB598" s="0"/>
      <c r="DC598" s="0"/>
      <c r="DD598" s="0"/>
      <c r="DE598" s="0"/>
      <c r="DF598" s="0"/>
      <c r="DG598" s="0"/>
      <c r="DH598" s="0"/>
      <c r="DI598" s="0"/>
      <c r="DJ598" s="0"/>
      <c r="DK598" s="0"/>
      <c r="DL598" s="0"/>
      <c r="DM598" s="0"/>
      <c r="DN598" s="0"/>
      <c r="DO598" s="0"/>
      <c r="DP598" s="0"/>
      <c r="DQ598" s="0"/>
      <c r="DR598" s="0"/>
      <c r="DS598" s="0"/>
      <c r="DT598" s="0"/>
      <c r="DU598" s="0"/>
      <c r="DV598" s="0"/>
      <c r="DW598" s="0"/>
      <c r="DX598" s="0"/>
      <c r="DY598" s="0"/>
      <c r="DZ598" s="0"/>
      <c r="EA598" s="0"/>
      <c r="EB598" s="0"/>
      <c r="EC598" s="0"/>
      <c r="ED598" s="0"/>
      <c r="EE598" s="0"/>
      <c r="EF598" s="0"/>
      <c r="EG598" s="0"/>
      <c r="EH598" s="0"/>
      <c r="EI598" s="0"/>
      <c r="EJ598" s="0"/>
      <c r="EK598" s="0"/>
      <c r="EL598" s="0"/>
      <c r="EM598" s="0"/>
      <c r="EN598" s="0"/>
      <c r="EO598" s="0"/>
      <c r="EP598" s="0"/>
      <c r="EQ598" s="0"/>
      <c r="ER598" s="0"/>
      <c r="ES598" s="0"/>
      <c r="ET598" s="0"/>
      <c r="EU598" s="0"/>
      <c r="EV598" s="0"/>
      <c r="EW598" s="0"/>
      <c r="EX598" s="0"/>
      <c r="EY598" s="0"/>
      <c r="EZ598" s="0"/>
      <c r="FA598" s="0"/>
      <c r="FB598" s="0"/>
      <c r="FC598" s="0"/>
      <c r="FD598" s="0"/>
      <c r="FE598" s="0"/>
      <c r="FF598" s="0"/>
      <c r="FG598" s="0"/>
      <c r="FH598" s="0"/>
      <c r="FI598" s="0"/>
      <c r="FJ598" s="0"/>
      <c r="FK598" s="0"/>
      <c r="FL598" s="0"/>
      <c r="FM598" s="0"/>
      <c r="FN598" s="0"/>
      <c r="FO598" s="0"/>
      <c r="FP598" s="0"/>
      <c r="FQ598" s="0"/>
      <c r="FR598" s="0"/>
      <c r="FS598" s="0"/>
      <c r="FT598" s="0"/>
      <c r="FU598" s="0"/>
      <c r="FV598" s="0"/>
      <c r="FW598" s="0"/>
      <c r="FX598" s="0"/>
      <c r="FY598" s="0"/>
      <c r="FZ598" s="0"/>
      <c r="GA598" s="0"/>
      <c r="GB598" s="0"/>
      <c r="GC598" s="0"/>
      <c r="GD598" s="0"/>
      <c r="GE598" s="0"/>
      <c r="GF598" s="0"/>
      <c r="GG598" s="0"/>
      <c r="GH598" s="0"/>
      <c r="GI598" s="0"/>
      <c r="GJ598" s="0"/>
      <c r="GK598" s="0"/>
      <c r="GL598" s="0"/>
      <c r="GM598" s="0"/>
      <c r="GN598" s="0"/>
      <c r="GO598" s="0"/>
      <c r="GP598" s="0"/>
      <c r="GQ598" s="0"/>
      <c r="GR598" s="0"/>
      <c r="GS598" s="0"/>
      <c r="GT598" s="0"/>
      <c r="GU598" s="0"/>
      <c r="GV598" s="0"/>
      <c r="GW598" s="0"/>
      <c r="GX598" s="0"/>
      <c r="GY598" s="0"/>
      <c r="GZ598" s="0"/>
      <c r="HA598" s="0"/>
      <c r="HB598" s="0"/>
      <c r="HC598" s="0"/>
      <c r="HD598" s="0"/>
      <c r="HE598" s="0"/>
      <c r="HF598" s="0"/>
      <c r="HG598" s="0"/>
      <c r="HH598" s="0"/>
      <c r="HI598" s="0"/>
      <c r="HJ598" s="0"/>
      <c r="HK598" s="0"/>
      <c r="HL598" s="0"/>
      <c r="HM598" s="0"/>
      <c r="HN598" s="0"/>
      <c r="HO598" s="0"/>
      <c r="HP598" s="0"/>
      <c r="HQ598" s="0"/>
      <c r="HR598" s="0"/>
      <c r="HS598" s="0"/>
      <c r="HT598" s="0"/>
      <c r="HU598" s="0"/>
      <c r="HV598" s="0"/>
      <c r="HW598" s="0"/>
      <c r="HX598" s="0"/>
      <c r="HY598" s="0"/>
      <c r="HZ598" s="0"/>
      <c r="IA598" s="0"/>
      <c r="IB598" s="0"/>
      <c r="IC598" s="0"/>
      <c r="ID598" s="0"/>
      <c r="IE598" s="0"/>
      <c r="IF598" s="0"/>
      <c r="IG598" s="0"/>
      <c r="IH598" s="0"/>
      <c r="II598" s="0"/>
      <c r="IJ598" s="0"/>
      <c r="IK598" s="0"/>
      <c r="IL598" s="0"/>
      <c r="IM598" s="0"/>
      <c r="IN598" s="0"/>
      <c r="IO598" s="0"/>
      <c r="IP598" s="0"/>
      <c r="IQ598" s="0"/>
      <c r="IR598" s="0"/>
      <c r="IS598" s="0"/>
      <c r="IT598" s="0"/>
      <c r="IU598" s="0"/>
      <c r="IV598" s="0"/>
      <c r="IW598" s="0"/>
    </row>
    <row r="599" customFormat="false" ht="12.75" hidden="true" customHeight="false" outlineLevel="0" collapsed="false">
      <c r="A599" s="43"/>
      <c r="B599" s="11" t="n">
        <v>36325</v>
      </c>
      <c r="E599" s="55" t="s">
        <v>1093</v>
      </c>
      <c r="F599" s="55" t="s">
        <v>1504</v>
      </c>
      <c r="G599" s="6" t="s">
        <v>45</v>
      </c>
      <c r="H599" s="5" t="n">
        <v>5333</v>
      </c>
      <c r="I599" s="1"/>
      <c r="J599" s="56"/>
      <c r="K599" s="1"/>
      <c r="L599" s="55"/>
      <c r="M599" s="55"/>
      <c r="N599" s="1" t="s">
        <v>56</v>
      </c>
      <c r="O599" s="1" t="s">
        <v>90</v>
      </c>
      <c r="Q599" s="1"/>
      <c r="R599" s="1" t="n">
        <v>2979</v>
      </c>
      <c r="S599" s="1" t="n">
        <v>2920</v>
      </c>
      <c r="T599" s="1" t="n">
        <v>2422</v>
      </c>
      <c r="U599" s="1" t="n">
        <v>2213</v>
      </c>
      <c r="V599" s="1" t="n">
        <v>3572</v>
      </c>
      <c r="W599" s="1" t="n">
        <v>3572</v>
      </c>
      <c r="X599" s="47" t="n">
        <f aca="false">+W599-U599</f>
        <v>1359</v>
      </c>
      <c r="Y599" s="14" t="n">
        <f aca="false">+W599-V599</f>
        <v>0</v>
      </c>
      <c r="Z599" s="8" t="s">
        <v>139</v>
      </c>
      <c r="AA599" s="49"/>
      <c r="AB599" s="45"/>
      <c r="AC599" s="5"/>
      <c r="AD599" s="5" t="n">
        <v>508842</v>
      </c>
      <c r="AE599" s="44" t="s">
        <v>59</v>
      </c>
      <c r="AF599" s="51"/>
      <c r="AG599" s="57"/>
      <c r="AH599" s="53"/>
      <c r="AI599" s="53" t="s">
        <v>4</v>
      </c>
      <c r="AJ599" s="1"/>
      <c r="AK599" s="54" t="s">
        <v>68</v>
      </c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  <c r="GB599" s="0"/>
      <c r="GC599" s="0"/>
      <c r="GD599" s="0"/>
      <c r="GE599" s="0"/>
      <c r="GF599" s="0"/>
      <c r="GG599" s="0"/>
      <c r="GH599" s="0"/>
      <c r="GI599" s="0"/>
      <c r="GJ599" s="0"/>
      <c r="GK599" s="0"/>
      <c r="GL599" s="0"/>
      <c r="GM599" s="0"/>
      <c r="GN599" s="0"/>
      <c r="GO599" s="0"/>
      <c r="GP599" s="0"/>
      <c r="GQ599" s="0"/>
      <c r="GR599" s="0"/>
      <c r="GS599" s="0"/>
      <c r="GT599" s="0"/>
      <c r="GU599" s="0"/>
      <c r="GV599" s="0"/>
      <c r="GW599" s="0"/>
      <c r="GX599" s="0"/>
      <c r="GY599" s="0"/>
      <c r="GZ599" s="0"/>
      <c r="HA599" s="0"/>
      <c r="HB599" s="0"/>
      <c r="HC599" s="0"/>
      <c r="HD599" s="0"/>
      <c r="HE599" s="0"/>
      <c r="HF599" s="0"/>
      <c r="HG599" s="0"/>
      <c r="HH599" s="0"/>
      <c r="HI599" s="0"/>
      <c r="HJ599" s="0"/>
      <c r="HK599" s="0"/>
      <c r="HL599" s="0"/>
      <c r="HM599" s="0"/>
      <c r="HN599" s="0"/>
      <c r="HO599" s="0"/>
      <c r="HP599" s="0"/>
      <c r="HQ599" s="0"/>
      <c r="HR599" s="0"/>
      <c r="HS599" s="0"/>
      <c r="HT599" s="0"/>
      <c r="HU599" s="0"/>
      <c r="HV599" s="0"/>
      <c r="HW599" s="0"/>
      <c r="HX599" s="0"/>
      <c r="HY599" s="0"/>
      <c r="HZ599" s="0"/>
      <c r="IA599" s="0"/>
      <c r="IB599" s="0"/>
      <c r="IC599" s="0"/>
      <c r="ID599" s="0"/>
      <c r="IE599" s="0"/>
      <c r="IF599" s="0"/>
      <c r="IG599" s="0"/>
      <c r="IH599" s="0"/>
      <c r="II599" s="0"/>
      <c r="IJ599" s="0"/>
      <c r="IK599" s="0"/>
      <c r="IL599" s="0"/>
      <c r="IM599" s="0"/>
      <c r="IN599" s="0"/>
      <c r="IO599" s="0"/>
      <c r="IP599" s="0"/>
      <c r="IQ599" s="0"/>
      <c r="IR599" s="0"/>
      <c r="IS599" s="0"/>
      <c r="IT599" s="0"/>
      <c r="IU599" s="0"/>
      <c r="IV599" s="0"/>
      <c r="IW599" s="0"/>
    </row>
    <row r="600" customFormat="false" ht="22.5" hidden="true" customHeight="false" outlineLevel="0" collapsed="false">
      <c r="A600" s="43"/>
      <c r="B600" s="11" t="s">
        <v>42</v>
      </c>
      <c r="E600" s="55" t="s">
        <v>93</v>
      </c>
      <c r="F600" s="55" t="s">
        <v>1505</v>
      </c>
      <c r="G600" s="6" t="s">
        <v>45</v>
      </c>
      <c r="H600" s="5" t="n">
        <v>9757</v>
      </c>
      <c r="I600" s="1"/>
      <c r="J600" s="56"/>
      <c r="K600" s="1" t="n">
        <v>1</v>
      </c>
      <c r="L600" s="55"/>
      <c r="M600" s="55" t="s">
        <v>96</v>
      </c>
      <c r="N600" s="1"/>
      <c r="O600" s="1" t="s">
        <v>520</v>
      </c>
      <c r="Q600" s="1" t="n">
        <v>4326</v>
      </c>
      <c r="R600" s="1" t="n">
        <v>409</v>
      </c>
      <c r="S600" s="1" t="n">
        <v>3148</v>
      </c>
      <c r="T600" s="1" t="n">
        <v>2848</v>
      </c>
      <c r="U600" s="1" t="n">
        <v>3300</v>
      </c>
      <c r="V600" s="1" t="n">
        <v>5707</v>
      </c>
      <c r="W600" s="1" t="n">
        <v>5284</v>
      </c>
      <c r="X600" s="47" t="n">
        <f aca="false">+W600-U600</f>
        <v>1984</v>
      </c>
      <c r="Y600" s="14" t="n">
        <f aca="false">+W600-V600</f>
        <v>-423</v>
      </c>
      <c r="Z600" s="67" t="s">
        <v>102</v>
      </c>
      <c r="AA600" s="49"/>
      <c r="AB600" s="45"/>
      <c r="AC600" s="5"/>
      <c r="AD600" s="5" t="n">
        <v>126289</v>
      </c>
      <c r="AE600" s="44" t="s">
        <v>59</v>
      </c>
      <c r="AF600" s="51" t="n">
        <v>0.03</v>
      </c>
      <c r="AG600" s="52" t="n">
        <v>9903</v>
      </c>
      <c r="AH600" s="53" t="s">
        <v>74</v>
      </c>
      <c r="AI600" s="53" t="s">
        <v>4</v>
      </c>
      <c r="AJ600" s="1" t="s">
        <v>1506</v>
      </c>
      <c r="AK600" s="54" t="s">
        <v>68</v>
      </c>
      <c r="AL600" s="72"/>
      <c r="AM600" s="72"/>
      <c r="AN600" s="72"/>
      <c r="AO600" s="72"/>
      <c r="AP600" s="72"/>
      <c r="AQ600" s="72"/>
      <c r="AR600" s="72"/>
      <c r="AS600" s="72"/>
      <c r="AT600" s="72"/>
      <c r="AU600" s="72"/>
      <c r="AV600" s="72"/>
      <c r="AW600" s="72"/>
      <c r="AX600" s="72"/>
      <c r="AY600" s="72"/>
      <c r="AZ600" s="72"/>
      <c r="BA600" s="72"/>
      <c r="BB600" s="72"/>
      <c r="BC600" s="72"/>
      <c r="BD600" s="72"/>
      <c r="BE600" s="72"/>
      <c r="BF600" s="72"/>
      <c r="BG600" s="72"/>
      <c r="BH600" s="72"/>
      <c r="BI600" s="72"/>
      <c r="BJ600" s="72"/>
      <c r="BK600" s="72"/>
      <c r="BL600" s="72"/>
      <c r="BM600" s="72"/>
      <c r="BN600" s="72"/>
      <c r="BO600" s="72"/>
      <c r="BP600" s="72"/>
      <c r="BQ600" s="72"/>
      <c r="BR600" s="72"/>
      <c r="BS600" s="72"/>
      <c r="BT600" s="72"/>
      <c r="BU600" s="72"/>
      <c r="BV600" s="72"/>
      <c r="BW600" s="72"/>
      <c r="BX600" s="72"/>
      <c r="BY600" s="72"/>
      <c r="BZ600" s="72"/>
      <c r="CA600" s="72"/>
      <c r="CB600" s="72"/>
      <c r="CC600" s="72"/>
      <c r="CD600" s="72"/>
      <c r="CE600" s="72"/>
      <c r="CF600" s="72"/>
      <c r="CG600" s="72"/>
      <c r="CH600" s="72"/>
      <c r="CI600" s="72"/>
      <c r="CJ600" s="72"/>
      <c r="CK600" s="72"/>
      <c r="CL600" s="72"/>
      <c r="CM600" s="72"/>
      <c r="CN600" s="72"/>
      <c r="CO600" s="72"/>
      <c r="CP600" s="72"/>
      <c r="CQ600" s="72"/>
      <c r="CR600" s="72"/>
      <c r="CS600" s="72"/>
      <c r="CT600" s="72"/>
      <c r="CU600" s="72"/>
      <c r="CV600" s="72"/>
      <c r="CW600" s="72"/>
      <c r="CX600" s="72"/>
      <c r="CY600" s="72"/>
      <c r="CZ600" s="72"/>
      <c r="DA600" s="72"/>
      <c r="DB600" s="72"/>
      <c r="DC600" s="72"/>
      <c r="DD600" s="72"/>
      <c r="DE600" s="72"/>
      <c r="DF600" s="72"/>
      <c r="DG600" s="72"/>
      <c r="DH600" s="72"/>
      <c r="DI600" s="72"/>
      <c r="DJ600" s="72"/>
      <c r="DK600" s="72"/>
      <c r="DL600" s="72"/>
      <c r="DM600" s="72"/>
      <c r="DN600" s="72"/>
      <c r="DO600" s="72"/>
      <c r="DP600" s="72"/>
      <c r="DQ600" s="72"/>
      <c r="DR600" s="72"/>
      <c r="DS600" s="72"/>
      <c r="DT600" s="72"/>
      <c r="DU600" s="72"/>
      <c r="DV600" s="72"/>
      <c r="DW600" s="72"/>
      <c r="DX600" s="72"/>
      <c r="DY600" s="72"/>
      <c r="DZ600" s="72"/>
      <c r="EA600" s="72"/>
      <c r="EB600" s="72"/>
      <c r="EC600" s="72"/>
      <c r="ED600" s="72"/>
      <c r="EE600" s="72"/>
      <c r="EF600" s="72"/>
      <c r="EG600" s="72"/>
      <c r="EH600" s="72"/>
      <c r="EI600" s="72"/>
      <c r="EJ600" s="72"/>
      <c r="EK600" s="72"/>
      <c r="EL600" s="72"/>
      <c r="EM600" s="72"/>
      <c r="EN600" s="72"/>
      <c r="EO600" s="72"/>
      <c r="EP600" s="72"/>
      <c r="EQ600" s="72"/>
      <c r="ER600" s="72"/>
      <c r="ES600" s="72"/>
      <c r="ET600" s="72"/>
      <c r="EU600" s="72"/>
      <c r="EV600" s="72"/>
      <c r="EW600" s="72"/>
      <c r="EX600" s="72"/>
      <c r="EY600" s="72"/>
      <c r="EZ600" s="72"/>
      <c r="FA600" s="72"/>
      <c r="FB600" s="72"/>
      <c r="FC600" s="72"/>
      <c r="FD600" s="72"/>
      <c r="FE600" s="72"/>
      <c r="FF600" s="72"/>
      <c r="FG600" s="72"/>
      <c r="FH600" s="72"/>
      <c r="FI600" s="72"/>
      <c r="FJ600" s="72"/>
      <c r="FK600" s="72"/>
      <c r="FL600" s="72"/>
      <c r="FM600" s="72"/>
      <c r="FN600" s="72"/>
      <c r="FO600" s="72"/>
      <c r="FP600" s="72"/>
      <c r="FQ600" s="72"/>
      <c r="FR600" s="72"/>
      <c r="FS600" s="72"/>
      <c r="FT600" s="72"/>
      <c r="FU600" s="72"/>
      <c r="FV600" s="72"/>
      <c r="FW600" s="72"/>
      <c r="FX600" s="72"/>
      <c r="FY600" s="72"/>
      <c r="FZ600" s="72"/>
      <c r="GA600" s="72"/>
      <c r="GB600" s="72"/>
      <c r="GC600" s="72"/>
      <c r="GD600" s="72"/>
      <c r="GE600" s="72"/>
      <c r="GF600" s="72"/>
      <c r="GG600" s="72"/>
      <c r="GH600" s="72"/>
      <c r="GI600" s="72"/>
      <c r="GJ600" s="72"/>
      <c r="GK600" s="72"/>
      <c r="GL600" s="72"/>
      <c r="GM600" s="72"/>
      <c r="GN600" s="72"/>
      <c r="GO600" s="72"/>
      <c r="GP600" s="72"/>
      <c r="GQ600" s="72"/>
      <c r="GR600" s="72"/>
      <c r="GS600" s="72"/>
      <c r="GT600" s="72"/>
      <c r="GU600" s="72"/>
      <c r="GV600" s="72"/>
      <c r="GW600" s="72"/>
      <c r="GX600" s="72"/>
      <c r="GY600" s="72"/>
      <c r="GZ600" s="72"/>
      <c r="HA600" s="72"/>
      <c r="HB600" s="72"/>
      <c r="HC600" s="72"/>
      <c r="HD600" s="72"/>
      <c r="HE600" s="72"/>
      <c r="HF600" s="72"/>
      <c r="HG600" s="72"/>
      <c r="HH600" s="72"/>
      <c r="HI600" s="72"/>
      <c r="HJ600" s="72"/>
      <c r="HK600" s="72"/>
      <c r="HL600" s="72"/>
      <c r="HM600" s="72"/>
      <c r="HN600" s="72"/>
      <c r="HO600" s="72"/>
      <c r="HP600" s="72"/>
      <c r="HQ600" s="72"/>
      <c r="HR600" s="72"/>
      <c r="HS600" s="72"/>
      <c r="HT600" s="72"/>
      <c r="HU600" s="72"/>
      <c r="HV600" s="72"/>
      <c r="HW600" s="72"/>
      <c r="HX600" s="72"/>
      <c r="HY600" s="72"/>
      <c r="HZ600" s="72"/>
      <c r="IA600" s="72"/>
      <c r="IB600" s="72"/>
      <c r="IC600" s="72"/>
      <c r="ID600" s="72"/>
      <c r="IE600" s="72"/>
      <c r="IF600" s="72"/>
      <c r="IG600" s="72"/>
      <c r="IH600" s="72"/>
      <c r="II600" s="72"/>
      <c r="IJ600" s="72"/>
      <c r="IK600" s="72"/>
      <c r="IL600" s="72"/>
      <c r="IM600" s="72"/>
      <c r="IN600" s="72"/>
      <c r="IO600" s="72"/>
      <c r="IP600" s="72"/>
      <c r="IQ600" s="72"/>
      <c r="IR600" s="72"/>
      <c r="IS600" s="72"/>
      <c r="IT600" s="72"/>
      <c r="IU600" s="72"/>
      <c r="IV600" s="72"/>
      <c r="IW600" s="72"/>
    </row>
    <row r="601" customFormat="false" ht="12.75" hidden="true" customHeight="false" outlineLevel="0" collapsed="false">
      <c r="A601" s="43"/>
      <c r="B601" s="11" t="n">
        <v>36447</v>
      </c>
      <c r="E601" s="55" t="s">
        <v>1167</v>
      </c>
      <c r="F601" s="55" t="s">
        <v>886</v>
      </c>
      <c r="G601" s="6" t="s">
        <v>45</v>
      </c>
      <c r="H601" s="5" t="n">
        <v>9603</v>
      </c>
      <c r="I601" s="1"/>
      <c r="J601" s="56"/>
      <c r="K601" s="1"/>
      <c r="L601" s="55"/>
      <c r="M601" s="55"/>
      <c r="N601" s="1" t="s">
        <v>56</v>
      </c>
      <c r="O601" s="1" t="s">
        <v>64</v>
      </c>
      <c r="Q601" s="1" t="n">
        <v>29969</v>
      </c>
      <c r="R601" s="1" t="n">
        <f aca="false">35364-98</f>
        <v>35266</v>
      </c>
      <c r="S601" s="1" t="n">
        <v>0</v>
      </c>
      <c r="T601" s="1" t="n">
        <v>35000</v>
      </c>
      <c r="U601" s="1" t="n">
        <v>37146</v>
      </c>
      <c r="V601" s="1" t="n">
        <v>36594</v>
      </c>
      <c r="W601" s="1" t="n">
        <f aca="false">39102+30</f>
        <v>39132</v>
      </c>
      <c r="X601" s="47" t="n">
        <f aca="false">+W601-U601</f>
        <v>1986</v>
      </c>
      <c r="Y601" s="14" t="n">
        <f aca="false">+W601-V601</f>
        <v>2538</v>
      </c>
      <c r="Z601" s="67" t="s">
        <v>65</v>
      </c>
      <c r="AA601" s="49"/>
      <c r="AB601" s="45"/>
      <c r="AC601" s="5"/>
      <c r="AD601" s="5" t="n">
        <v>542944</v>
      </c>
      <c r="AE601" s="44" t="s">
        <v>59</v>
      </c>
      <c r="AF601" s="51"/>
      <c r="AG601" s="57"/>
      <c r="AH601" s="53"/>
      <c r="AI601" s="53" t="s">
        <v>4</v>
      </c>
      <c r="AJ601" s="1"/>
      <c r="AK601" s="54" t="s">
        <v>1507</v>
      </c>
      <c r="AL601" s="0"/>
      <c r="AM601" s="0"/>
      <c r="AN601" s="0"/>
      <c r="AO601" s="0"/>
      <c r="AP601" s="0"/>
      <c r="AQ601" s="0"/>
      <c r="AR601" s="0"/>
      <c r="AS601" s="0"/>
      <c r="AT601" s="0"/>
      <c r="AU601" s="0"/>
      <c r="AV601" s="0"/>
      <c r="AW601" s="0"/>
      <c r="AX601" s="0"/>
      <c r="AY601" s="0"/>
      <c r="AZ601" s="0"/>
      <c r="BA601" s="0"/>
      <c r="BB601" s="0"/>
      <c r="BC601" s="0"/>
      <c r="BD601" s="0"/>
      <c r="BE601" s="0"/>
      <c r="BF601" s="0"/>
      <c r="BG601" s="0"/>
      <c r="BH601" s="0"/>
      <c r="BI601" s="0"/>
      <c r="BJ601" s="0"/>
      <c r="BK601" s="0"/>
      <c r="BL601" s="0"/>
      <c r="BM601" s="0"/>
      <c r="BN601" s="0"/>
      <c r="BO601" s="0"/>
      <c r="BP601" s="0"/>
      <c r="BQ601" s="0"/>
      <c r="BR601" s="0"/>
      <c r="BS601" s="0"/>
      <c r="BT601" s="0"/>
      <c r="BU601" s="0"/>
      <c r="BV601" s="0"/>
      <c r="BW601" s="0"/>
      <c r="BX601" s="0"/>
      <c r="BY601" s="0"/>
      <c r="BZ601" s="0"/>
      <c r="CA601" s="0"/>
      <c r="CB601" s="0"/>
      <c r="CC601" s="0"/>
      <c r="CD601" s="0"/>
      <c r="CE601" s="0"/>
      <c r="CF601" s="0"/>
      <c r="CG601" s="0"/>
      <c r="CH601" s="0"/>
      <c r="CI601" s="0"/>
      <c r="CJ601" s="0"/>
      <c r="CK601" s="0"/>
      <c r="CL601" s="0"/>
      <c r="CM601" s="0"/>
      <c r="CN601" s="0"/>
      <c r="CO601" s="0"/>
      <c r="CP601" s="0"/>
      <c r="CQ601" s="0"/>
      <c r="CR601" s="0"/>
      <c r="CS601" s="0"/>
      <c r="CT601" s="0"/>
      <c r="CU601" s="0"/>
      <c r="CV601" s="0"/>
      <c r="CW601" s="0"/>
      <c r="CX601" s="0"/>
      <c r="CY601" s="0"/>
      <c r="CZ601" s="0"/>
      <c r="DA601" s="0"/>
      <c r="DB601" s="0"/>
      <c r="DC601" s="0"/>
      <c r="DD601" s="0"/>
      <c r="DE601" s="0"/>
      <c r="DF601" s="0"/>
      <c r="DG601" s="0"/>
      <c r="DH601" s="0"/>
      <c r="DI601" s="0"/>
      <c r="DJ601" s="0"/>
      <c r="DK601" s="0"/>
      <c r="DL601" s="0"/>
      <c r="DM601" s="0"/>
      <c r="DN601" s="0"/>
      <c r="DO601" s="0"/>
      <c r="DP601" s="0"/>
      <c r="DQ601" s="0"/>
      <c r="DR601" s="0"/>
      <c r="DS601" s="0"/>
      <c r="DT601" s="0"/>
      <c r="DU601" s="0"/>
      <c r="DV601" s="0"/>
      <c r="DW601" s="0"/>
      <c r="DX601" s="0"/>
      <c r="DY601" s="0"/>
      <c r="DZ601" s="0"/>
      <c r="EA601" s="0"/>
      <c r="EB601" s="0"/>
      <c r="EC601" s="0"/>
      <c r="ED601" s="0"/>
      <c r="EE601" s="0"/>
      <c r="EF601" s="0"/>
      <c r="EG601" s="0"/>
      <c r="EH601" s="0"/>
      <c r="EI601" s="0"/>
      <c r="EJ601" s="0"/>
      <c r="EK601" s="0"/>
      <c r="EL601" s="0"/>
      <c r="EM601" s="0"/>
      <c r="EN601" s="0"/>
      <c r="EO601" s="0"/>
      <c r="EP601" s="0"/>
      <c r="EQ601" s="0"/>
      <c r="ER601" s="0"/>
      <c r="ES601" s="0"/>
      <c r="ET601" s="0"/>
      <c r="EU601" s="0"/>
      <c r="EV601" s="0"/>
      <c r="EW601" s="0"/>
      <c r="EX601" s="0"/>
      <c r="EY601" s="0"/>
      <c r="EZ601" s="0"/>
      <c r="FA601" s="0"/>
      <c r="FB601" s="0"/>
      <c r="FC601" s="0"/>
      <c r="FD601" s="0"/>
      <c r="FE601" s="0"/>
      <c r="FF601" s="0"/>
      <c r="FG601" s="0"/>
      <c r="FH601" s="0"/>
      <c r="FI601" s="0"/>
      <c r="FJ601" s="0"/>
      <c r="FK601" s="0"/>
      <c r="FL601" s="0"/>
      <c r="FM601" s="0"/>
      <c r="FN601" s="0"/>
      <c r="FO601" s="0"/>
      <c r="FP601" s="0"/>
      <c r="FQ601" s="0"/>
      <c r="FR601" s="0"/>
      <c r="FS601" s="0"/>
      <c r="FT601" s="0"/>
      <c r="FU601" s="0"/>
      <c r="FV601" s="0"/>
      <c r="FW601" s="0"/>
      <c r="FX601" s="0"/>
      <c r="FY601" s="0"/>
      <c r="FZ601" s="0"/>
      <c r="GA601" s="0"/>
      <c r="GB601" s="0"/>
      <c r="GC601" s="0"/>
      <c r="GD601" s="0"/>
      <c r="GE601" s="0"/>
      <c r="GF601" s="0"/>
      <c r="GG601" s="0"/>
      <c r="GH601" s="0"/>
      <c r="GI601" s="0"/>
      <c r="GJ601" s="0"/>
      <c r="GK601" s="0"/>
      <c r="GL601" s="0"/>
      <c r="GM601" s="0"/>
      <c r="GN601" s="0"/>
      <c r="GO601" s="0"/>
      <c r="GP601" s="0"/>
      <c r="GQ601" s="0"/>
      <c r="GR601" s="0"/>
      <c r="GS601" s="0"/>
      <c r="GT601" s="0"/>
      <c r="GU601" s="0"/>
      <c r="GV601" s="0"/>
      <c r="GW601" s="0"/>
      <c r="GX601" s="0"/>
      <c r="GY601" s="0"/>
      <c r="GZ601" s="0"/>
      <c r="HA601" s="0"/>
      <c r="HB601" s="0"/>
      <c r="HC601" s="0"/>
      <c r="HD601" s="0"/>
      <c r="HE601" s="0"/>
      <c r="HF601" s="0"/>
      <c r="HG601" s="0"/>
      <c r="HH601" s="0"/>
      <c r="HI601" s="0"/>
      <c r="HJ601" s="0"/>
      <c r="HK601" s="0"/>
      <c r="HL601" s="0"/>
      <c r="HM601" s="0"/>
      <c r="HN601" s="0"/>
      <c r="HO601" s="0"/>
      <c r="HP601" s="0"/>
      <c r="HQ601" s="0"/>
      <c r="HR601" s="0"/>
      <c r="HS601" s="0"/>
      <c r="HT601" s="0"/>
      <c r="HU601" s="0"/>
      <c r="HV601" s="0"/>
      <c r="HW601" s="0"/>
      <c r="HX601" s="0"/>
      <c r="HY601" s="0"/>
      <c r="HZ601" s="0"/>
      <c r="IA601" s="0"/>
      <c r="IB601" s="0"/>
      <c r="IC601" s="0"/>
      <c r="ID601" s="0"/>
      <c r="IE601" s="0"/>
      <c r="IF601" s="0"/>
      <c r="IG601" s="0"/>
      <c r="IH601" s="0"/>
      <c r="II601" s="0"/>
      <c r="IJ601" s="0"/>
      <c r="IK601" s="0"/>
      <c r="IL601" s="0"/>
      <c r="IM601" s="0"/>
      <c r="IN601" s="0"/>
      <c r="IO601" s="0"/>
      <c r="IP601" s="0"/>
      <c r="IQ601" s="0"/>
      <c r="IR601" s="0"/>
      <c r="IS601" s="0"/>
      <c r="IT601" s="0"/>
      <c r="IU601" s="0"/>
      <c r="IV601" s="0"/>
      <c r="IW601" s="0"/>
    </row>
    <row r="602" customFormat="false" ht="22.5" hidden="true" customHeight="false" outlineLevel="0" collapsed="false">
      <c r="A602" s="43"/>
      <c r="B602" s="11" t="s">
        <v>42</v>
      </c>
      <c r="C602" s="55"/>
      <c r="D602" s="1"/>
      <c r="E602" s="55" t="s">
        <v>1508</v>
      </c>
      <c r="F602" s="3" t="s">
        <v>822</v>
      </c>
      <c r="G602" s="6" t="s">
        <v>45</v>
      </c>
      <c r="H602" s="5" t="n">
        <v>6722</v>
      </c>
      <c r="I602" s="1"/>
      <c r="J602" s="56"/>
      <c r="K602" s="1"/>
      <c r="L602" s="55"/>
      <c r="M602" s="55"/>
      <c r="N602" s="1"/>
      <c r="O602" s="1" t="s">
        <v>108</v>
      </c>
      <c r="Q602" s="1" t="n">
        <v>7513</v>
      </c>
      <c r="R602" s="1" t="n">
        <v>5859</v>
      </c>
      <c r="S602" s="1" t="n">
        <v>6829</v>
      </c>
      <c r="T602" s="1" t="n">
        <v>7117</v>
      </c>
      <c r="U602" s="1" t="n">
        <v>5899</v>
      </c>
      <c r="V602" s="1" t="n">
        <v>5377</v>
      </c>
      <c r="W602" s="1" t="n">
        <f aca="false">7875+353</f>
        <v>8228</v>
      </c>
      <c r="X602" s="47" t="n">
        <f aca="false">+W602-U602</f>
        <v>2329</v>
      </c>
      <c r="Y602" s="14" t="n">
        <f aca="false">+W602-V602</f>
        <v>2851</v>
      </c>
      <c r="Z602" s="67" t="s">
        <v>1509</v>
      </c>
      <c r="AA602" s="49"/>
      <c r="AB602" s="45"/>
      <c r="AC602" s="5"/>
      <c r="AD602" s="5" t="n">
        <v>135865</v>
      </c>
      <c r="AE602" s="44" t="s">
        <v>59</v>
      </c>
      <c r="AF602" s="9" t="n">
        <v>0.093</v>
      </c>
      <c r="AG602" s="109" t="n">
        <v>9908</v>
      </c>
      <c r="AH602" s="1" t="s">
        <v>171</v>
      </c>
      <c r="AI602" s="53" t="s">
        <v>4</v>
      </c>
      <c r="AJ602" s="1" t="s">
        <v>79</v>
      </c>
      <c r="AK602" s="54" t="s">
        <v>68</v>
      </c>
      <c r="AL602" s="0"/>
      <c r="AM602" s="0"/>
      <c r="AN602" s="0"/>
      <c r="AO602" s="0"/>
      <c r="AP602" s="0"/>
      <c r="AQ602" s="0"/>
      <c r="AR602" s="0"/>
      <c r="AS602" s="0"/>
      <c r="AT602" s="0"/>
      <c r="AU602" s="0"/>
      <c r="AV602" s="0"/>
      <c r="AW602" s="0"/>
      <c r="AX602" s="0"/>
      <c r="AY602" s="0"/>
      <c r="AZ602" s="0"/>
      <c r="BA602" s="0"/>
      <c r="BB602" s="0"/>
      <c r="BC602" s="0"/>
      <c r="BD602" s="0"/>
      <c r="BE602" s="0"/>
      <c r="BF602" s="0"/>
      <c r="BG602" s="0"/>
      <c r="BH602" s="0"/>
      <c r="BI602" s="0"/>
      <c r="BJ602" s="0"/>
      <c r="BK602" s="0"/>
      <c r="BL602" s="0"/>
      <c r="BM602" s="0"/>
      <c r="BN602" s="0"/>
      <c r="BO602" s="0"/>
      <c r="BP602" s="0"/>
      <c r="BQ602" s="0"/>
      <c r="BR602" s="0"/>
      <c r="BS602" s="0"/>
      <c r="BT602" s="0"/>
      <c r="BU602" s="0"/>
      <c r="BV602" s="0"/>
      <c r="BW602" s="0"/>
      <c r="BX602" s="0"/>
      <c r="BY602" s="0"/>
      <c r="BZ602" s="0"/>
      <c r="CA602" s="0"/>
      <c r="CB602" s="0"/>
      <c r="CC602" s="0"/>
      <c r="CD602" s="0"/>
      <c r="CE602" s="0"/>
      <c r="CF602" s="0"/>
      <c r="CG602" s="0"/>
      <c r="CH602" s="0"/>
      <c r="CI602" s="0"/>
      <c r="CJ602" s="0"/>
      <c r="CK602" s="0"/>
      <c r="CL602" s="0"/>
      <c r="CM602" s="0"/>
      <c r="CN602" s="0"/>
      <c r="CO602" s="0"/>
      <c r="CP602" s="0"/>
      <c r="CQ602" s="0"/>
      <c r="CR602" s="0"/>
      <c r="CS602" s="0"/>
      <c r="CT602" s="0"/>
      <c r="CU602" s="0"/>
      <c r="CV602" s="0"/>
      <c r="CW602" s="0"/>
      <c r="CX602" s="0"/>
      <c r="CY602" s="0"/>
      <c r="CZ602" s="0"/>
      <c r="DA602" s="0"/>
      <c r="DB602" s="0"/>
      <c r="DC602" s="0"/>
      <c r="DD602" s="0"/>
      <c r="DE602" s="0"/>
      <c r="DF602" s="0"/>
      <c r="DG602" s="0"/>
      <c r="DH602" s="0"/>
      <c r="DI602" s="0"/>
      <c r="DJ602" s="0"/>
      <c r="DK602" s="0"/>
      <c r="DL602" s="0"/>
      <c r="DM602" s="0"/>
      <c r="DN602" s="0"/>
      <c r="DO602" s="0"/>
      <c r="DP602" s="0"/>
      <c r="DQ602" s="0"/>
      <c r="DR602" s="0"/>
      <c r="DS602" s="0"/>
      <c r="DT602" s="0"/>
      <c r="DU602" s="0"/>
      <c r="DV602" s="0"/>
      <c r="DW602" s="0"/>
      <c r="DX602" s="0"/>
      <c r="DY602" s="0"/>
      <c r="DZ602" s="0"/>
      <c r="EA602" s="0"/>
      <c r="EB602" s="0"/>
      <c r="EC602" s="0"/>
      <c r="ED602" s="0"/>
      <c r="EE602" s="0"/>
      <c r="EF602" s="0"/>
      <c r="EG602" s="0"/>
      <c r="EH602" s="0"/>
      <c r="EI602" s="0"/>
      <c r="EJ602" s="0"/>
      <c r="EK602" s="0"/>
      <c r="EL602" s="0"/>
      <c r="EM602" s="0"/>
      <c r="EN602" s="0"/>
      <c r="EO602" s="0"/>
      <c r="EP602" s="0"/>
      <c r="EQ602" s="0"/>
      <c r="ER602" s="0"/>
      <c r="ES602" s="0"/>
      <c r="ET602" s="0"/>
      <c r="EU602" s="0"/>
      <c r="EV602" s="0"/>
      <c r="EW602" s="0"/>
      <c r="EX602" s="0"/>
      <c r="EY602" s="0"/>
      <c r="EZ602" s="0"/>
      <c r="FA602" s="0"/>
      <c r="FB602" s="0"/>
      <c r="FC602" s="0"/>
      <c r="FD602" s="0"/>
      <c r="FE602" s="0"/>
      <c r="FF602" s="0"/>
      <c r="FG602" s="0"/>
      <c r="FH602" s="0"/>
      <c r="FI602" s="0"/>
      <c r="FJ602" s="0"/>
      <c r="FK602" s="0"/>
      <c r="FL602" s="0"/>
      <c r="FM602" s="0"/>
      <c r="FN602" s="0"/>
      <c r="FO602" s="0"/>
      <c r="FP602" s="0"/>
      <c r="FQ602" s="0"/>
      <c r="FR602" s="0"/>
      <c r="FS602" s="0"/>
      <c r="FT602" s="0"/>
      <c r="FU602" s="0"/>
      <c r="FV602" s="0"/>
      <c r="FW602" s="0"/>
      <c r="FX602" s="0"/>
      <c r="FY602" s="0"/>
      <c r="FZ602" s="0"/>
      <c r="GA602" s="0"/>
      <c r="GB602" s="0"/>
      <c r="GC602" s="0"/>
      <c r="GD602" s="0"/>
      <c r="GE602" s="0"/>
      <c r="GF602" s="0"/>
      <c r="GG602" s="0"/>
      <c r="GH602" s="0"/>
      <c r="GI602" s="0"/>
      <c r="GJ602" s="0"/>
      <c r="GK602" s="0"/>
      <c r="GL602" s="0"/>
      <c r="GM602" s="0"/>
      <c r="GN602" s="0"/>
      <c r="GO602" s="0"/>
      <c r="GP602" s="0"/>
      <c r="GQ602" s="0"/>
      <c r="GR602" s="0"/>
      <c r="GS602" s="0"/>
      <c r="GT602" s="0"/>
      <c r="GU602" s="0"/>
      <c r="GV602" s="0"/>
      <c r="GW602" s="0"/>
      <c r="GX602" s="0"/>
      <c r="GY602" s="0"/>
      <c r="GZ602" s="0"/>
      <c r="HA602" s="0"/>
      <c r="HB602" s="0"/>
      <c r="HC602" s="0"/>
      <c r="HD602" s="0"/>
      <c r="HE602" s="0"/>
      <c r="HF602" s="0"/>
      <c r="HG602" s="0"/>
      <c r="HH602" s="0"/>
      <c r="HI602" s="0"/>
      <c r="HJ602" s="0"/>
      <c r="HK602" s="0"/>
      <c r="HL602" s="0"/>
      <c r="HM602" s="0"/>
      <c r="HN602" s="0"/>
      <c r="HO602" s="0"/>
      <c r="HP602" s="0"/>
      <c r="HQ602" s="0"/>
      <c r="HR602" s="0"/>
      <c r="HS602" s="0"/>
      <c r="HT602" s="0"/>
      <c r="HU602" s="0"/>
      <c r="HV602" s="0"/>
      <c r="HW602" s="0"/>
      <c r="HX602" s="0"/>
      <c r="HY602" s="0"/>
      <c r="HZ602" s="0"/>
      <c r="IA602" s="0"/>
      <c r="IB602" s="0"/>
      <c r="IC602" s="0"/>
      <c r="ID602" s="0"/>
      <c r="IE602" s="0"/>
      <c r="IF602" s="0"/>
      <c r="IG602" s="0"/>
      <c r="IH602" s="0"/>
      <c r="II602" s="0"/>
      <c r="IJ602" s="0"/>
      <c r="IK602" s="0"/>
      <c r="IL602" s="0"/>
      <c r="IM602" s="0"/>
      <c r="IN602" s="0"/>
      <c r="IO602" s="0"/>
      <c r="IP602" s="0"/>
      <c r="IQ602" s="0"/>
      <c r="IR602" s="0"/>
      <c r="IS602" s="0"/>
      <c r="IT602" s="0"/>
      <c r="IU602" s="0"/>
      <c r="IV602" s="0"/>
      <c r="IW602" s="0"/>
    </row>
    <row r="603" customFormat="false" ht="12.75" hidden="true" customHeight="false" outlineLevel="0" collapsed="false">
      <c r="A603" s="43"/>
      <c r="B603" s="11" t="n">
        <v>36325</v>
      </c>
      <c r="E603" s="55" t="s">
        <v>89</v>
      </c>
      <c r="F603" s="55" t="s">
        <v>1510</v>
      </c>
      <c r="G603" s="6" t="s">
        <v>45</v>
      </c>
      <c r="H603" s="5" t="s">
        <v>1511</v>
      </c>
      <c r="I603" s="1"/>
      <c r="J603" s="56"/>
      <c r="K603" s="1"/>
      <c r="L603" s="55"/>
      <c r="M603" s="55"/>
      <c r="N603" s="1" t="s">
        <v>56</v>
      </c>
      <c r="O603" s="1" t="s">
        <v>131</v>
      </c>
      <c r="Q603" s="1"/>
      <c r="R603" s="1"/>
      <c r="S603" s="1"/>
      <c r="T603" s="1"/>
      <c r="U603" s="1"/>
      <c r="V603" s="1"/>
      <c r="W603" s="1"/>
      <c r="X603" s="47" t="n">
        <f aca="false">+W603-U603</f>
        <v>0</v>
      </c>
      <c r="Y603" s="14" t="n">
        <f aca="false">+W603-V603</f>
        <v>0</v>
      </c>
      <c r="Z603" s="15" t="s">
        <v>130</v>
      </c>
      <c r="AA603" s="49"/>
      <c r="AB603" s="45"/>
      <c r="AC603" s="5"/>
      <c r="AD603" s="5" t="s">
        <v>131</v>
      </c>
      <c r="AE603" s="44" t="s">
        <v>59</v>
      </c>
      <c r="AF603" s="51"/>
      <c r="AG603" s="57"/>
      <c r="AH603" s="53"/>
      <c r="AI603" s="53" t="s">
        <v>4</v>
      </c>
      <c r="AJ603" s="1"/>
      <c r="AK603" s="45"/>
      <c r="AL603" s="0"/>
      <c r="AM603" s="0"/>
      <c r="AN603" s="0"/>
      <c r="AO603" s="0"/>
      <c r="AP603" s="0"/>
      <c r="AQ603" s="0"/>
      <c r="AR603" s="0"/>
      <c r="AS603" s="0"/>
      <c r="AT603" s="0"/>
      <c r="AU603" s="0"/>
      <c r="AV603" s="0"/>
      <c r="AW603" s="0"/>
      <c r="AX603" s="0"/>
      <c r="AY603" s="0"/>
      <c r="AZ603" s="0"/>
      <c r="BA603" s="0"/>
      <c r="BB603" s="0"/>
      <c r="BC603" s="0"/>
      <c r="BD603" s="0"/>
      <c r="BE603" s="0"/>
      <c r="BF603" s="0"/>
      <c r="BG603" s="0"/>
      <c r="BH603" s="0"/>
      <c r="BI603" s="0"/>
      <c r="BJ603" s="0"/>
      <c r="BK603" s="0"/>
      <c r="BL603" s="0"/>
      <c r="BM603" s="0"/>
      <c r="BN603" s="0"/>
      <c r="BO603" s="0"/>
      <c r="BP603" s="0"/>
      <c r="BQ603" s="0"/>
      <c r="BR603" s="0"/>
      <c r="BS603" s="0"/>
      <c r="BT603" s="0"/>
      <c r="BU603" s="0"/>
      <c r="BV603" s="0"/>
      <c r="BW603" s="0"/>
      <c r="BX603" s="0"/>
      <c r="BY603" s="0"/>
      <c r="BZ603" s="0"/>
      <c r="CA603" s="0"/>
      <c r="CB603" s="0"/>
      <c r="CC603" s="0"/>
      <c r="CD603" s="0"/>
      <c r="CE603" s="0"/>
      <c r="CF603" s="0"/>
      <c r="CG603" s="0"/>
      <c r="CH603" s="0"/>
      <c r="CI603" s="0"/>
      <c r="CJ603" s="0"/>
      <c r="CK603" s="0"/>
      <c r="CL603" s="0"/>
      <c r="CM603" s="0"/>
      <c r="CN603" s="0"/>
      <c r="CO603" s="0"/>
      <c r="CP603" s="0"/>
      <c r="CQ603" s="0"/>
      <c r="CR603" s="0"/>
      <c r="CS603" s="0"/>
      <c r="CT603" s="0"/>
      <c r="CU603" s="0"/>
      <c r="CV603" s="0"/>
      <c r="CW603" s="0"/>
      <c r="CX603" s="0"/>
      <c r="CY603" s="0"/>
      <c r="CZ603" s="0"/>
      <c r="DA603" s="0"/>
      <c r="DB603" s="0"/>
      <c r="DC603" s="0"/>
      <c r="DD603" s="0"/>
      <c r="DE603" s="0"/>
      <c r="DF603" s="0"/>
      <c r="DG603" s="0"/>
      <c r="DH603" s="0"/>
      <c r="DI603" s="0"/>
      <c r="DJ603" s="0"/>
      <c r="DK603" s="0"/>
      <c r="DL603" s="0"/>
      <c r="DM603" s="0"/>
      <c r="DN603" s="0"/>
      <c r="DO603" s="0"/>
      <c r="DP603" s="0"/>
      <c r="DQ603" s="0"/>
      <c r="DR603" s="0"/>
      <c r="DS603" s="0"/>
      <c r="DT603" s="0"/>
      <c r="DU603" s="0"/>
      <c r="DV603" s="0"/>
      <c r="DW603" s="0"/>
      <c r="DX603" s="0"/>
      <c r="DY603" s="0"/>
      <c r="DZ603" s="0"/>
      <c r="EA603" s="0"/>
      <c r="EB603" s="0"/>
      <c r="EC603" s="0"/>
      <c r="ED603" s="0"/>
      <c r="EE603" s="0"/>
      <c r="EF603" s="0"/>
      <c r="EG603" s="0"/>
      <c r="EH603" s="0"/>
      <c r="EI603" s="0"/>
      <c r="EJ603" s="0"/>
      <c r="EK603" s="0"/>
      <c r="EL603" s="0"/>
      <c r="EM603" s="0"/>
      <c r="EN603" s="0"/>
      <c r="EO603" s="0"/>
      <c r="EP603" s="0"/>
      <c r="EQ603" s="0"/>
      <c r="ER603" s="0"/>
      <c r="ES603" s="0"/>
      <c r="ET603" s="0"/>
      <c r="EU603" s="0"/>
      <c r="EV603" s="0"/>
      <c r="EW603" s="0"/>
      <c r="EX603" s="0"/>
      <c r="EY603" s="0"/>
      <c r="EZ603" s="0"/>
      <c r="FA603" s="0"/>
      <c r="FB603" s="0"/>
      <c r="FC603" s="0"/>
      <c r="FD603" s="0"/>
      <c r="FE603" s="0"/>
      <c r="FF603" s="0"/>
      <c r="FG603" s="0"/>
      <c r="FH603" s="0"/>
      <c r="FI603" s="0"/>
      <c r="FJ603" s="0"/>
      <c r="FK603" s="0"/>
      <c r="FL603" s="0"/>
      <c r="FM603" s="0"/>
      <c r="FN603" s="0"/>
      <c r="FO603" s="0"/>
      <c r="FP603" s="0"/>
      <c r="FQ603" s="0"/>
      <c r="FR603" s="0"/>
      <c r="FS603" s="0"/>
      <c r="FT603" s="0"/>
      <c r="FU603" s="0"/>
      <c r="FV603" s="0"/>
      <c r="FW603" s="0"/>
      <c r="FX603" s="0"/>
      <c r="FY603" s="0"/>
      <c r="FZ603" s="0"/>
      <c r="GA603" s="0"/>
      <c r="GB603" s="0"/>
      <c r="GC603" s="0"/>
      <c r="GD603" s="0"/>
      <c r="GE603" s="0"/>
      <c r="GF603" s="0"/>
      <c r="GG603" s="0"/>
      <c r="GH603" s="0"/>
      <c r="GI603" s="0"/>
      <c r="GJ603" s="0"/>
      <c r="GK603" s="0"/>
      <c r="GL603" s="0"/>
      <c r="GM603" s="0"/>
      <c r="GN603" s="0"/>
      <c r="GO603" s="0"/>
      <c r="GP603" s="0"/>
      <c r="GQ603" s="0"/>
      <c r="GR603" s="0"/>
      <c r="GS603" s="0"/>
      <c r="GT603" s="0"/>
      <c r="GU603" s="0"/>
      <c r="GV603" s="0"/>
      <c r="GW603" s="0"/>
      <c r="GX603" s="0"/>
      <c r="GY603" s="0"/>
      <c r="GZ603" s="0"/>
      <c r="HA603" s="0"/>
      <c r="HB603" s="0"/>
      <c r="HC603" s="0"/>
      <c r="HD603" s="0"/>
      <c r="HE603" s="0"/>
      <c r="HF603" s="0"/>
      <c r="HG603" s="0"/>
      <c r="HH603" s="0"/>
      <c r="HI603" s="0"/>
      <c r="HJ603" s="0"/>
      <c r="HK603" s="0"/>
      <c r="HL603" s="0"/>
      <c r="HM603" s="0"/>
      <c r="HN603" s="0"/>
      <c r="HO603" s="0"/>
      <c r="HP603" s="0"/>
      <c r="HQ603" s="0"/>
      <c r="HR603" s="0"/>
      <c r="HS603" s="0"/>
      <c r="HT603" s="0"/>
      <c r="HU603" s="0"/>
      <c r="HV603" s="0"/>
      <c r="HW603" s="0"/>
      <c r="HX603" s="0"/>
      <c r="HY603" s="0"/>
      <c r="HZ603" s="0"/>
      <c r="IA603" s="0"/>
      <c r="IB603" s="0"/>
      <c r="IC603" s="0"/>
      <c r="ID603" s="0"/>
      <c r="IE603" s="0"/>
      <c r="IF603" s="0"/>
      <c r="IG603" s="0"/>
      <c r="IH603" s="0"/>
      <c r="II603" s="0"/>
      <c r="IJ603" s="0"/>
      <c r="IK603" s="0"/>
      <c r="IL603" s="0"/>
      <c r="IM603" s="0"/>
      <c r="IN603" s="0"/>
      <c r="IO603" s="0"/>
      <c r="IP603" s="0"/>
      <c r="IQ603" s="0"/>
      <c r="IR603" s="0"/>
      <c r="IS603" s="0"/>
      <c r="IT603" s="0"/>
      <c r="IU603" s="0"/>
      <c r="IV603" s="0"/>
      <c r="IW603" s="0"/>
    </row>
    <row r="604" customFormat="false" ht="12.75" hidden="true" customHeight="false" outlineLevel="0" collapsed="false">
      <c r="A604" s="43"/>
      <c r="B604" s="11" t="n">
        <v>36325</v>
      </c>
      <c r="E604" s="55" t="s">
        <v>89</v>
      </c>
      <c r="F604" s="55" t="s">
        <v>1510</v>
      </c>
      <c r="G604" s="6" t="s">
        <v>45</v>
      </c>
      <c r="H604" s="5" t="s">
        <v>1511</v>
      </c>
      <c r="I604" s="1"/>
      <c r="J604" s="56"/>
      <c r="K604" s="1"/>
      <c r="L604" s="55"/>
      <c r="M604" s="55"/>
      <c r="N604" s="1" t="s">
        <v>56</v>
      </c>
      <c r="O604" s="1" t="s">
        <v>131</v>
      </c>
      <c r="Q604" s="1"/>
      <c r="R604" s="1"/>
      <c r="S604" s="1"/>
      <c r="T604" s="1"/>
      <c r="U604" s="1"/>
      <c r="V604" s="1"/>
      <c r="W604" s="1"/>
      <c r="X604" s="47" t="n">
        <f aca="false">+W604-U604</f>
        <v>0</v>
      </c>
      <c r="Y604" s="14" t="n">
        <f aca="false">+W604-V604</f>
        <v>0</v>
      </c>
      <c r="Z604" s="15" t="s">
        <v>130</v>
      </c>
      <c r="AA604" s="49"/>
      <c r="AB604" s="45"/>
      <c r="AC604" s="5"/>
      <c r="AD604" s="5" t="s">
        <v>131</v>
      </c>
      <c r="AE604" s="44" t="s">
        <v>59</v>
      </c>
      <c r="AF604" s="51"/>
      <c r="AG604" s="57"/>
      <c r="AH604" s="53"/>
      <c r="AI604" s="53" t="s">
        <v>4</v>
      </c>
      <c r="AJ604" s="1"/>
      <c r="AK604" s="45"/>
      <c r="AL604" s="0"/>
      <c r="AM604" s="0"/>
      <c r="AN604" s="0"/>
      <c r="AO604" s="0"/>
      <c r="AP604" s="0"/>
      <c r="AQ604" s="0"/>
      <c r="AR604" s="0"/>
      <c r="AS604" s="0"/>
      <c r="AT604" s="0"/>
      <c r="AU604" s="0"/>
      <c r="AV604" s="0"/>
      <c r="AW604" s="0"/>
      <c r="AX604" s="0"/>
      <c r="AY604" s="0"/>
      <c r="AZ604" s="0"/>
      <c r="BA604" s="0"/>
      <c r="BB604" s="0"/>
      <c r="BC604" s="0"/>
      <c r="BD604" s="0"/>
      <c r="BE604" s="0"/>
      <c r="BF604" s="0"/>
      <c r="BG604" s="0"/>
      <c r="BH604" s="0"/>
      <c r="BI604" s="0"/>
      <c r="BJ604" s="0"/>
      <c r="BK604" s="0"/>
      <c r="BL604" s="0"/>
      <c r="BM604" s="0"/>
      <c r="BN604" s="0"/>
      <c r="BO604" s="0"/>
      <c r="BP604" s="0"/>
      <c r="BQ604" s="0"/>
      <c r="BR604" s="0"/>
      <c r="BS604" s="0"/>
      <c r="BT604" s="0"/>
      <c r="BU604" s="0"/>
      <c r="BV604" s="0"/>
      <c r="BW604" s="0"/>
      <c r="BX604" s="0"/>
      <c r="BY604" s="0"/>
      <c r="BZ604" s="0"/>
      <c r="CA604" s="0"/>
      <c r="CB604" s="0"/>
      <c r="CC604" s="0"/>
      <c r="CD604" s="0"/>
      <c r="CE604" s="0"/>
      <c r="CF604" s="0"/>
      <c r="CG604" s="0"/>
      <c r="CH604" s="0"/>
      <c r="CI604" s="0"/>
      <c r="CJ604" s="0"/>
      <c r="CK604" s="0"/>
      <c r="CL604" s="0"/>
      <c r="CM604" s="0"/>
      <c r="CN604" s="0"/>
      <c r="CO604" s="0"/>
      <c r="CP604" s="0"/>
      <c r="CQ604" s="0"/>
      <c r="CR604" s="0"/>
      <c r="CS604" s="0"/>
      <c r="CT604" s="0"/>
      <c r="CU604" s="0"/>
      <c r="CV604" s="0"/>
      <c r="CW604" s="0"/>
      <c r="CX604" s="0"/>
      <c r="CY604" s="0"/>
      <c r="CZ604" s="0"/>
      <c r="DA604" s="0"/>
      <c r="DB604" s="0"/>
      <c r="DC604" s="0"/>
      <c r="DD604" s="0"/>
      <c r="DE604" s="0"/>
      <c r="DF604" s="0"/>
      <c r="DG604" s="0"/>
      <c r="DH604" s="0"/>
      <c r="DI604" s="0"/>
      <c r="DJ604" s="0"/>
      <c r="DK604" s="0"/>
      <c r="DL604" s="0"/>
      <c r="DM604" s="0"/>
      <c r="DN604" s="0"/>
      <c r="DO604" s="0"/>
      <c r="DP604" s="0"/>
      <c r="DQ604" s="0"/>
      <c r="DR604" s="0"/>
      <c r="DS604" s="0"/>
      <c r="DT604" s="0"/>
      <c r="DU604" s="0"/>
      <c r="DV604" s="0"/>
      <c r="DW604" s="0"/>
      <c r="DX604" s="0"/>
      <c r="DY604" s="0"/>
      <c r="DZ604" s="0"/>
      <c r="EA604" s="0"/>
      <c r="EB604" s="0"/>
      <c r="EC604" s="0"/>
      <c r="ED604" s="0"/>
      <c r="EE604" s="0"/>
      <c r="EF604" s="0"/>
      <c r="EG604" s="0"/>
      <c r="EH604" s="0"/>
      <c r="EI604" s="0"/>
      <c r="EJ604" s="0"/>
      <c r="EK604" s="0"/>
      <c r="EL604" s="0"/>
      <c r="EM604" s="0"/>
      <c r="EN604" s="0"/>
      <c r="EO604" s="0"/>
      <c r="EP604" s="0"/>
      <c r="EQ604" s="0"/>
      <c r="ER604" s="0"/>
      <c r="ES604" s="0"/>
      <c r="ET604" s="0"/>
      <c r="EU604" s="0"/>
      <c r="EV604" s="0"/>
      <c r="EW604" s="0"/>
      <c r="EX604" s="0"/>
      <c r="EY604" s="0"/>
      <c r="EZ604" s="0"/>
      <c r="FA604" s="0"/>
      <c r="FB604" s="0"/>
      <c r="FC604" s="0"/>
      <c r="FD604" s="0"/>
      <c r="FE604" s="0"/>
      <c r="FF604" s="0"/>
      <c r="FG604" s="0"/>
      <c r="FH604" s="0"/>
      <c r="FI604" s="0"/>
      <c r="FJ604" s="0"/>
      <c r="FK604" s="0"/>
      <c r="FL604" s="0"/>
      <c r="FM604" s="0"/>
      <c r="FN604" s="0"/>
      <c r="FO604" s="0"/>
      <c r="FP604" s="0"/>
      <c r="FQ604" s="0"/>
      <c r="FR604" s="0"/>
      <c r="FS604" s="0"/>
      <c r="FT604" s="0"/>
      <c r="FU604" s="0"/>
      <c r="FV604" s="0"/>
      <c r="FW604" s="0"/>
      <c r="FX604" s="0"/>
      <c r="FY604" s="0"/>
      <c r="FZ604" s="0"/>
      <c r="GA604" s="0"/>
      <c r="GB604" s="0"/>
      <c r="GC604" s="0"/>
      <c r="GD604" s="0"/>
      <c r="GE604" s="0"/>
      <c r="GF604" s="0"/>
      <c r="GG604" s="0"/>
      <c r="GH604" s="0"/>
      <c r="GI604" s="0"/>
      <c r="GJ604" s="0"/>
      <c r="GK604" s="0"/>
      <c r="GL604" s="0"/>
      <c r="GM604" s="0"/>
      <c r="GN604" s="0"/>
      <c r="GO604" s="0"/>
      <c r="GP604" s="0"/>
      <c r="GQ604" s="0"/>
      <c r="GR604" s="0"/>
      <c r="GS604" s="0"/>
      <c r="GT604" s="0"/>
      <c r="GU604" s="0"/>
      <c r="GV604" s="0"/>
      <c r="GW604" s="0"/>
      <c r="GX604" s="0"/>
      <c r="GY604" s="0"/>
      <c r="GZ604" s="0"/>
      <c r="HA604" s="0"/>
      <c r="HB604" s="0"/>
      <c r="HC604" s="0"/>
      <c r="HD604" s="0"/>
      <c r="HE604" s="0"/>
      <c r="HF604" s="0"/>
      <c r="HG604" s="0"/>
      <c r="HH604" s="0"/>
      <c r="HI604" s="0"/>
      <c r="HJ604" s="0"/>
      <c r="HK604" s="0"/>
      <c r="HL604" s="0"/>
      <c r="HM604" s="0"/>
      <c r="HN604" s="0"/>
      <c r="HO604" s="0"/>
      <c r="HP604" s="0"/>
      <c r="HQ604" s="0"/>
      <c r="HR604" s="0"/>
      <c r="HS604" s="0"/>
      <c r="HT604" s="0"/>
      <c r="HU604" s="0"/>
      <c r="HV604" s="0"/>
      <c r="HW604" s="0"/>
      <c r="HX604" s="0"/>
      <c r="HY604" s="0"/>
      <c r="HZ604" s="0"/>
      <c r="IA604" s="0"/>
      <c r="IB604" s="0"/>
      <c r="IC604" s="0"/>
      <c r="ID604" s="0"/>
      <c r="IE604" s="0"/>
      <c r="IF604" s="0"/>
      <c r="IG604" s="0"/>
      <c r="IH604" s="0"/>
      <c r="II604" s="0"/>
      <c r="IJ604" s="0"/>
      <c r="IK604" s="0"/>
      <c r="IL604" s="0"/>
      <c r="IM604" s="0"/>
      <c r="IN604" s="0"/>
      <c r="IO604" s="0"/>
      <c r="IP604" s="0"/>
      <c r="IQ604" s="0"/>
      <c r="IR604" s="0"/>
      <c r="IS604" s="0"/>
      <c r="IT604" s="0"/>
      <c r="IU604" s="0"/>
      <c r="IV604" s="0"/>
      <c r="IW604" s="0"/>
    </row>
    <row r="605" customFormat="false" ht="12.75" hidden="true" customHeight="false" outlineLevel="0" collapsed="false">
      <c r="A605" s="43"/>
      <c r="B605" s="11" t="n">
        <v>36325</v>
      </c>
      <c r="E605" s="55" t="s">
        <v>89</v>
      </c>
      <c r="F605" s="55" t="s">
        <v>1510</v>
      </c>
      <c r="G605" s="6" t="s">
        <v>45</v>
      </c>
      <c r="H605" s="5" t="s">
        <v>1511</v>
      </c>
      <c r="I605" s="1"/>
      <c r="J605" s="56"/>
      <c r="K605" s="1"/>
      <c r="L605" s="55"/>
      <c r="M605" s="55"/>
      <c r="N605" s="1" t="s">
        <v>56</v>
      </c>
      <c r="O605" s="1" t="s">
        <v>131</v>
      </c>
      <c r="Q605" s="1"/>
      <c r="R605" s="1"/>
      <c r="S605" s="1"/>
      <c r="T605" s="1"/>
      <c r="U605" s="1"/>
      <c r="V605" s="1"/>
      <c r="W605" s="1"/>
      <c r="X605" s="47" t="n">
        <f aca="false">+W605-U605</f>
        <v>0</v>
      </c>
      <c r="Y605" s="14" t="n">
        <f aca="false">+W605-V605</f>
        <v>0</v>
      </c>
      <c r="Z605" s="15" t="s">
        <v>130</v>
      </c>
      <c r="AA605" s="49"/>
      <c r="AB605" s="45"/>
      <c r="AC605" s="5"/>
      <c r="AD605" s="5" t="s">
        <v>131</v>
      </c>
      <c r="AE605" s="44" t="s">
        <v>59</v>
      </c>
      <c r="AF605" s="51"/>
      <c r="AG605" s="57"/>
      <c r="AH605" s="53"/>
      <c r="AI605" s="53" t="s">
        <v>4</v>
      </c>
      <c r="AJ605" s="1"/>
      <c r="AK605" s="45"/>
      <c r="AL605" s="0"/>
      <c r="AM605" s="0"/>
      <c r="AN605" s="0"/>
      <c r="AO605" s="0"/>
      <c r="AP605" s="0"/>
      <c r="AQ605" s="0"/>
      <c r="AR605" s="0"/>
      <c r="AS605" s="0"/>
      <c r="AT605" s="0"/>
      <c r="AU605" s="0"/>
      <c r="AV605" s="0"/>
      <c r="AW605" s="0"/>
      <c r="AX605" s="0"/>
      <c r="AY605" s="0"/>
      <c r="AZ605" s="0"/>
      <c r="BA605" s="0"/>
      <c r="BB605" s="0"/>
      <c r="BC605" s="0"/>
      <c r="BD605" s="0"/>
      <c r="BE605" s="0"/>
      <c r="BF605" s="0"/>
      <c r="BG605" s="0"/>
      <c r="BH605" s="0"/>
      <c r="BI605" s="0"/>
      <c r="BJ605" s="0"/>
      <c r="BK605" s="0"/>
      <c r="BL605" s="0"/>
      <c r="BM605" s="0"/>
      <c r="BN605" s="0"/>
      <c r="BO605" s="0"/>
      <c r="BP605" s="0"/>
      <c r="BQ605" s="0"/>
      <c r="BR605" s="0"/>
      <c r="BS605" s="0"/>
      <c r="BT605" s="0"/>
      <c r="BU605" s="0"/>
      <c r="BV605" s="0"/>
      <c r="BW605" s="0"/>
      <c r="BX605" s="0"/>
      <c r="BY605" s="0"/>
      <c r="BZ605" s="0"/>
      <c r="CA605" s="0"/>
      <c r="CB605" s="0"/>
      <c r="CC605" s="0"/>
      <c r="CD605" s="0"/>
      <c r="CE605" s="0"/>
      <c r="CF605" s="0"/>
      <c r="CG605" s="0"/>
      <c r="CH605" s="0"/>
      <c r="CI605" s="0"/>
      <c r="CJ605" s="0"/>
      <c r="CK605" s="0"/>
      <c r="CL605" s="0"/>
      <c r="CM605" s="0"/>
      <c r="CN605" s="0"/>
      <c r="CO605" s="0"/>
      <c r="CP605" s="0"/>
      <c r="CQ605" s="0"/>
      <c r="CR605" s="0"/>
      <c r="CS605" s="0"/>
      <c r="CT605" s="0"/>
      <c r="CU605" s="0"/>
      <c r="CV605" s="0"/>
      <c r="CW605" s="0"/>
      <c r="CX605" s="0"/>
      <c r="CY605" s="0"/>
      <c r="CZ605" s="0"/>
      <c r="DA605" s="0"/>
      <c r="DB605" s="0"/>
      <c r="DC605" s="0"/>
      <c r="DD605" s="0"/>
      <c r="DE605" s="0"/>
      <c r="DF605" s="0"/>
      <c r="DG605" s="0"/>
      <c r="DH605" s="0"/>
      <c r="DI605" s="0"/>
      <c r="DJ605" s="0"/>
      <c r="DK605" s="0"/>
      <c r="DL605" s="0"/>
      <c r="DM605" s="0"/>
      <c r="DN605" s="0"/>
      <c r="DO605" s="0"/>
      <c r="DP605" s="0"/>
      <c r="DQ605" s="0"/>
      <c r="DR605" s="0"/>
      <c r="DS605" s="0"/>
      <c r="DT605" s="0"/>
      <c r="DU605" s="0"/>
      <c r="DV605" s="0"/>
      <c r="DW605" s="0"/>
      <c r="DX605" s="0"/>
      <c r="DY605" s="0"/>
      <c r="DZ605" s="0"/>
      <c r="EA605" s="0"/>
      <c r="EB605" s="0"/>
      <c r="EC605" s="0"/>
      <c r="ED605" s="0"/>
      <c r="EE605" s="0"/>
      <c r="EF605" s="0"/>
      <c r="EG605" s="0"/>
      <c r="EH605" s="0"/>
      <c r="EI605" s="0"/>
      <c r="EJ605" s="0"/>
      <c r="EK605" s="0"/>
      <c r="EL605" s="0"/>
      <c r="EM605" s="0"/>
      <c r="EN605" s="0"/>
      <c r="EO605" s="0"/>
      <c r="EP605" s="0"/>
      <c r="EQ605" s="0"/>
      <c r="ER605" s="0"/>
      <c r="ES605" s="0"/>
      <c r="ET605" s="0"/>
      <c r="EU605" s="0"/>
      <c r="EV605" s="0"/>
      <c r="EW605" s="0"/>
      <c r="EX605" s="0"/>
      <c r="EY605" s="0"/>
      <c r="EZ605" s="0"/>
      <c r="FA605" s="0"/>
      <c r="FB605" s="0"/>
      <c r="FC605" s="0"/>
      <c r="FD605" s="0"/>
      <c r="FE605" s="0"/>
      <c r="FF605" s="0"/>
      <c r="FG605" s="0"/>
      <c r="FH605" s="0"/>
      <c r="FI605" s="0"/>
      <c r="FJ605" s="0"/>
      <c r="FK605" s="0"/>
      <c r="FL605" s="0"/>
      <c r="FM605" s="0"/>
      <c r="FN605" s="0"/>
      <c r="FO605" s="0"/>
      <c r="FP605" s="0"/>
      <c r="FQ605" s="0"/>
      <c r="FR605" s="0"/>
      <c r="FS605" s="0"/>
      <c r="FT605" s="0"/>
      <c r="FU605" s="0"/>
      <c r="FV605" s="0"/>
      <c r="FW605" s="0"/>
      <c r="FX605" s="0"/>
      <c r="FY605" s="0"/>
      <c r="FZ605" s="0"/>
      <c r="GA605" s="0"/>
      <c r="GB605" s="0"/>
      <c r="GC605" s="0"/>
      <c r="GD605" s="0"/>
      <c r="GE605" s="0"/>
      <c r="GF605" s="0"/>
      <c r="GG605" s="0"/>
      <c r="GH605" s="0"/>
      <c r="GI605" s="0"/>
      <c r="GJ605" s="0"/>
      <c r="GK605" s="0"/>
      <c r="GL605" s="0"/>
      <c r="GM605" s="0"/>
      <c r="GN605" s="0"/>
      <c r="GO605" s="0"/>
      <c r="GP605" s="0"/>
      <c r="GQ605" s="0"/>
      <c r="GR605" s="0"/>
      <c r="GS605" s="0"/>
      <c r="GT605" s="0"/>
      <c r="GU605" s="0"/>
      <c r="GV605" s="0"/>
      <c r="GW605" s="0"/>
      <c r="GX605" s="0"/>
      <c r="GY605" s="0"/>
      <c r="GZ605" s="0"/>
      <c r="HA605" s="0"/>
      <c r="HB605" s="0"/>
      <c r="HC605" s="0"/>
      <c r="HD605" s="0"/>
      <c r="HE605" s="0"/>
      <c r="HF605" s="0"/>
      <c r="HG605" s="0"/>
      <c r="HH605" s="0"/>
      <c r="HI605" s="0"/>
      <c r="HJ605" s="0"/>
      <c r="HK605" s="0"/>
      <c r="HL605" s="0"/>
      <c r="HM605" s="0"/>
      <c r="HN605" s="0"/>
      <c r="HO605" s="0"/>
      <c r="HP605" s="0"/>
      <c r="HQ605" s="0"/>
      <c r="HR605" s="0"/>
      <c r="HS605" s="0"/>
      <c r="HT605" s="0"/>
      <c r="HU605" s="0"/>
      <c r="HV605" s="0"/>
      <c r="HW605" s="0"/>
      <c r="HX605" s="0"/>
      <c r="HY605" s="0"/>
      <c r="HZ605" s="0"/>
      <c r="IA605" s="0"/>
      <c r="IB605" s="0"/>
      <c r="IC605" s="0"/>
      <c r="ID605" s="0"/>
      <c r="IE605" s="0"/>
      <c r="IF605" s="0"/>
      <c r="IG605" s="0"/>
      <c r="IH605" s="0"/>
      <c r="II605" s="0"/>
      <c r="IJ605" s="0"/>
      <c r="IK605" s="0"/>
      <c r="IL605" s="0"/>
      <c r="IM605" s="0"/>
      <c r="IN605" s="0"/>
      <c r="IO605" s="0"/>
      <c r="IP605" s="0"/>
      <c r="IQ605" s="0"/>
      <c r="IR605" s="0"/>
      <c r="IS605" s="0"/>
      <c r="IT605" s="0"/>
      <c r="IU605" s="0"/>
      <c r="IV605" s="0"/>
      <c r="IW605" s="0"/>
    </row>
    <row r="606" customFormat="false" ht="12.75" hidden="true" customHeight="false" outlineLevel="0" collapsed="false">
      <c r="A606" s="58"/>
      <c r="B606" s="59" t="s">
        <v>42</v>
      </c>
      <c r="C606" s="60"/>
      <c r="D606" s="61"/>
      <c r="E606" s="60" t="s">
        <v>96</v>
      </c>
      <c r="F606" s="60" t="s">
        <v>1512</v>
      </c>
      <c r="G606" s="62" t="s">
        <v>45</v>
      </c>
      <c r="H606" s="62" t="n">
        <v>121</v>
      </c>
      <c r="I606" s="61" t="n">
        <v>764</v>
      </c>
      <c r="J606" s="61" t="s">
        <v>46</v>
      </c>
      <c r="K606" s="61"/>
      <c r="L606" s="64" t="s">
        <v>95</v>
      </c>
      <c r="M606" s="60" t="s">
        <v>96</v>
      </c>
      <c r="N606" s="0"/>
      <c r="O606" s="64" t="s">
        <v>361</v>
      </c>
      <c r="P606" s="65"/>
      <c r="Q606" s="64"/>
      <c r="R606" s="64"/>
      <c r="S606" s="64"/>
      <c r="T606" s="64"/>
      <c r="U606" s="64"/>
      <c r="V606" s="64"/>
      <c r="W606" s="64"/>
      <c r="X606" s="47" t="n">
        <f aca="false">+W606-U606</f>
        <v>0</v>
      </c>
      <c r="Y606" s="66" t="n">
        <f aca="false">+W606-V606</f>
        <v>0</v>
      </c>
      <c r="Z606" s="67"/>
      <c r="AA606" s="54"/>
      <c r="AC606" s="68" t="n">
        <v>329382</v>
      </c>
      <c r="AD606" s="68" t="n">
        <v>27749</v>
      </c>
      <c r="AE606" s="75" t="s">
        <v>51</v>
      </c>
      <c r="AF606" s="76" t="n">
        <v>0.06</v>
      </c>
      <c r="AG606" s="77"/>
      <c r="AH606" s="71" t="s">
        <v>92</v>
      </c>
      <c r="AI606" s="71"/>
      <c r="AJ606" s="61" t="s">
        <v>136</v>
      </c>
      <c r="AK606" s="0"/>
      <c r="AL606" s="0"/>
      <c r="AM606" s="0"/>
      <c r="AN606" s="0"/>
      <c r="AO606" s="0"/>
      <c r="AP606" s="0"/>
      <c r="AQ606" s="0"/>
      <c r="AR606" s="0"/>
      <c r="AS606" s="0"/>
      <c r="AT606" s="0"/>
      <c r="AU606" s="0"/>
      <c r="AV606" s="0"/>
      <c r="AW606" s="0"/>
      <c r="AX606" s="0"/>
      <c r="AY606" s="0"/>
      <c r="AZ606" s="0"/>
      <c r="BA606" s="0"/>
      <c r="BB606" s="0"/>
      <c r="BC606" s="0"/>
      <c r="BD606" s="0"/>
      <c r="BE606" s="0"/>
      <c r="BF606" s="0"/>
      <c r="BG606" s="0"/>
      <c r="BH606" s="0"/>
      <c r="BI606" s="0"/>
      <c r="BJ606" s="0"/>
      <c r="BK606" s="0"/>
      <c r="BL606" s="0"/>
      <c r="BM606" s="0"/>
      <c r="BN606" s="0"/>
      <c r="BO606" s="0"/>
      <c r="BP606" s="0"/>
      <c r="BQ606" s="0"/>
      <c r="BR606" s="0"/>
      <c r="BS606" s="0"/>
      <c r="BT606" s="0"/>
      <c r="BU606" s="0"/>
      <c r="BV606" s="0"/>
      <c r="BW606" s="0"/>
      <c r="BX606" s="0"/>
      <c r="BY606" s="0"/>
      <c r="BZ606" s="0"/>
      <c r="CA606" s="0"/>
      <c r="CB606" s="0"/>
      <c r="CC606" s="0"/>
      <c r="CD606" s="0"/>
      <c r="CE606" s="0"/>
      <c r="CF606" s="0"/>
      <c r="CG606" s="0"/>
      <c r="CH606" s="0"/>
      <c r="CI606" s="0"/>
      <c r="CJ606" s="0"/>
      <c r="CK606" s="0"/>
      <c r="CL606" s="0"/>
      <c r="CM606" s="0"/>
      <c r="CN606" s="0"/>
      <c r="CO606" s="0"/>
      <c r="CP606" s="0"/>
      <c r="CQ606" s="0"/>
      <c r="CR606" s="0"/>
      <c r="CS606" s="0"/>
      <c r="CT606" s="0"/>
      <c r="CU606" s="0"/>
      <c r="CV606" s="0"/>
      <c r="CW606" s="0"/>
      <c r="CX606" s="0"/>
      <c r="CY606" s="0"/>
      <c r="CZ606" s="0"/>
      <c r="DA606" s="0"/>
      <c r="DB606" s="0"/>
      <c r="DC606" s="0"/>
      <c r="DD606" s="0"/>
      <c r="DE606" s="0"/>
      <c r="DF606" s="0"/>
      <c r="DG606" s="0"/>
      <c r="DH606" s="0"/>
      <c r="DI606" s="0"/>
      <c r="DJ606" s="0"/>
      <c r="DK606" s="0"/>
      <c r="DL606" s="0"/>
      <c r="DM606" s="0"/>
      <c r="DN606" s="0"/>
      <c r="DO606" s="0"/>
      <c r="DP606" s="0"/>
      <c r="DQ606" s="0"/>
      <c r="DR606" s="0"/>
      <c r="DS606" s="0"/>
      <c r="DT606" s="0"/>
      <c r="DU606" s="0"/>
      <c r="DV606" s="0"/>
      <c r="DW606" s="0"/>
      <c r="DX606" s="0"/>
      <c r="DY606" s="0"/>
      <c r="DZ606" s="0"/>
      <c r="EA606" s="0"/>
      <c r="EB606" s="0"/>
      <c r="EC606" s="0"/>
      <c r="ED606" s="0"/>
      <c r="EE606" s="0"/>
      <c r="EF606" s="0"/>
      <c r="EG606" s="0"/>
      <c r="EH606" s="0"/>
      <c r="EI606" s="0"/>
      <c r="EJ606" s="0"/>
      <c r="EK606" s="0"/>
      <c r="EL606" s="0"/>
      <c r="EM606" s="0"/>
      <c r="EN606" s="0"/>
      <c r="EO606" s="0"/>
      <c r="EP606" s="0"/>
      <c r="EQ606" s="0"/>
      <c r="ER606" s="0"/>
      <c r="ES606" s="0"/>
      <c r="ET606" s="0"/>
      <c r="EU606" s="0"/>
      <c r="EV606" s="0"/>
      <c r="EW606" s="0"/>
      <c r="EX606" s="0"/>
      <c r="EY606" s="0"/>
      <c r="EZ606" s="0"/>
      <c r="FA606" s="0"/>
      <c r="FB606" s="0"/>
      <c r="FC606" s="0"/>
      <c r="FD606" s="0"/>
      <c r="FE606" s="0"/>
      <c r="FF606" s="0"/>
      <c r="FG606" s="0"/>
      <c r="FH606" s="0"/>
      <c r="FI606" s="0"/>
      <c r="FJ606" s="0"/>
      <c r="FK606" s="0"/>
      <c r="FL606" s="0"/>
      <c r="FM606" s="0"/>
      <c r="FN606" s="0"/>
      <c r="FO606" s="0"/>
      <c r="FP606" s="0"/>
      <c r="FQ606" s="0"/>
      <c r="FR606" s="0"/>
      <c r="FS606" s="0"/>
      <c r="FT606" s="0"/>
      <c r="FU606" s="0"/>
      <c r="FV606" s="0"/>
      <c r="FW606" s="0"/>
      <c r="FX606" s="0"/>
      <c r="FY606" s="0"/>
      <c r="FZ606" s="0"/>
      <c r="GA606" s="0"/>
      <c r="GB606" s="0"/>
      <c r="GC606" s="0"/>
      <c r="GD606" s="0"/>
      <c r="GE606" s="0"/>
      <c r="GF606" s="0"/>
      <c r="GG606" s="0"/>
      <c r="GH606" s="0"/>
      <c r="GI606" s="0"/>
      <c r="GJ606" s="0"/>
      <c r="GK606" s="0"/>
      <c r="GL606" s="0"/>
      <c r="GM606" s="0"/>
      <c r="GN606" s="0"/>
      <c r="GO606" s="0"/>
      <c r="GP606" s="0"/>
      <c r="GQ606" s="0"/>
      <c r="GR606" s="0"/>
      <c r="GS606" s="0"/>
      <c r="GT606" s="0"/>
      <c r="GU606" s="0"/>
      <c r="GV606" s="0"/>
      <c r="GW606" s="0"/>
      <c r="GX606" s="0"/>
      <c r="GY606" s="0"/>
      <c r="GZ606" s="0"/>
      <c r="HA606" s="0"/>
      <c r="HB606" s="0"/>
      <c r="HC606" s="0"/>
      <c r="HD606" s="0"/>
      <c r="HE606" s="0"/>
      <c r="HF606" s="0"/>
      <c r="HG606" s="0"/>
      <c r="HH606" s="0"/>
      <c r="HI606" s="0"/>
      <c r="HJ606" s="0"/>
      <c r="HK606" s="0"/>
      <c r="HL606" s="0"/>
      <c r="HM606" s="0"/>
      <c r="HN606" s="0"/>
      <c r="HO606" s="0"/>
      <c r="HP606" s="0"/>
      <c r="HQ606" s="0"/>
      <c r="HR606" s="0"/>
      <c r="HS606" s="0"/>
      <c r="HT606" s="0"/>
      <c r="HU606" s="0"/>
      <c r="HV606" s="0"/>
      <c r="HW606" s="0"/>
      <c r="HX606" s="0"/>
      <c r="HY606" s="0"/>
      <c r="HZ606" s="0"/>
      <c r="IA606" s="0"/>
      <c r="IB606" s="0"/>
      <c r="IC606" s="0"/>
      <c r="ID606" s="0"/>
      <c r="IE606" s="0"/>
      <c r="IF606" s="0"/>
      <c r="IG606" s="0"/>
      <c r="IH606" s="0"/>
      <c r="II606" s="0"/>
      <c r="IJ606" s="0"/>
      <c r="IK606" s="0"/>
      <c r="IL606" s="0"/>
      <c r="IM606" s="0"/>
      <c r="IN606" s="0"/>
      <c r="IO606" s="0"/>
      <c r="IP606" s="0"/>
      <c r="IQ606" s="0"/>
      <c r="IR606" s="0"/>
      <c r="IS606" s="0"/>
      <c r="IT606" s="0"/>
      <c r="IU606" s="0"/>
      <c r="IV606" s="0"/>
      <c r="IW606" s="0"/>
    </row>
    <row r="607" customFormat="false" ht="22.5" hidden="true" customHeight="false" outlineLevel="0" collapsed="false">
      <c r="A607" s="43"/>
      <c r="B607" s="11" t="s">
        <v>42</v>
      </c>
      <c r="E607" s="55" t="s">
        <v>93</v>
      </c>
      <c r="F607" s="55" t="s">
        <v>1513</v>
      </c>
      <c r="G607" s="6" t="s">
        <v>45</v>
      </c>
      <c r="H607" s="5" t="n">
        <v>268</v>
      </c>
      <c r="I607" s="1"/>
      <c r="J607" s="56"/>
      <c r="K607" s="1"/>
      <c r="L607" s="55"/>
      <c r="M607" s="55" t="s">
        <v>96</v>
      </c>
      <c r="N607" s="1"/>
      <c r="O607" s="1" t="s">
        <v>361</v>
      </c>
      <c r="Q607" s="1"/>
      <c r="R607" s="1"/>
      <c r="S607" s="1"/>
      <c r="T607" s="1"/>
      <c r="U607" s="1"/>
      <c r="V607" s="1"/>
      <c r="W607" s="1"/>
      <c r="X607" s="47" t="n">
        <f aca="false">+W607-U607</f>
        <v>0</v>
      </c>
      <c r="Y607" s="14" t="n">
        <f aca="false">+W607-V607</f>
        <v>0</v>
      </c>
      <c r="Z607" s="15" t="s">
        <v>1514</v>
      </c>
      <c r="AA607" s="49"/>
      <c r="AB607" s="45"/>
      <c r="AC607" s="102" t="s">
        <v>3</v>
      </c>
      <c r="AD607" s="5"/>
      <c r="AE607" s="44" t="s">
        <v>51</v>
      </c>
      <c r="AF607" s="51" t="n">
        <v>0.07</v>
      </c>
      <c r="AG607" s="57"/>
      <c r="AH607" s="53" t="s">
        <v>66</v>
      </c>
      <c r="AI607" s="74"/>
      <c r="AJ607" s="1" t="s">
        <v>1515</v>
      </c>
      <c r="AK607" s="0"/>
      <c r="AL607" s="0"/>
      <c r="AM607" s="0"/>
      <c r="AN607" s="0"/>
      <c r="AO607" s="0"/>
      <c r="AP607" s="0"/>
      <c r="AQ607" s="0"/>
      <c r="AR607" s="0"/>
      <c r="AS607" s="0"/>
      <c r="AT607" s="0"/>
      <c r="AU607" s="0"/>
      <c r="AV607" s="0"/>
      <c r="AW607" s="0"/>
      <c r="AX607" s="0"/>
      <c r="AY607" s="0"/>
      <c r="AZ607" s="0"/>
      <c r="BA607" s="0"/>
      <c r="BB607" s="0"/>
      <c r="BC607" s="0"/>
      <c r="BD607" s="0"/>
      <c r="BE607" s="0"/>
      <c r="BF607" s="0"/>
      <c r="BG607" s="0"/>
      <c r="BH607" s="0"/>
      <c r="BI607" s="0"/>
      <c r="BJ607" s="0"/>
      <c r="BK607" s="0"/>
      <c r="BL607" s="0"/>
      <c r="BM607" s="0"/>
      <c r="BN607" s="0"/>
      <c r="BO607" s="0"/>
      <c r="BP607" s="0"/>
      <c r="BQ607" s="0"/>
      <c r="BR607" s="0"/>
      <c r="BS607" s="0"/>
      <c r="BT607" s="0"/>
      <c r="BU607" s="0"/>
      <c r="BV607" s="0"/>
      <c r="BW607" s="0"/>
      <c r="BX607" s="0"/>
      <c r="BY607" s="0"/>
      <c r="BZ607" s="0"/>
      <c r="CA607" s="0"/>
      <c r="CB607" s="0"/>
      <c r="CC607" s="0"/>
      <c r="CD607" s="0"/>
      <c r="CE607" s="0"/>
      <c r="CF607" s="0"/>
      <c r="CG607" s="0"/>
      <c r="CH607" s="0"/>
      <c r="CI607" s="0"/>
      <c r="CJ607" s="0"/>
      <c r="CK607" s="0"/>
      <c r="CL607" s="0"/>
      <c r="CM607" s="0"/>
      <c r="CN607" s="0"/>
      <c r="CO607" s="0"/>
      <c r="CP607" s="0"/>
      <c r="CQ607" s="0"/>
      <c r="CR607" s="0"/>
      <c r="CS607" s="0"/>
      <c r="CT607" s="0"/>
      <c r="CU607" s="0"/>
      <c r="CV607" s="0"/>
      <c r="CW607" s="0"/>
      <c r="CX607" s="0"/>
      <c r="CY607" s="0"/>
      <c r="CZ607" s="0"/>
      <c r="DA607" s="0"/>
      <c r="DB607" s="0"/>
      <c r="DC607" s="0"/>
      <c r="DD607" s="0"/>
      <c r="DE607" s="0"/>
      <c r="DF607" s="0"/>
      <c r="DG607" s="0"/>
      <c r="DH607" s="0"/>
      <c r="DI607" s="0"/>
      <c r="DJ607" s="0"/>
      <c r="DK607" s="0"/>
      <c r="DL607" s="0"/>
      <c r="DM607" s="0"/>
      <c r="DN607" s="0"/>
      <c r="DO607" s="0"/>
      <c r="DP607" s="0"/>
      <c r="DQ607" s="0"/>
      <c r="DR607" s="0"/>
      <c r="DS607" s="0"/>
      <c r="DT607" s="0"/>
      <c r="DU607" s="0"/>
      <c r="DV607" s="0"/>
      <c r="DW607" s="0"/>
      <c r="DX607" s="0"/>
      <c r="DY607" s="0"/>
      <c r="DZ607" s="0"/>
      <c r="EA607" s="0"/>
      <c r="EB607" s="0"/>
      <c r="EC607" s="0"/>
      <c r="ED607" s="0"/>
      <c r="EE607" s="0"/>
      <c r="EF607" s="0"/>
      <c r="EG607" s="0"/>
      <c r="EH607" s="0"/>
      <c r="EI607" s="0"/>
      <c r="EJ607" s="0"/>
      <c r="EK607" s="0"/>
      <c r="EL607" s="0"/>
      <c r="EM607" s="0"/>
      <c r="EN607" s="0"/>
      <c r="EO607" s="0"/>
      <c r="EP607" s="0"/>
      <c r="EQ607" s="0"/>
      <c r="ER607" s="0"/>
      <c r="ES607" s="0"/>
      <c r="ET607" s="0"/>
      <c r="EU607" s="0"/>
      <c r="EV607" s="0"/>
      <c r="EW607" s="0"/>
      <c r="EX607" s="0"/>
      <c r="EY607" s="0"/>
      <c r="EZ607" s="0"/>
      <c r="FA607" s="0"/>
      <c r="FB607" s="0"/>
      <c r="FC607" s="0"/>
      <c r="FD607" s="0"/>
      <c r="FE607" s="0"/>
      <c r="FF607" s="0"/>
      <c r="FG607" s="0"/>
      <c r="FH607" s="0"/>
      <c r="FI607" s="0"/>
      <c r="FJ607" s="0"/>
      <c r="FK607" s="0"/>
      <c r="FL607" s="0"/>
      <c r="FM607" s="0"/>
      <c r="FN607" s="0"/>
      <c r="FO607" s="0"/>
      <c r="FP607" s="0"/>
      <c r="FQ607" s="0"/>
      <c r="FR607" s="0"/>
      <c r="FS607" s="0"/>
      <c r="FT607" s="0"/>
      <c r="FU607" s="0"/>
      <c r="FV607" s="0"/>
      <c r="FW607" s="0"/>
      <c r="FX607" s="0"/>
      <c r="FY607" s="0"/>
      <c r="FZ607" s="0"/>
      <c r="GA607" s="0"/>
      <c r="GB607" s="0"/>
      <c r="GC607" s="0"/>
      <c r="GD607" s="0"/>
      <c r="GE607" s="0"/>
      <c r="GF607" s="0"/>
      <c r="GG607" s="0"/>
      <c r="GH607" s="0"/>
      <c r="GI607" s="0"/>
      <c r="GJ607" s="0"/>
      <c r="GK607" s="0"/>
      <c r="GL607" s="0"/>
      <c r="GM607" s="0"/>
      <c r="GN607" s="0"/>
      <c r="GO607" s="0"/>
      <c r="GP607" s="0"/>
      <c r="GQ607" s="0"/>
      <c r="GR607" s="0"/>
      <c r="GS607" s="0"/>
      <c r="GT607" s="0"/>
      <c r="GU607" s="0"/>
      <c r="GV607" s="0"/>
      <c r="GW607" s="0"/>
      <c r="GX607" s="0"/>
      <c r="GY607" s="0"/>
      <c r="GZ607" s="0"/>
      <c r="HA607" s="0"/>
      <c r="HB607" s="0"/>
      <c r="HC607" s="0"/>
      <c r="HD607" s="0"/>
      <c r="HE607" s="0"/>
      <c r="HF607" s="0"/>
      <c r="HG607" s="0"/>
      <c r="HH607" s="0"/>
      <c r="HI607" s="0"/>
      <c r="HJ607" s="0"/>
      <c r="HK607" s="0"/>
      <c r="HL607" s="0"/>
      <c r="HM607" s="0"/>
      <c r="HN607" s="0"/>
      <c r="HO607" s="0"/>
      <c r="HP607" s="0"/>
      <c r="HQ607" s="0"/>
      <c r="HR607" s="0"/>
      <c r="HS607" s="0"/>
      <c r="HT607" s="0"/>
      <c r="HU607" s="0"/>
      <c r="HV607" s="0"/>
      <c r="HW607" s="0"/>
      <c r="HX607" s="0"/>
      <c r="HY607" s="0"/>
      <c r="HZ607" s="0"/>
      <c r="IA607" s="0"/>
      <c r="IB607" s="0"/>
      <c r="IC607" s="0"/>
      <c r="ID607" s="0"/>
      <c r="IE607" s="0"/>
      <c r="IF607" s="0"/>
      <c r="IG607" s="0"/>
      <c r="IH607" s="0"/>
      <c r="II607" s="0"/>
      <c r="IJ607" s="0"/>
      <c r="IK607" s="0"/>
      <c r="IL607" s="0"/>
      <c r="IM607" s="0"/>
      <c r="IN607" s="0"/>
      <c r="IO607" s="0"/>
      <c r="IP607" s="0"/>
      <c r="IQ607" s="0"/>
      <c r="IR607" s="0"/>
      <c r="IS607" s="0"/>
      <c r="IT607" s="0"/>
      <c r="IU607" s="0"/>
      <c r="IV607" s="0"/>
      <c r="IW607" s="0"/>
    </row>
    <row r="608" customFormat="false" ht="12.75" hidden="true" customHeight="false" outlineLevel="0" collapsed="false">
      <c r="A608" s="43"/>
      <c r="B608" s="11" t="n">
        <v>36452</v>
      </c>
      <c r="E608" s="3" t="s">
        <v>458</v>
      </c>
      <c r="F608" s="55" t="s">
        <v>1516</v>
      </c>
      <c r="G608" s="6" t="s">
        <v>45</v>
      </c>
      <c r="H608" s="5" t="n">
        <v>275</v>
      </c>
      <c r="I608" s="1"/>
      <c r="J608" s="56" t="s">
        <v>46</v>
      </c>
      <c r="K608" s="1"/>
      <c r="L608" s="1" t="s">
        <v>47</v>
      </c>
      <c r="M608" s="3" t="s">
        <v>460</v>
      </c>
      <c r="N608" s="1" t="s">
        <v>56</v>
      </c>
      <c r="O608" s="1" t="s">
        <v>361</v>
      </c>
      <c r="Q608" s="1"/>
      <c r="R608" s="1"/>
      <c r="S608" s="1"/>
      <c r="T608" s="1"/>
      <c r="U608" s="1"/>
      <c r="V608" s="1"/>
      <c r="W608" s="1"/>
      <c r="X608" s="47" t="n">
        <f aca="false">+W608-U608</f>
        <v>0</v>
      </c>
      <c r="Y608" s="14" t="n">
        <f aca="false">+W608-V608</f>
        <v>0</v>
      </c>
      <c r="Z608" s="15" t="s">
        <v>1514</v>
      </c>
      <c r="AA608" s="49"/>
      <c r="AB608" s="45"/>
      <c r="AC608" s="5"/>
      <c r="AD608" s="5" t="s">
        <v>131</v>
      </c>
      <c r="AE608" s="44" t="s">
        <v>59</v>
      </c>
      <c r="AF608" s="51"/>
      <c r="AG608" s="57"/>
      <c r="AH608" s="53"/>
      <c r="AI608" s="53" t="s">
        <v>4</v>
      </c>
      <c r="AJ608" s="1"/>
      <c r="AK608" s="0"/>
      <c r="AL608" s="0"/>
      <c r="AM608" s="0"/>
      <c r="AN608" s="0"/>
      <c r="AO608" s="0"/>
      <c r="AP608" s="0"/>
      <c r="AQ608" s="0"/>
      <c r="AR608" s="0"/>
      <c r="AS608" s="0"/>
      <c r="AT608" s="0"/>
      <c r="AU608" s="0"/>
      <c r="AV608" s="0"/>
      <c r="AW608" s="0"/>
      <c r="AX608" s="0"/>
      <c r="AY608" s="0"/>
      <c r="AZ608" s="0"/>
      <c r="BA608" s="0"/>
      <c r="BB608" s="0"/>
      <c r="BC608" s="0"/>
      <c r="BD608" s="0"/>
      <c r="BE608" s="0"/>
      <c r="BF608" s="0"/>
      <c r="BG608" s="0"/>
      <c r="BH608" s="0"/>
      <c r="BI608" s="0"/>
      <c r="BJ608" s="0"/>
      <c r="BK608" s="0"/>
      <c r="BL608" s="0"/>
      <c r="BM608" s="0"/>
      <c r="BN608" s="0"/>
      <c r="BO608" s="0"/>
      <c r="BP608" s="0"/>
      <c r="BQ608" s="0"/>
      <c r="BR608" s="0"/>
      <c r="BS608" s="0"/>
      <c r="BT608" s="0"/>
      <c r="BU608" s="0"/>
      <c r="BV608" s="0"/>
      <c r="BW608" s="0"/>
      <c r="BX608" s="0"/>
      <c r="BY608" s="0"/>
      <c r="BZ608" s="0"/>
      <c r="CA608" s="0"/>
      <c r="CB608" s="0"/>
      <c r="CC608" s="0"/>
      <c r="CD608" s="0"/>
      <c r="CE608" s="0"/>
      <c r="CF608" s="0"/>
      <c r="CG608" s="0"/>
      <c r="CH608" s="0"/>
      <c r="CI608" s="0"/>
      <c r="CJ608" s="0"/>
      <c r="CK608" s="0"/>
      <c r="CL608" s="0"/>
      <c r="CM608" s="0"/>
      <c r="CN608" s="0"/>
      <c r="CO608" s="0"/>
      <c r="CP608" s="0"/>
      <c r="CQ608" s="0"/>
      <c r="CR608" s="0"/>
      <c r="CS608" s="0"/>
      <c r="CT608" s="0"/>
      <c r="CU608" s="0"/>
      <c r="CV608" s="0"/>
      <c r="CW608" s="0"/>
      <c r="CX608" s="0"/>
      <c r="CY608" s="0"/>
      <c r="CZ608" s="0"/>
      <c r="DA608" s="0"/>
      <c r="DB608" s="0"/>
      <c r="DC608" s="0"/>
      <c r="DD608" s="0"/>
      <c r="DE608" s="0"/>
      <c r="DF608" s="0"/>
      <c r="DG608" s="0"/>
      <c r="DH608" s="0"/>
      <c r="DI608" s="0"/>
      <c r="DJ608" s="0"/>
      <c r="DK608" s="0"/>
      <c r="DL608" s="0"/>
      <c r="DM608" s="0"/>
      <c r="DN608" s="0"/>
      <c r="DO608" s="0"/>
      <c r="DP608" s="0"/>
      <c r="DQ608" s="0"/>
      <c r="DR608" s="0"/>
      <c r="DS608" s="0"/>
      <c r="DT608" s="0"/>
      <c r="DU608" s="0"/>
      <c r="DV608" s="0"/>
      <c r="DW608" s="0"/>
      <c r="DX608" s="0"/>
      <c r="DY608" s="0"/>
      <c r="DZ608" s="0"/>
      <c r="EA608" s="0"/>
      <c r="EB608" s="0"/>
      <c r="EC608" s="0"/>
      <c r="ED608" s="0"/>
      <c r="EE608" s="0"/>
      <c r="EF608" s="0"/>
      <c r="EG608" s="0"/>
      <c r="EH608" s="0"/>
      <c r="EI608" s="0"/>
      <c r="EJ608" s="0"/>
      <c r="EK608" s="0"/>
      <c r="EL608" s="0"/>
      <c r="EM608" s="0"/>
      <c r="EN608" s="0"/>
      <c r="EO608" s="0"/>
      <c r="EP608" s="0"/>
      <c r="EQ608" s="0"/>
      <c r="ER608" s="0"/>
      <c r="ES608" s="0"/>
      <c r="ET608" s="0"/>
      <c r="EU608" s="0"/>
      <c r="EV608" s="0"/>
      <c r="EW608" s="0"/>
      <c r="EX608" s="0"/>
      <c r="EY608" s="0"/>
      <c r="EZ608" s="0"/>
      <c r="FA608" s="0"/>
      <c r="FB608" s="0"/>
      <c r="FC608" s="0"/>
      <c r="FD608" s="0"/>
      <c r="FE608" s="0"/>
      <c r="FF608" s="0"/>
      <c r="FG608" s="0"/>
      <c r="FH608" s="0"/>
      <c r="FI608" s="0"/>
      <c r="FJ608" s="0"/>
      <c r="FK608" s="0"/>
      <c r="FL608" s="0"/>
      <c r="FM608" s="0"/>
      <c r="FN608" s="0"/>
      <c r="FO608" s="0"/>
      <c r="FP608" s="0"/>
      <c r="FQ608" s="0"/>
      <c r="FR608" s="0"/>
      <c r="FS608" s="0"/>
      <c r="FT608" s="0"/>
      <c r="FU608" s="0"/>
      <c r="FV608" s="0"/>
      <c r="FW608" s="0"/>
      <c r="FX608" s="0"/>
      <c r="FY608" s="0"/>
      <c r="FZ608" s="0"/>
      <c r="GA608" s="0"/>
      <c r="GB608" s="0"/>
      <c r="GC608" s="0"/>
      <c r="GD608" s="0"/>
      <c r="GE608" s="0"/>
      <c r="GF608" s="0"/>
      <c r="GG608" s="0"/>
      <c r="GH608" s="0"/>
      <c r="GI608" s="0"/>
      <c r="GJ608" s="0"/>
      <c r="GK608" s="0"/>
      <c r="GL608" s="0"/>
      <c r="GM608" s="0"/>
      <c r="GN608" s="0"/>
      <c r="GO608" s="0"/>
      <c r="GP608" s="0"/>
      <c r="GQ608" s="0"/>
      <c r="GR608" s="0"/>
      <c r="GS608" s="0"/>
      <c r="GT608" s="0"/>
      <c r="GU608" s="0"/>
      <c r="GV608" s="0"/>
      <c r="GW608" s="0"/>
      <c r="GX608" s="0"/>
      <c r="GY608" s="0"/>
      <c r="GZ608" s="0"/>
      <c r="HA608" s="0"/>
      <c r="HB608" s="0"/>
      <c r="HC608" s="0"/>
      <c r="HD608" s="0"/>
      <c r="HE608" s="0"/>
      <c r="HF608" s="0"/>
      <c r="HG608" s="0"/>
      <c r="HH608" s="0"/>
      <c r="HI608" s="0"/>
      <c r="HJ608" s="0"/>
      <c r="HK608" s="0"/>
      <c r="HL608" s="0"/>
      <c r="HM608" s="0"/>
      <c r="HN608" s="0"/>
      <c r="HO608" s="0"/>
      <c r="HP608" s="0"/>
      <c r="HQ608" s="0"/>
      <c r="HR608" s="0"/>
      <c r="HS608" s="0"/>
      <c r="HT608" s="0"/>
      <c r="HU608" s="0"/>
      <c r="HV608" s="0"/>
      <c r="HW608" s="0"/>
      <c r="HX608" s="0"/>
      <c r="HY608" s="0"/>
      <c r="HZ608" s="0"/>
      <c r="IA608" s="0"/>
      <c r="IB608" s="0"/>
      <c r="IC608" s="0"/>
      <c r="ID608" s="0"/>
      <c r="IE608" s="0"/>
      <c r="IF608" s="0"/>
      <c r="IG608" s="0"/>
      <c r="IH608" s="0"/>
      <c r="II608" s="0"/>
      <c r="IJ608" s="0"/>
      <c r="IK608" s="0"/>
      <c r="IL608" s="0"/>
      <c r="IM608" s="0"/>
      <c r="IN608" s="0"/>
      <c r="IO608" s="0"/>
      <c r="IP608" s="0"/>
      <c r="IQ608" s="0"/>
      <c r="IR608" s="0"/>
      <c r="IS608" s="0"/>
      <c r="IT608" s="0"/>
      <c r="IU608" s="0"/>
      <c r="IV608" s="0"/>
      <c r="IW608" s="0"/>
    </row>
    <row r="609" customFormat="false" ht="12.75" hidden="true" customHeight="false" outlineLevel="0" collapsed="false">
      <c r="A609" s="58"/>
      <c r="B609" s="59" t="s">
        <v>42</v>
      </c>
      <c r="C609" s="60"/>
      <c r="D609" s="61"/>
      <c r="E609" s="60" t="s">
        <v>210</v>
      </c>
      <c r="F609" s="60" t="s">
        <v>1517</v>
      </c>
      <c r="G609" s="62" t="s">
        <v>45</v>
      </c>
      <c r="H609" s="62" t="n">
        <v>308</v>
      </c>
      <c r="I609" s="61" t="s">
        <v>740</v>
      </c>
      <c r="J609" s="61" t="s">
        <v>46</v>
      </c>
      <c r="K609" s="61"/>
      <c r="L609" s="64" t="s">
        <v>47</v>
      </c>
      <c r="M609" s="60" t="s">
        <v>212</v>
      </c>
      <c r="N609" s="0"/>
      <c r="O609" s="64" t="s">
        <v>361</v>
      </c>
      <c r="P609" s="65"/>
      <c r="Q609" s="64"/>
      <c r="R609" s="64"/>
      <c r="S609" s="64"/>
      <c r="T609" s="64"/>
      <c r="U609" s="64"/>
      <c r="V609" s="64"/>
      <c r="W609" s="64"/>
      <c r="X609" s="47" t="n">
        <f aca="false">+W609-U609</f>
        <v>0</v>
      </c>
      <c r="Y609" s="66" t="n">
        <f aca="false">+W609-V609</f>
        <v>0</v>
      </c>
      <c r="Z609" s="70" t="s">
        <v>1518</v>
      </c>
      <c r="AA609" s="54"/>
      <c r="AC609" s="0"/>
      <c r="AD609" s="68" t="n">
        <v>139674</v>
      </c>
      <c r="AE609" s="75" t="s">
        <v>121</v>
      </c>
      <c r="AF609" s="76" t="n">
        <v>0.06</v>
      </c>
      <c r="AG609" s="77"/>
      <c r="AH609" s="71" t="s">
        <v>92</v>
      </c>
      <c r="AI609" s="71" t="s">
        <v>4</v>
      </c>
      <c r="AJ609" s="61" t="s">
        <v>214</v>
      </c>
      <c r="AK609" s="0"/>
      <c r="AL609" s="0"/>
      <c r="AM609" s="0"/>
      <c r="AN609" s="0"/>
      <c r="AO609" s="0"/>
      <c r="AP609" s="0"/>
      <c r="AQ609" s="0"/>
      <c r="AR609" s="0"/>
      <c r="AS609" s="0"/>
      <c r="AT609" s="0"/>
      <c r="AU609" s="0"/>
      <c r="AV609" s="0"/>
      <c r="AW609" s="0"/>
      <c r="AX609" s="0"/>
      <c r="AY609" s="0"/>
      <c r="AZ609" s="0"/>
      <c r="BA609" s="0"/>
      <c r="BB609" s="0"/>
      <c r="BC609" s="0"/>
      <c r="BD609" s="0"/>
      <c r="BE609" s="0"/>
      <c r="BF609" s="0"/>
      <c r="BG609" s="0"/>
      <c r="BH609" s="0"/>
      <c r="BI609" s="0"/>
      <c r="BJ609" s="0"/>
      <c r="BK609" s="0"/>
      <c r="BL609" s="0"/>
      <c r="BM609" s="0"/>
      <c r="BN609" s="0"/>
      <c r="BO609" s="0"/>
      <c r="BP609" s="0"/>
      <c r="BQ609" s="0"/>
      <c r="BR609" s="0"/>
      <c r="BS609" s="0"/>
      <c r="BT609" s="0"/>
      <c r="BU609" s="0"/>
      <c r="BV609" s="0"/>
      <c r="BW609" s="0"/>
      <c r="BX609" s="0"/>
      <c r="BY609" s="0"/>
      <c r="BZ609" s="0"/>
      <c r="CA609" s="0"/>
      <c r="CB609" s="0"/>
      <c r="CC609" s="0"/>
      <c r="CD609" s="0"/>
      <c r="CE609" s="0"/>
      <c r="CF609" s="0"/>
      <c r="CG609" s="0"/>
      <c r="CH609" s="0"/>
      <c r="CI609" s="0"/>
      <c r="CJ609" s="0"/>
      <c r="CK609" s="0"/>
      <c r="CL609" s="0"/>
      <c r="CM609" s="0"/>
      <c r="CN609" s="0"/>
      <c r="CO609" s="0"/>
      <c r="CP609" s="0"/>
      <c r="CQ609" s="0"/>
      <c r="CR609" s="0"/>
      <c r="CS609" s="0"/>
      <c r="CT609" s="0"/>
      <c r="CU609" s="0"/>
      <c r="CV609" s="0"/>
      <c r="CW609" s="0"/>
      <c r="CX609" s="0"/>
      <c r="CY609" s="0"/>
      <c r="CZ609" s="0"/>
      <c r="DA609" s="0"/>
      <c r="DB609" s="0"/>
      <c r="DC609" s="0"/>
      <c r="DD609" s="0"/>
      <c r="DE609" s="0"/>
      <c r="DF609" s="0"/>
      <c r="DG609" s="0"/>
      <c r="DH609" s="0"/>
      <c r="DI609" s="0"/>
      <c r="DJ609" s="0"/>
      <c r="DK609" s="0"/>
      <c r="DL609" s="0"/>
      <c r="DM609" s="0"/>
      <c r="DN609" s="0"/>
      <c r="DO609" s="0"/>
      <c r="DP609" s="0"/>
      <c r="DQ609" s="0"/>
      <c r="DR609" s="0"/>
      <c r="DS609" s="0"/>
      <c r="DT609" s="0"/>
      <c r="DU609" s="0"/>
      <c r="DV609" s="0"/>
      <c r="DW609" s="0"/>
      <c r="DX609" s="0"/>
      <c r="DY609" s="0"/>
      <c r="DZ609" s="0"/>
      <c r="EA609" s="0"/>
      <c r="EB609" s="0"/>
      <c r="EC609" s="0"/>
      <c r="ED609" s="0"/>
      <c r="EE609" s="0"/>
      <c r="EF609" s="0"/>
      <c r="EG609" s="0"/>
      <c r="EH609" s="0"/>
      <c r="EI609" s="0"/>
      <c r="EJ609" s="0"/>
      <c r="EK609" s="0"/>
      <c r="EL609" s="0"/>
      <c r="EM609" s="0"/>
      <c r="EN609" s="0"/>
      <c r="EO609" s="0"/>
      <c r="EP609" s="0"/>
      <c r="EQ609" s="0"/>
      <c r="ER609" s="0"/>
      <c r="ES609" s="0"/>
      <c r="ET609" s="0"/>
      <c r="EU609" s="0"/>
      <c r="EV609" s="0"/>
      <c r="EW609" s="0"/>
      <c r="EX609" s="0"/>
      <c r="EY609" s="0"/>
      <c r="EZ609" s="0"/>
      <c r="FA609" s="0"/>
      <c r="FB609" s="0"/>
      <c r="FC609" s="0"/>
      <c r="FD609" s="0"/>
      <c r="FE609" s="0"/>
      <c r="FF609" s="0"/>
      <c r="FG609" s="0"/>
      <c r="FH609" s="0"/>
      <c r="FI609" s="0"/>
      <c r="FJ609" s="0"/>
      <c r="FK609" s="0"/>
      <c r="FL609" s="0"/>
      <c r="FM609" s="0"/>
      <c r="FN609" s="0"/>
      <c r="FO609" s="0"/>
      <c r="FP609" s="0"/>
      <c r="FQ609" s="0"/>
      <c r="FR609" s="0"/>
      <c r="FS609" s="0"/>
      <c r="FT609" s="0"/>
      <c r="FU609" s="0"/>
      <c r="FV609" s="0"/>
      <c r="FW609" s="0"/>
      <c r="FX609" s="0"/>
      <c r="FY609" s="0"/>
      <c r="FZ609" s="0"/>
      <c r="GA609" s="0"/>
      <c r="GB609" s="0"/>
      <c r="GC609" s="0"/>
      <c r="GD609" s="0"/>
      <c r="GE609" s="0"/>
      <c r="GF609" s="0"/>
      <c r="GG609" s="0"/>
      <c r="GH609" s="0"/>
      <c r="GI609" s="0"/>
      <c r="GJ609" s="0"/>
      <c r="GK609" s="0"/>
      <c r="GL609" s="0"/>
      <c r="GM609" s="0"/>
      <c r="GN609" s="0"/>
      <c r="GO609" s="0"/>
      <c r="GP609" s="0"/>
      <c r="GQ609" s="0"/>
      <c r="GR609" s="0"/>
      <c r="GS609" s="0"/>
      <c r="GT609" s="0"/>
      <c r="GU609" s="0"/>
      <c r="GV609" s="0"/>
      <c r="GW609" s="0"/>
      <c r="GX609" s="0"/>
      <c r="GY609" s="0"/>
      <c r="GZ609" s="0"/>
      <c r="HA609" s="0"/>
      <c r="HB609" s="0"/>
      <c r="HC609" s="0"/>
      <c r="HD609" s="0"/>
      <c r="HE609" s="0"/>
      <c r="HF609" s="0"/>
      <c r="HG609" s="0"/>
      <c r="HH609" s="0"/>
      <c r="HI609" s="0"/>
      <c r="HJ609" s="0"/>
      <c r="HK609" s="0"/>
      <c r="HL609" s="0"/>
      <c r="HM609" s="0"/>
      <c r="HN609" s="0"/>
      <c r="HO609" s="0"/>
      <c r="HP609" s="0"/>
      <c r="HQ609" s="0"/>
      <c r="HR609" s="0"/>
      <c r="HS609" s="0"/>
      <c r="HT609" s="0"/>
      <c r="HU609" s="0"/>
      <c r="HV609" s="0"/>
      <c r="HW609" s="0"/>
      <c r="HX609" s="0"/>
      <c r="HY609" s="0"/>
      <c r="HZ609" s="0"/>
      <c r="IA609" s="0"/>
      <c r="IB609" s="0"/>
      <c r="IC609" s="0"/>
      <c r="ID609" s="0"/>
      <c r="IE609" s="0"/>
      <c r="IF609" s="0"/>
      <c r="IG609" s="0"/>
      <c r="IH609" s="0"/>
      <c r="II609" s="0"/>
      <c r="IJ609" s="0"/>
      <c r="IK609" s="0"/>
      <c r="IL609" s="0"/>
      <c r="IM609" s="0"/>
      <c r="IN609" s="0"/>
      <c r="IO609" s="0"/>
      <c r="IP609" s="0"/>
      <c r="IQ609" s="0"/>
      <c r="IR609" s="0"/>
      <c r="IS609" s="0"/>
      <c r="IT609" s="0"/>
      <c r="IU609" s="0"/>
      <c r="IV609" s="0"/>
      <c r="IW609" s="0"/>
    </row>
    <row r="610" customFormat="false" ht="12.75" hidden="true" customHeight="false" outlineLevel="0" collapsed="false">
      <c r="A610" s="58"/>
      <c r="B610" s="59" t="s">
        <v>42</v>
      </c>
      <c r="C610" s="60"/>
      <c r="D610" s="61"/>
      <c r="E610" s="73" t="s">
        <v>785</v>
      </c>
      <c r="F610" s="73" t="s">
        <v>1519</v>
      </c>
      <c r="G610" s="62" t="s">
        <v>45</v>
      </c>
      <c r="H610" s="68" t="n">
        <v>338</v>
      </c>
      <c r="I610" s="64"/>
      <c r="J610" s="78"/>
      <c r="K610" s="64"/>
      <c r="L610" s="73"/>
      <c r="M610" s="73" t="s">
        <v>785</v>
      </c>
      <c r="N610" s="64"/>
      <c r="O610" s="64" t="s">
        <v>361</v>
      </c>
      <c r="P610" s="65"/>
      <c r="Q610" s="64"/>
      <c r="R610" s="64"/>
      <c r="S610" s="64"/>
      <c r="T610" s="64"/>
      <c r="U610" s="64"/>
      <c r="V610" s="64"/>
      <c r="W610" s="64"/>
      <c r="X610" s="47" t="n">
        <f aca="false">+W610-U610</f>
        <v>0</v>
      </c>
      <c r="Y610" s="66" t="n">
        <f aca="false">+W610-V610</f>
        <v>0</v>
      </c>
      <c r="Z610" s="67" t="s">
        <v>1520</v>
      </c>
      <c r="AA610" s="54"/>
      <c r="AC610" s="68" t="n">
        <v>355474</v>
      </c>
      <c r="AD610" s="68" t="n">
        <v>57079</v>
      </c>
      <c r="AE610" s="63" t="s">
        <v>59</v>
      </c>
      <c r="AF610" s="76"/>
      <c r="AG610" s="80"/>
      <c r="AH610" s="144"/>
      <c r="AI610" s="71" t="s">
        <v>4</v>
      </c>
      <c r="AJ610" s="64" t="s">
        <v>1521</v>
      </c>
      <c r="AK610" s="0"/>
      <c r="AL610" s="0"/>
      <c r="AM610" s="0"/>
      <c r="AN610" s="0"/>
      <c r="AO610" s="0"/>
      <c r="AP610" s="0"/>
      <c r="AQ610" s="0"/>
      <c r="AR610" s="0"/>
      <c r="AS610" s="0"/>
      <c r="AT610" s="0"/>
      <c r="AU610" s="0"/>
      <c r="AV610" s="0"/>
      <c r="AW610" s="0"/>
      <c r="AX610" s="0"/>
      <c r="AY610" s="0"/>
      <c r="AZ610" s="0"/>
      <c r="BA610" s="0"/>
      <c r="BB610" s="0"/>
      <c r="BC610" s="0"/>
      <c r="BD610" s="0"/>
      <c r="BE610" s="0"/>
      <c r="BF610" s="0"/>
      <c r="BG610" s="0"/>
      <c r="BH610" s="0"/>
      <c r="BI610" s="0"/>
      <c r="BJ610" s="0"/>
      <c r="BK610" s="0"/>
      <c r="BL610" s="0"/>
      <c r="BM610" s="0"/>
      <c r="BN610" s="0"/>
      <c r="BO610" s="0"/>
      <c r="BP610" s="0"/>
      <c r="BQ610" s="0"/>
      <c r="BR610" s="0"/>
      <c r="BS610" s="0"/>
      <c r="BT610" s="0"/>
      <c r="BU610" s="0"/>
      <c r="BV610" s="0"/>
      <c r="BW610" s="0"/>
      <c r="BX610" s="0"/>
      <c r="BY610" s="0"/>
      <c r="BZ610" s="0"/>
      <c r="CA610" s="0"/>
      <c r="CB610" s="0"/>
      <c r="CC610" s="0"/>
      <c r="CD610" s="0"/>
      <c r="CE610" s="0"/>
      <c r="CF610" s="0"/>
      <c r="CG610" s="0"/>
      <c r="CH610" s="0"/>
      <c r="CI610" s="0"/>
      <c r="CJ610" s="0"/>
      <c r="CK610" s="0"/>
      <c r="CL610" s="0"/>
      <c r="CM610" s="0"/>
      <c r="CN610" s="0"/>
      <c r="CO610" s="0"/>
      <c r="CP610" s="0"/>
      <c r="CQ610" s="0"/>
      <c r="CR610" s="0"/>
      <c r="CS610" s="0"/>
      <c r="CT610" s="0"/>
      <c r="CU610" s="0"/>
      <c r="CV610" s="0"/>
      <c r="CW610" s="0"/>
      <c r="CX610" s="0"/>
      <c r="CY610" s="0"/>
      <c r="CZ610" s="0"/>
      <c r="DA610" s="0"/>
      <c r="DB610" s="0"/>
      <c r="DC610" s="0"/>
      <c r="DD610" s="0"/>
      <c r="DE610" s="0"/>
      <c r="DF610" s="0"/>
      <c r="DG610" s="0"/>
      <c r="DH610" s="0"/>
      <c r="DI610" s="0"/>
      <c r="DJ610" s="0"/>
      <c r="DK610" s="0"/>
      <c r="DL610" s="0"/>
      <c r="DM610" s="0"/>
      <c r="DN610" s="0"/>
      <c r="DO610" s="0"/>
      <c r="DP610" s="0"/>
      <c r="DQ610" s="0"/>
      <c r="DR610" s="0"/>
      <c r="DS610" s="0"/>
      <c r="DT610" s="0"/>
      <c r="DU610" s="0"/>
      <c r="DV610" s="0"/>
      <c r="DW610" s="0"/>
      <c r="DX610" s="0"/>
      <c r="DY610" s="0"/>
      <c r="DZ610" s="0"/>
      <c r="EA610" s="0"/>
      <c r="EB610" s="0"/>
      <c r="EC610" s="0"/>
      <c r="ED610" s="0"/>
      <c r="EE610" s="0"/>
      <c r="EF610" s="0"/>
      <c r="EG610" s="0"/>
      <c r="EH610" s="0"/>
      <c r="EI610" s="0"/>
      <c r="EJ610" s="0"/>
      <c r="EK610" s="0"/>
      <c r="EL610" s="0"/>
      <c r="EM610" s="0"/>
      <c r="EN610" s="0"/>
      <c r="EO610" s="0"/>
      <c r="EP610" s="0"/>
      <c r="EQ610" s="0"/>
      <c r="ER610" s="0"/>
      <c r="ES610" s="0"/>
      <c r="ET610" s="0"/>
      <c r="EU610" s="0"/>
      <c r="EV610" s="0"/>
      <c r="EW610" s="0"/>
      <c r="EX610" s="0"/>
      <c r="EY610" s="0"/>
      <c r="EZ610" s="0"/>
      <c r="FA610" s="0"/>
      <c r="FB610" s="0"/>
      <c r="FC610" s="0"/>
      <c r="FD610" s="0"/>
      <c r="FE610" s="0"/>
      <c r="FF610" s="0"/>
      <c r="FG610" s="0"/>
      <c r="FH610" s="0"/>
      <c r="FI610" s="0"/>
      <c r="FJ610" s="0"/>
      <c r="FK610" s="0"/>
      <c r="FL610" s="0"/>
      <c r="FM610" s="0"/>
      <c r="FN610" s="0"/>
      <c r="FO610" s="0"/>
      <c r="FP610" s="0"/>
      <c r="FQ610" s="0"/>
      <c r="FR610" s="0"/>
      <c r="FS610" s="0"/>
      <c r="FT610" s="0"/>
      <c r="FU610" s="0"/>
      <c r="FV610" s="0"/>
      <c r="FW610" s="0"/>
      <c r="FX610" s="0"/>
      <c r="FY610" s="0"/>
      <c r="FZ610" s="0"/>
      <c r="GA610" s="0"/>
      <c r="GB610" s="0"/>
      <c r="GC610" s="0"/>
      <c r="GD610" s="0"/>
      <c r="GE610" s="0"/>
      <c r="GF610" s="0"/>
      <c r="GG610" s="0"/>
      <c r="GH610" s="0"/>
      <c r="GI610" s="0"/>
      <c r="GJ610" s="0"/>
      <c r="GK610" s="0"/>
      <c r="GL610" s="0"/>
      <c r="GM610" s="0"/>
      <c r="GN610" s="0"/>
      <c r="GO610" s="0"/>
      <c r="GP610" s="0"/>
      <c r="GQ610" s="0"/>
      <c r="GR610" s="0"/>
      <c r="GS610" s="0"/>
      <c r="GT610" s="0"/>
      <c r="GU610" s="0"/>
      <c r="GV610" s="0"/>
      <c r="GW610" s="0"/>
      <c r="GX610" s="0"/>
      <c r="GY610" s="0"/>
      <c r="GZ610" s="0"/>
      <c r="HA610" s="0"/>
      <c r="HB610" s="0"/>
      <c r="HC610" s="0"/>
      <c r="HD610" s="0"/>
      <c r="HE610" s="0"/>
      <c r="HF610" s="0"/>
      <c r="HG610" s="0"/>
      <c r="HH610" s="0"/>
      <c r="HI610" s="0"/>
      <c r="HJ610" s="0"/>
      <c r="HK610" s="0"/>
      <c r="HL610" s="0"/>
      <c r="HM610" s="0"/>
      <c r="HN610" s="0"/>
      <c r="HO610" s="0"/>
      <c r="HP610" s="0"/>
      <c r="HQ610" s="0"/>
      <c r="HR610" s="0"/>
      <c r="HS610" s="0"/>
      <c r="HT610" s="0"/>
      <c r="HU610" s="0"/>
      <c r="HV610" s="0"/>
      <c r="HW610" s="0"/>
      <c r="HX610" s="0"/>
      <c r="HY610" s="0"/>
      <c r="HZ610" s="0"/>
      <c r="IA610" s="0"/>
      <c r="IB610" s="0"/>
      <c r="IC610" s="0"/>
      <c r="ID610" s="0"/>
      <c r="IE610" s="0"/>
      <c r="IF610" s="0"/>
      <c r="IG610" s="0"/>
      <c r="IH610" s="0"/>
      <c r="II610" s="0"/>
      <c r="IJ610" s="0"/>
      <c r="IK610" s="0"/>
      <c r="IL610" s="0"/>
      <c r="IM610" s="0"/>
      <c r="IN610" s="0"/>
      <c r="IO610" s="0"/>
      <c r="IP610" s="0"/>
      <c r="IQ610" s="0"/>
      <c r="IR610" s="0"/>
      <c r="IS610" s="0"/>
      <c r="IT610" s="0"/>
      <c r="IU610" s="0"/>
      <c r="IV610" s="0"/>
      <c r="IW610" s="0"/>
    </row>
    <row r="611" customFormat="false" ht="12.75" hidden="true" customHeight="false" outlineLevel="0" collapsed="false">
      <c r="A611" s="58"/>
      <c r="B611" s="59" t="n">
        <v>36325</v>
      </c>
      <c r="C611" s="60"/>
      <c r="D611" s="61"/>
      <c r="E611" s="55" t="s">
        <v>1522</v>
      </c>
      <c r="F611" s="73" t="s">
        <v>1523</v>
      </c>
      <c r="G611" s="6" t="s">
        <v>45</v>
      </c>
      <c r="H611" s="68" t="n">
        <v>6434</v>
      </c>
      <c r="I611" s="1"/>
      <c r="J611" s="56"/>
      <c r="K611" s="1"/>
      <c r="L611" s="55"/>
      <c r="M611" s="55" t="s">
        <v>89</v>
      </c>
      <c r="N611" s="1" t="s">
        <v>56</v>
      </c>
      <c r="O611" s="64" t="s">
        <v>361</v>
      </c>
      <c r="Q611" s="64"/>
      <c r="R611" s="64"/>
      <c r="S611" s="64"/>
      <c r="T611" s="64"/>
      <c r="U611" s="64"/>
      <c r="V611" s="64"/>
      <c r="W611" s="64"/>
      <c r="X611" s="47" t="n">
        <f aca="false">+W611-U611</f>
        <v>0</v>
      </c>
      <c r="Y611" s="14" t="n">
        <f aca="false">+W611-V611</f>
        <v>0</v>
      </c>
      <c r="Z611" s="67" t="s">
        <v>1524</v>
      </c>
      <c r="AA611" s="49"/>
      <c r="AB611" s="45"/>
      <c r="AC611" s="5"/>
      <c r="AD611" s="68" t="s">
        <v>131</v>
      </c>
      <c r="AE611" s="44" t="s">
        <v>59</v>
      </c>
      <c r="AF611" s="51"/>
      <c r="AG611" s="57"/>
      <c r="AH611" s="74"/>
      <c r="AI611" s="53" t="s">
        <v>4</v>
      </c>
      <c r="AJ611" s="1"/>
      <c r="AK611" s="0"/>
      <c r="AL611" s="0"/>
      <c r="AM611" s="0"/>
      <c r="AN611" s="0"/>
      <c r="AO611" s="0"/>
      <c r="AP611" s="0"/>
      <c r="AQ611" s="0"/>
      <c r="AR611" s="0"/>
      <c r="AS611" s="0"/>
      <c r="AT611" s="0"/>
      <c r="AU611" s="0"/>
      <c r="AV611" s="0"/>
      <c r="AW611" s="0"/>
      <c r="AX611" s="0"/>
      <c r="AY611" s="0"/>
      <c r="AZ611" s="0"/>
      <c r="BA611" s="0"/>
      <c r="BB611" s="0"/>
      <c r="BC611" s="0"/>
      <c r="BD611" s="0"/>
      <c r="BE611" s="0"/>
      <c r="BF611" s="0"/>
      <c r="BG611" s="0"/>
      <c r="BH611" s="0"/>
      <c r="BI611" s="0"/>
      <c r="BJ611" s="0"/>
      <c r="BK611" s="0"/>
      <c r="BL611" s="0"/>
      <c r="BM611" s="0"/>
      <c r="BN611" s="0"/>
      <c r="BO611" s="0"/>
      <c r="BP611" s="0"/>
      <c r="BQ611" s="0"/>
      <c r="BR611" s="0"/>
      <c r="BS611" s="0"/>
      <c r="BT611" s="0"/>
      <c r="BU611" s="0"/>
      <c r="BV611" s="0"/>
      <c r="BW611" s="0"/>
      <c r="BX611" s="0"/>
      <c r="BY611" s="0"/>
      <c r="BZ611" s="0"/>
      <c r="CA611" s="0"/>
      <c r="CB611" s="0"/>
      <c r="CC611" s="0"/>
      <c r="CD611" s="0"/>
      <c r="CE611" s="0"/>
      <c r="CF611" s="0"/>
      <c r="CG611" s="0"/>
      <c r="CH611" s="0"/>
      <c r="CI611" s="0"/>
      <c r="CJ611" s="0"/>
      <c r="CK611" s="0"/>
      <c r="CL611" s="0"/>
      <c r="CM611" s="0"/>
      <c r="CN611" s="0"/>
      <c r="CO611" s="0"/>
      <c r="CP611" s="0"/>
      <c r="CQ611" s="0"/>
      <c r="CR611" s="0"/>
      <c r="CS611" s="0"/>
      <c r="CT611" s="0"/>
      <c r="CU611" s="0"/>
      <c r="CV611" s="0"/>
      <c r="CW611" s="0"/>
      <c r="CX611" s="0"/>
      <c r="CY611" s="0"/>
      <c r="CZ611" s="0"/>
      <c r="DA611" s="0"/>
      <c r="DB611" s="0"/>
      <c r="DC611" s="0"/>
      <c r="DD611" s="0"/>
      <c r="DE611" s="0"/>
      <c r="DF611" s="0"/>
      <c r="DG611" s="0"/>
      <c r="DH611" s="0"/>
      <c r="DI611" s="0"/>
      <c r="DJ611" s="0"/>
      <c r="DK611" s="0"/>
      <c r="DL611" s="0"/>
      <c r="DM611" s="0"/>
      <c r="DN611" s="0"/>
      <c r="DO611" s="0"/>
      <c r="DP611" s="0"/>
      <c r="DQ611" s="0"/>
      <c r="DR611" s="0"/>
      <c r="DS611" s="0"/>
      <c r="DT611" s="0"/>
      <c r="DU611" s="0"/>
      <c r="DV611" s="0"/>
      <c r="DW611" s="0"/>
      <c r="DX611" s="0"/>
      <c r="DY611" s="0"/>
      <c r="DZ611" s="0"/>
      <c r="EA611" s="0"/>
      <c r="EB611" s="0"/>
      <c r="EC611" s="0"/>
      <c r="ED611" s="0"/>
      <c r="EE611" s="0"/>
      <c r="EF611" s="0"/>
      <c r="EG611" s="0"/>
      <c r="EH611" s="0"/>
      <c r="EI611" s="0"/>
      <c r="EJ611" s="0"/>
      <c r="EK611" s="0"/>
      <c r="EL611" s="0"/>
      <c r="EM611" s="0"/>
      <c r="EN611" s="0"/>
      <c r="EO611" s="0"/>
      <c r="EP611" s="0"/>
      <c r="EQ611" s="0"/>
      <c r="ER611" s="0"/>
      <c r="ES611" s="0"/>
      <c r="ET611" s="0"/>
      <c r="EU611" s="0"/>
      <c r="EV611" s="0"/>
      <c r="EW611" s="0"/>
      <c r="EX611" s="0"/>
      <c r="EY611" s="0"/>
      <c r="EZ611" s="0"/>
      <c r="FA611" s="0"/>
      <c r="FB611" s="0"/>
      <c r="FC611" s="0"/>
      <c r="FD611" s="0"/>
      <c r="FE611" s="0"/>
      <c r="FF611" s="0"/>
      <c r="FG611" s="0"/>
      <c r="FH611" s="0"/>
      <c r="FI611" s="0"/>
      <c r="FJ611" s="0"/>
      <c r="FK611" s="0"/>
      <c r="FL611" s="0"/>
      <c r="FM611" s="0"/>
      <c r="FN611" s="0"/>
      <c r="FO611" s="0"/>
      <c r="FP611" s="0"/>
      <c r="FQ611" s="0"/>
      <c r="FR611" s="0"/>
      <c r="FS611" s="0"/>
      <c r="FT611" s="0"/>
      <c r="FU611" s="0"/>
      <c r="FV611" s="0"/>
      <c r="FW611" s="0"/>
      <c r="FX611" s="0"/>
      <c r="FY611" s="0"/>
      <c r="FZ611" s="0"/>
      <c r="GA611" s="0"/>
      <c r="GB611" s="0"/>
      <c r="GC611" s="0"/>
      <c r="GD611" s="0"/>
      <c r="GE611" s="0"/>
      <c r="GF611" s="0"/>
      <c r="GG611" s="0"/>
      <c r="GH611" s="0"/>
      <c r="GI611" s="0"/>
      <c r="GJ611" s="0"/>
      <c r="GK611" s="0"/>
      <c r="GL611" s="0"/>
      <c r="GM611" s="0"/>
      <c r="GN611" s="0"/>
      <c r="GO611" s="0"/>
      <c r="GP611" s="0"/>
      <c r="GQ611" s="0"/>
      <c r="GR611" s="0"/>
      <c r="GS611" s="0"/>
      <c r="GT611" s="0"/>
      <c r="GU611" s="0"/>
      <c r="GV611" s="0"/>
      <c r="GW611" s="0"/>
      <c r="GX611" s="0"/>
      <c r="GY611" s="0"/>
      <c r="GZ611" s="0"/>
      <c r="HA611" s="0"/>
      <c r="HB611" s="0"/>
      <c r="HC611" s="0"/>
      <c r="HD611" s="0"/>
      <c r="HE611" s="0"/>
      <c r="HF611" s="0"/>
      <c r="HG611" s="0"/>
      <c r="HH611" s="0"/>
      <c r="HI611" s="0"/>
      <c r="HJ611" s="0"/>
      <c r="HK611" s="0"/>
      <c r="HL611" s="0"/>
      <c r="HM611" s="0"/>
      <c r="HN611" s="0"/>
      <c r="HO611" s="0"/>
      <c r="HP611" s="0"/>
      <c r="HQ611" s="0"/>
      <c r="HR611" s="0"/>
      <c r="HS611" s="0"/>
      <c r="HT611" s="0"/>
      <c r="HU611" s="0"/>
      <c r="HV611" s="0"/>
      <c r="HW611" s="0"/>
      <c r="HX611" s="0"/>
      <c r="HY611" s="0"/>
      <c r="HZ611" s="0"/>
      <c r="IA611" s="0"/>
      <c r="IB611" s="0"/>
      <c r="IC611" s="0"/>
      <c r="ID611" s="0"/>
      <c r="IE611" s="0"/>
      <c r="IF611" s="0"/>
      <c r="IG611" s="0"/>
      <c r="IH611" s="0"/>
      <c r="II611" s="0"/>
      <c r="IJ611" s="0"/>
      <c r="IK611" s="0"/>
      <c r="IL611" s="0"/>
      <c r="IM611" s="0"/>
      <c r="IN611" s="0"/>
      <c r="IO611" s="0"/>
      <c r="IP611" s="0"/>
      <c r="IQ611" s="0"/>
      <c r="IR611" s="0"/>
      <c r="IS611" s="0"/>
      <c r="IT611" s="0"/>
      <c r="IU611" s="0"/>
      <c r="IV611" s="0"/>
      <c r="IW611" s="0"/>
    </row>
    <row r="612" customFormat="false" ht="12.75" hidden="true" customHeight="false" outlineLevel="0" collapsed="false">
      <c r="A612" s="58"/>
      <c r="B612" s="59" t="n">
        <v>36325</v>
      </c>
      <c r="C612" s="60"/>
      <c r="D612" s="61"/>
      <c r="E612" s="73" t="s">
        <v>1522</v>
      </c>
      <c r="F612" s="73" t="s">
        <v>1525</v>
      </c>
      <c r="G612" s="6" t="s">
        <v>45</v>
      </c>
      <c r="H612" s="68" t="n">
        <v>6434</v>
      </c>
      <c r="I612" s="1"/>
      <c r="J612" s="56"/>
      <c r="K612" s="1"/>
      <c r="L612" s="55"/>
      <c r="M612" s="55" t="s">
        <v>89</v>
      </c>
      <c r="N612" s="1" t="s">
        <v>56</v>
      </c>
      <c r="O612" s="64" t="s">
        <v>361</v>
      </c>
      <c r="Q612" s="64"/>
      <c r="R612" s="64"/>
      <c r="S612" s="64"/>
      <c r="T612" s="64"/>
      <c r="U612" s="64"/>
      <c r="V612" s="64"/>
      <c r="W612" s="64"/>
      <c r="X612" s="47" t="n">
        <f aca="false">+W612-U612</f>
        <v>0</v>
      </c>
      <c r="Y612" s="14" t="n">
        <f aca="false">+W612-V612</f>
        <v>0</v>
      </c>
      <c r="Z612" s="67" t="s">
        <v>1524</v>
      </c>
      <c r="AA612" s="49"/>
      <c r="AB612" s="45"/>
      <c r="AC612" s="5"/>
      <c r="AD612" s="68" t="s">
        <v>131</v>
      </c>
      <c r="AE612" s="44" t="s">
        <v>59</v>
      </c>
      <c r="AF612" s="51" t="n">
        <v>0.025</v>
      </c>
      <c r="AG612" s="57"/>
      <c r="AH612" s="53" t="s">
        <v>92</v>
      </c>
      <c r="AI612" s="53" t="s">
        <v>4</v>
      </c>
      <c r="AJ612" s="64"/>
      <c r="AK612" s="0"/>
      <c r="AL612" s="0"/>
      <c r="AM612" s="0"/>
      <c r="AN612" s="0"/>
      <c r="AO612" s="0"/>
      <c r="AP612" s="0"/>
      <c r="AQ612" s="0"/>
      <c r="AR612" s="0"/>
      <c r="AS612" s="0"/>
      <c r="AT612" s="0"/>
      <c r="AU612" s="0"/>
      <c r="AV612" s="0"/>
      <c r="AW612" s="0"/>
      <c r="AX612" s="0"/>
      <c r="AY612" s="0"/>
      <c r="AZ612" s="0"/>
      <c r="BA612" s="0"/>
      <c r="BB612" s="0"/>
      <c r="BC612" s="0"/>
      <c r="BD612" s="0"/>
      <c r="BE612" s="0"/>
      <c r="BF612" s="0"/>
      <c r="BG612" s="0"/>
      <c r="BH612" s="0"/>
      <c r="BI612" s="0"/>
      <c r="BJ612" s="0"/>
      <c r="BK612" s="0"/>
      <c r="BL612" s="0"/>
      <c r="BM612" s="0"/>
      <c r="BN612" s="0"/>
      <c r="BO612" s="0"/>
      <c r="BP612" s="0"/>
      <c r="BQ612" s="0"/>
      <c r="BR612" s="0"/>
      <c r="BS612" s="0"/>
      <c r="BT612" s="0"/>
      <c r="BU612" s="0"/>
      <c r="BV612" s="0"/>
      <c r="BW612" s="0"/>
      <c r="BX612" s="0"/>
      <c r="BY612" s="0"/>
      <c r="BZ612" s="0"/>
      <c r="CA612" s="0"/>
      <c r="CB612" s="0"/>
      <c r="CC612" s="0"/>
      <c r="CD612" s="0"/>
      <c r="CE612" s="0"/>
      <c r="CF612" s="0"/>
      <c r="CG612" s="0"/>
      <c r="CH612" s="0"/>
      <c r="CI612" s="0"/>
      <c r="CJ612" s="0"/>
      <c r="CK612" s="0"/>
      <c r="CL612" s="0"/>
      <c r="CM612" s="0"/>
      <c r="CN612" s="0"/>
      <c r="CO612" s="0"/>
      <c r="CP612" s="0"/>
      <c r="CQ612" s="0"/>
      <c r="CR612" s="0"/>
      <c r="CS612" s="0"/>
      <c r="CT612" s="0"/>
      <c r="CU612" s="0"/>
      <c r="CV612" s="0"/>
      <c r="CW612" s="0"/>
      <c r="CX612" s="0"/>
      <c r="CY612" s="0"/>
      <c r="CZ612" s="0"/>
      <c r="DA612" s="0"/>
      <c r="DB612" s="0"/>
      <c r="DC612" s="0"/>
      <c r="DD612" s="0"/>
      <c r="DE612" s="0"/>
      <c r="DF612" s="0"/>
      <c r="DG612" s="0"/>
      <c r="DH612" s="0"/>
      <c r="DI612" s="0"/>
      <c r="DJ612" s="0"/>
      <c r="DK612" s="0"/>
      <c r="DL612" s="0"/>
      <c r="DM612" s="0"/>
      <c r="DN612" s="0"/>
      <c r="DO612" s="0"/>
      <c r="DP612" s="0"/>
      <c r="DQ612" s="0"/>
      <c r="DR612" s="0"/>
      <c r="DS612" s="0"/>
      <c r="DT612" s="0"/>
      <c r="DU612" s="0"/>
      <c r="DV612" s="0"/>
      <c r="DW612" s="0"/>
      <c r="DX612" s="0"/>
      <c r="DY612" s="0"/>
      <c r="DZ612" s="0"/>
      <c r="EA612" s="0"/>
      <c r="EB612" s="0"/>
      <c r="EC612" s="0"/>
      <c r="ED612" s="0"/>
      <c r="EE612" s="0"/>
      <c r="EF612" s="0"/>
      <c r="EG612" s="0"/>
      <c r="EH612" s="0"/>
      <c r="EI612" s="0"/>
      <c r="EJ612" s="0"/>
      <c r="EK612" s="0"/>
      <c r="EL612" s="0"/>
      <c r="EM612" s="0"/>
      <c r="EN612" s="0"/>
      <c r="EO612" s="0"/>
      <c r="EP612" s="0"/>
      <c r="EQ612" s="0"/>
      <c r="ER612" s="0"/>
      <c r="ES612" s="0"/>
      <c r="ET612" s="0"/>
      <c r="EU612" s="0"/>
      <c r="EV612" s="0"/>
      <c r="EW612" s="0"/>
      <c r="EX612" s="0"/>
      <c r="EY612" s="0"/>
      <c r="EZ612" s="0"/>
      <c r="FA612" s="0"/>
      <c r="FB612" s="0"/>
      <c r="FC612" s="0"/>
      <c r="FD612" s="0"/>
      <c r="FE612" s="0"/>
      <c r="FF612" s="0"/>
      <c r="FG612" s="0"/>
      <c r="FH612" s="0"/>
      <c r="FI612" s="0"/>
      <c r="FJ612" s="0"/>
      <c r="FK612" s="0"/>
      <c r="FL612" s="0"/>
      <c r="FM612" s="0"/>
      <c r="FN612" s="0"/>
      <c r="FO612" s="0"/>
      <c r="FP612" s="0"/>
      <c r="FQ612" s="0"/>
      <c r="FR612" s="0"/>
      <c r="FS612" s="0"/>
      <c r="FT612" s="0"/>
      <c r="FU612" s="0"/>
      <c r="FV612" s="0"/>
      <c r="FW612" s="0"/>
      <c r="FX612" s="0"/>
      <c r="FY612" s="0"/>
      <c r="FZ612" s="0"/>
      <c r="GA612" s="0"/>
      <c r="GB612" s="0"/>
      <c r="GC612" s="0"/>
      <c r="GD612" s="0"/>
      <c r="GE612" s="0"/>
      <c r="GF612" s="0"/>
      <c r="GG612" s="0"/>
      <c r="GH612" s="0"/>
      <c r="GI612" s="0"/>
      <c r="GJ612" s="0"/>
      <c r="GK612" s="0"/>
      <c r="GL612" s="0"/>
      <c r="GM612" s="0"/>
      <c r="GN612" s="0"/>
      <c r="GO612" s="0"/>
      <c r="GP612" s="0"/>
      <c r="GQ612" s="0"/>
      <c r="GR612" s="0"/>
      <c r="GS612" s="0"/>
      <c r="GT612" s="0"/>
      <c r="GU612" s="0"/>
      <c r="GV612" s="0"/>
      <c r="GW612" s="0"/>
      <c r="GX612" s="0"/>
      <c r="GY612" s="0"/>
      <c r="GZ612" s="0"/>
      <c r="HA612" s="0"/>
      <c r="HB612" s="0"/>
      <c r="HC612" s="0"/>
      <c r="HD612" s="0"/>
      <c r="HE612" s="0"/>
      <c r="HF612" s="0"/>
      <c r="HG612" s="0"/>
      <c r="HH612" s="0"/>
      <c r="HI612" s="0"/>
      <c r="HJ612" s="0"/>
      <c r="HK612" s="0"/>
      <c r="HL612" s="0"/>
      <c r="HM612" s="0"/>
      <c r="HN612" s="0"/>
      <c r="HO612" s="0"/>
      <c r="HP612" s="0"/>
      <c r="HQ612" s="0"/>
      <c r="HR612" s="0"/>
      <c r="HS612" s="0"/>
      <c r="HT612" s="0"/>
      <c r="HU612" s="0"/>
      <c r="HV612" s="0"/>
      <c r="HW612" s="0"/>
      <c r="HX612" s="0"/>
      <c r="HY612" s="0"/>
      <c r="HZ612" s="0"/>
      <c r="IA612" s="0"/>
      <c r="IB612" s="0"/>
      <c r="IC612" s="0"/>
      <c r="ID612" s="0"/>
      <c r="IE612" s="0"/>
      <c r="IF612" s="0"/>
      <c r="IG612" s="0"/>
      <c r="IH612" s="0"/>
      <c r="II612" s="0"/>
      <c r="IJ612" s="0"/>
      <c r="IK612" s="0"/>
      <c r="IL612" s="0"/>
      <c r="IM612" s="0"/>
      <c r="IN612" s="0"/>
      <c r="IO612" s="0"/>
      <c r="IP612" s="0"/>
      <c r="IQ612" s="0"/>
      <c r="IR612" s="0"/>
      <c r="IS612" s="0"/>
      <c r="IT612" s="0"/>
      <c r="IU612" s="0"/>
      <c r="IV612" s="0"/>
      <c r="IW612" s="0"/>
    </row>
    <row r="613" customFormat="false" ht="22.5" hidden="true" customHeight="false" outlineLevel="0" collapsed="false">
      <c r="A613" s="58"/>
      <c r="B613" s="59" t="n">
        <v>36452</v>
      </c>
      <c r="C613" s="60"/>
      <c r="D613" s="61"/>
      <c r="E613" s="73" t="s">
        <v>1526</v>
      </c>
      <c r="F613" s="73" t="s">
        <v>1527</v>
      </c>
      <c r="G613" s="6" t="s">
        <v>45</v>
      </c>
      <c r="H613" s="68" t="n">
        <v>6683</v>
      </c>
      <c r="I613" s="1"/>
      <c r="J613" s="56"/>
      <c r="K613" s="1"/>
      <c r="L613" s="55"/>
      <c r="M613" s="55" t="s">
        <v>1526</v>
      </c>
      <c r="N613" s="1" t="s">
        <v>56</v>
      </c>
      <c r="O613" s="64" t="s">
        <v>361</v>
      </c>
      <c r="Q613" s="1"/>
      <c r="R613" s="64"/>
      <c r="S613" s="64"/>
      <c r="T613" s="64"/>
      <c r="U613" s="64"/>
      <c r="V613" s="64"/>
      <c r="W613" s="64"/>
      <c r="X613" s="47" t="n">
        <f aca="false">+W613-U613</f>
        <v>0</v>
      </c>
      <c r="Y613" s="14" t="n">
        <f aca="false">+W613-V613</f>
        <v>0</v>
      </c>
      <c r="Z613" s="67" t="s">
        <v>1528</v>
      </c>
      <c r="AA613" s="49"/>
      <c r="AB613" s="45"/>
      <c r="AC613" s="5"/>
      <c r="AD613" s="68" t="s">
        <v>131</v>
      </c>
      <c r="AE613" s="44" t="s">
        <v>59</v>
      </c>
      <c r="AF613" s="51" t="n">
        <v>0.03</v>
      </c>
      <c r="AG613" s="57"/>
      <c r="AH613" s="53" t="s">
        <v>92</v>
      </c>
      <c r="AI613" s="53" t="s">
        <v>4</v>
      </c>
      <c r="AJ613" s="64" t="s">
        <v>1529</v>
      </c>
      <c r="AK613" s="0"/>
      <c r="AL613" s="0"/>
      <c r="AM613" s="0"/>
      <c r="AN613" s="0"/>
      <c r="AO613" s="0"/>
      <c r="AP613" s="0"/>
      <c r="AQ613" s="0"/>
      <c r="AR613" s="0"/>
      <c r="AS613" s="0"/>
      <c r="AT613" s="0"/>
      <c r="AU613" s="0"/>
      <c r="AV613" s="0"/>
      <c r="AW613" s="0"/>
      <c r="AX613" s="0"/>
      <c r="AY613" s="0"/>
      <c r="AZ613" s="0"/>
      <c r="BA613" s="0"/>
      <c r="BB613" s="0"/>
      <c r="BC613" s="0"/>
      <c r="BD613" s="0"/>
      <c r="BE613" s="0"/>
      <c r="BF613" s="0"/>
      <c r="BG613" s="0"/>
      <c r="BH613" s="0"/>
      <c r="BI613" s="0"/>
      <c r="BJ613" s="0"/>
      <c r="BK613" s="0"/>
      <c r="BL613" s="0"/>
      <c r="BM613" s="0"/>
      <c r="BN613" s="0"/>
      <c r="BO613" s="0"/>
      <c r="BP613" s="0"/>
      <c r="BQ613" s="0"/>
      <c r="BR613" s="0"/>
      <c r="BS613" s="0"/>
      <c r="BT613" s="0"/>
      <c r="BU613" s="0"/>
      <c r="BV613" s="0"/>
      <c r="BW613" s="0"/>
      <c r="BX613" s="0"/>
      <c r="BY613" s="0"/>
      <c r="BZ613" s="0"/>
      <c r="CA613" s="0"/>
      <c r="CB613" s="0"/>
      <c r="CC613" s="0"/>
      <c r="CD613" s="0"/>
      <c r="CE613" s="0"/>
      <c r="CF613" s="0"/>
      <c r="CG613" s="0"/>
      <c r="CH613" s="0"/>
      <c r="CI613" s="0"/>
      <c r="CJ613" s="0"/>
      <c r="CK613" s="0"/>
      <c r="CL613" s="0"/>
      <c r="CM613" s="0"/>
      <c r="CN613" s="0"/>
      <c r="CO613" s="0"/>
      <c r="CP613" s="0"/>
      <c r="CQ613" s="0"/>
      <c r="CR613" s="0"/>
      <c r="CS613" s="0"/>
      <c r="CT613" s="0"/>
      <c r="CU613" s="0"/>
      <c r="CV613" s="0"/>
      <c r="CW613" s="0"/>
      <c r="CX613" s="0"/>
      <c r="CY613" s="0"/>
      <c r="CZ613" s="0"/>
      <c r="DA613" s="0"/>
      <c r="DB613" s="0"/>
      <c r="DC613" s="0"/>
      <c r="DD613" s="0"/>
      <c r="DE613" s="0"/>
      <c r="DF613" s="0"/>
      <c r="DG613" s="0"/>
      <c r="DH613" s="0"/>
      <c r="DI613" s="0"/>
      <c r="DJ613" s="0"/>
      <c r="DK613" s="0"/>
      <c r="DL613" s="0"/>
      <c r="DM613" s="0"/>
      <c r="DN613" s="0"/>
      <c r="DO613" s="0"/>
      <c r="DP613" s="0"/>
      <c r="DQ613" s="0"/>
      <c r="DR613" s="0"/>
      <c r="DS613" s="0"/>
      <c r="DT613" s="0"/>
      <c r="DU613" s="0"/>
      <c r="DV613" s="0"/>
      <c r="DW613" s="0"/>
      <c r="DX613" s="0"/>
      <c r="DY613" s="0"/>
      <c r="DZ613" s="0"/>
      <c r="EA613" s="0"/>
      <c r="EB613" s="0"/>
      <c r="EC613" s="0"/>
      <c r="ED613" s="0"/>
      <c r="EE613" s="0"/>
      <c r="EF613" s="0"/>
      <c r="EG613" s="0"/>
      <c r="EH613" s="0"/>
      <c r="EI613" s="0"/>
      <c r="EJ613" s="0"/>
      <c r="EK613" s="0"/>
      <c r="EL613" s="0"/>
      <c r="EM613" s="0"/>
      <c r="EN613" s="0"/>
      <c r="EO613" s="0"/>
      <c r="EP613" s="0"/>
      <c r="EQ613" s="0"/>
      <c r="ER613" s="0"/>
      <c r="ES613" s="0"/>
      <c r="ET613" s="0"/>
      <c r="EU613" s="0"/>
      <c r="EV613" s="0"/>
      <c r="EW613" s="0"/>
      <c r="EX613" s="0"/>
      <c r="EY613" s="0"/>
      <c r="EZ613" s="0"/>
      <c r="FA613" s="0"/>
      <c r="FB613" s="0"/>
      <c r="FC613" s="0"/>
      <c r="FD613" s="0"/>
      <c r="FE613" s="0"/>
      <c r="FF613" s="0"/>
      <c r="FG613" s="0"/>
      <c r="FH613" s="0"/>
      <c r="FI613" s="0"/>
      <c r="FJ613" s="0"/>
      <c r="FK613" s="0"/>
      <c r="FL613" s="0"/>
      <c r="FM613" s="0"/>
      <c r="FN613" s="0"/>
      <c r="FO613" s="0"/>
      <c r="FP613" s="0"/>
      <c r="FQ613" s="0"/>
      <c r="FR613" s="0"/>
      <c r="FS613" s="0"/>
      <c r="FT613" s="0"/>
      <c r="FU613" s="0"/>
      <c r="FV613" s="0"/>
      <c r="FW613" s="0"/>
      <c r="FX613" s="0"/>
      <c r="FY613" s="0"/>
      <c r="FZ613" s="0"/>
      <c r="GA613" s="0"/>
      <c r="GB613" s="0"/>
      <c r="GC613" s="0"/>
      <c r="GD613" s="0"/>
      <c r="GE613" s="0"/>
      <c r="GF613" s="0"/>
      <c r="GG613" s="0"/>
      <c r="GH613" s="0"/>
      <c r="GI613" s="0"/>
      <c r="GJ613" s="0"/>
      <c r="GK613" s="0"/>
      <c r="GL613" s="0"/>
      <c r="GM613" s="0"/>
      <c r="GN613" s="0"/>
      <c r="GO613" s="0"/>
      <c r="GP613" s="0"/>
      <c r="GQ613" s="0"/>
      <c r="GR613" s="0"/>
      <c r="GS613" s="0"/>
      <c r="GT613" s="0"/>
      <c r="GU613" s="0"/>
      <c r="GV613" s="0"/>
      <c r="GW613" s="0"/>
      <c r="GX613" s="0"/>
      <c r="GY613" s="0"/>
      <c r="GZ613" s="0"/>
      <c r="HA613" s="0"/>
      <c r="HB613" s="0"/>
      <c r="HC613" s="0"/>
      <c r="HD613" s="0"/>
      <c r="HE613" s="0"/>
      <c r="HF613" s="0"/>
      <c r="HG613" s="0"/>
      <c r="HH613" s="0"/>
      <c r="HI613" s="0"/>
      <c r="HJ613" s="0"/>
      <c r="HK613" s="0"/>
      <c r="HL613" s="0"/>
      <c r="HM613" s="0"/>
      <c r="HN613" s="0"/>
      <c r="HO613" s="0"/>
      <c r="HP613" s="0"/>
      <c r="HQ613" s="0"/>
      <c r="HR613" s="0"/>
      <c r="HS613" s="0"/>
      <c r="HT613" s="0"/>
      <c r="HU613" s="0"/>
      <c r="HV613" s="0"/>
      <c r="HW613" s="0"/>
      <c r="HX613" s="0"/>
      <c r="HY613" s="0"/>
      <c r="HZ613" s="0"/>
      <c r="IA613" s="0"/>
      <c r="IB613" s="0"/>
      <c r="IC613" s="0"/>
      <c r="ID613" s="0"/>
      <c r="IE613" s="0"/>
      <c r="IF613" s="0"/>
      <c r="IG613" s="0"/>
      <c r="IH613" s="0"/>
      <c r="II613" s="0"/>
      <c r="IJ613" s="0"/>
      <c r="IK613" s="0"/>
      <c r="IL613" s="0"/>
      <c r="IM613" s="0"/>
      <c r="IN613" s="0"/>
      <c r="IO613" s="0"/>
      <c r="IP613" s="0"/>
      <c r="IQ613" s="0"/>
      <c r="IR613" s="0"/>
      <c r="IS613" s="0"/>
      <c r="IT613" s="0"/>
      <c r="IU613" s="0"/>
      <c r="IV613" s="0"/>
      <c r="IW613" s="0"/>
    </row>
    <row r="614" customFormat="false" ht="12.75" hidden="true" customHeight="false" outlineLevel="0" collapsed="false">
      <c r="A614" s="43"/>
      <c r="B614" s="11" t="s">
        <v>42</v>
      </c>
      <c r="E614" s="3" t="s">
        <v>242</v>
      </c>
      <c r="F614" s="3" t="s">
        <v>1530</v>
      </c>
      <c r="G614" s="6" t="s">
        <v>45</v>
      </c>
      <c r="H614" s="6" t="n">
        <v>7211</v>
      </c>
      <c r="I614" s="4" t="s">
        <v>740</v>
      </c>
      <c r="J614" s="4" t="s">
        <v>46</v>
      </c>
      <c r="L614" s="1" t="s">
        <v>47</v>
      </c>
      <c r="M614" s="3" t="s">
        <v>242</v>
      </c>
      <c r="N614" s="45"/>
      <c r="O614" s="1" t="s">
        <v>361</v>
      </c>
      <c r="Q614" s="1"/>
      <c r="R614" s="1"/>
      <c r="S614" s="1"/>
      <c r="T614" s="1"/>
      <c r="U614" s="1"/>
      <c r="V614" s="1"/>
      <c r="W614" s="1"/>
      <c r="X614" s="47" t="n">
        <f aca="false">+W614-U614</f>
        <v>0</v>
      </c>
      <c r="Y614" s="14" t="n">
        <f aca="false">+W614-V614</f>
        <v>0</v>
      </c>
      <c r="Z614" s="15" t="s">
        <v>1518</v>
      </c>
      <c r="AA614" s="49"/>
      <c r="AB614" s="45"/>
      <c r="AC614" s="45"/>
      <c r="AD614" s="5" t="n">
        <v>26388</v>
      </c>
      <c r="AE614" s="50" t="s">
        <v>121</v>
      </c>
      <c r="AF614" s="51"/>
      <c r="AG614" s="52"/>
      <c r="AH614" s="53"/>
      <c r="AI614" s="53" t="s">
        <v>4</v>
      </c>
      <c r="AJ614" s="4" t="s">
        <v>79</v>
      </c>
      <c r="AK614" s="0"/>
      <c r="AL614" s="0"/>
      <c r="AM614" s="0"/>
      <c r="AN614" s="0"/>
      <c r="AO614" s="0"/>
      <c r="AP614" s="0"/>
      <c r="AQ614" s="0"/>
      <c r="AR614" s="0"/>
      <c r="AS614" s="0"/>
      <c r="AT614" s="0"/>
      <c r="AU614" s="0"/>
      <c r="AV614" s="0"/>
      <c r="AW614" s="0"/>
      <c r="AX614" s="0"/>
      <c r="AY614" s="0"/>
      <c r="AZ614" s="0"/>
      <c r="BA614" s="0"/>
      <c r="BB614" s="0"/>
      <c r="BC614" s="0"/>
      <c r="BD614" s="0"/>
      <c r="BE614" s="0"/>
      <c r="BF614" s="0"/>
      <c r="BG614" s="0"/>
      <c r="BH614" s="0"/>
      <c r="BI614" s="0"/>
      <c r="BJ614" s="0"/>
      <c r="BK614" s="0"/>
      <c r="BL614" s="0"/>
      <c r="BM614" s="0"/>
      <c r="BN614" s="0"/>
      <c r="BO614" s="0"/>
      <c r="BP614" s="0"/>
      <c r="BQ614" s="0"/>
      <c r="BR614" s="0"/>
      <c r="BS614" s="0"/>
      <c r="BT614" s="0"/>
      <c r="BU614" s="0"/>
      <c r="BV614" s="0"/>
      <c r="BW614" s="0"/>
      <c r="BX614" s="0"/>
      <c r="BY614" s="0"/>
      <c r="BZ614" s="0"/>
      <c r="CA614" s="0"/>
      <c r="CB614" s="0"/>
      <c r="CC614" s="0"/>
      <c r="CD614" s="0"/>
      <c r="CE614" s="0"/>
      <c r="CF614" s="0"/>
      <c r="CG614" s="0"/>
      <c r="CH614" s="0"/>
      <c r="CI614" s="0"/>
      <c r="CJ614" s="0"/>
      <c r="CK614" s="0"/>
      <c r="CL614" s="0"/>
      <c r="CM614" s="0"/>
      <c r="CN614" s="0"/>
      <c r="CO614" s="0"/>
      <c r="CP614" s="0"/>
      <c r="CQ614" s="0"/>
      <c r="CR614" s="0"/>
      <c r="CS614" s="0"/>
      <c r="CT614" s="0"/>
      <c r="CU614" s="0"/>
      <c r="CV614" s="0"/>
      <c r="CW614" s="0"/>
      <c r="CX614" s="0"/>
      <c r="CY614" s="0"/>
      <c r="CZ614" s="0"/>
      <c r="DA614" s="0"/>
      <c r="DB614" s="0"/>
      <c r="DC614" s="0"/>
      <c r="DD614" s="0"/>
      <c r="DE614" s="0"/>
      <c r="DF614" s="0"/>
      <c r="DG614" s="0"/>
      <c r="DH614" s="0"/>
      <c r="DI614" s="0"/>
      <c r="DJ614" s="0"/>
      <c r="DK614" s="0"/>
      <c r="DL614" s="0"/>
      <c r="DM614" s="0"/>
      <c r="DN614" s="0"/>
      <c r="DO614" s="0"/>
      <c r="DP614" s="0"/>
      <c r="DQ614" s="0"/>
      <c r="DR614" s="0"/>
      <c r="DS614" s="0"/>
      <c r="DT614" s="0"/>
      <c r="DU614" s="0"/>
      <c r="DV614" s="0"/>
      <c r="DW614" s="0"/>
      <c r="DX614" s="0"/>
      <c r="DY614" s="0"/>
      <c r="DZ614" s="0"/>
      <c r="EA614" s="0"/>
      <c r="EB614" s="0"/>
      <c r="EC614" s="0"/>
      <c r="ED614" s="0"/>
      <c r="EE614" s="0"/>
      <c r="EF614" s="0"/>
      <c r="EG614" s="0"/>
      <c r="EH614" s="0"/>
      <c r="EI614" s="0"/>
      <c r="EJ614" s="0"/>
      <c r="EK614" s="0"/>
      <c r="EL614" s="0"/>
      <c r="EM614" s="0"/>
      <c r="EN614" s="0"/>
      <c r="EO614" s="0"/>
      <c r="EP614" s="0"/>
      <c r="EQ614" s="0"/>
      <c r="ER614" s="0"/>
      <c r="ES614" s="0"/>
      <c r="ET614" s="0"/>
      <c r="EU614" s="0"/>
      <c r="EV614" s="0"/>
      <c r="EW614" s="0"/>
      <c r="EX614" s="0"/>
      <c r="EY614" s="0"/>
      <c r="EZ614" s="0"/>
      <c r="FA614" s="0"/>
      <c r="FB614" s="0"/>
      <c r="FC614" s="0"/>
      <c r="FD614" s="0"/>
      <c r="FE614" s="0"/>
      <c r="FF614" s="0"/>
      <c r="FG614" s="0"/>
      <c r="FH614" s="0"/>
      <c r="FI614" s="0"/>
      <c r="FJ614" s="0"/>
      <c r="FK614" s="0"/>
      <c r="FL614" s="0"/>
      <c r="FM614" s="0"/>
      <c r="FN614" s="0"/>
      <c r="FO614" s="0"/>
      <c r="FP614" s="0"/>
      <c r="FQ614" s="0"/>
      <c r="FR614" s="0"/>
      <c r="FS614" s="0"/>
      <c r="FT614" s="0"/>
      <c r="FU614" s="0"/>
      <c r="FV614" s="0"/>
      <c r="FW614" s="0"/>
      <c r="FX614" s="0"/>
      <c r="FY614" s="0"/>
      <c r="FZ614" s="0"/>
      <c r="GA614" s="0"/>
      <c r="GB614" s="0"/>
      <c r="GC614" s="0"/>
      <c r="GD614" s="0"/>
      <c r="GE614" s="0"/>
      <c r="GF614" s="0"/>
      <c r="GG614" s="0"/>
      <c r="GH614" s="0"/>
      <c r="GI614" s="0"/>
      <c r="GJ614" s="0"/>
      <c r="GK614" s="0"/>
      <c r="GL614" s="0"/>
      <c r="GM614" s="0"/>
      <c r="GN614" s="0"/>
      <c r="GO614" s="0"/>
      <c r="GP614" s="0"/>
      <c r="GQ614" s="0"/>
      <c r="GR614" s="0"/>
      <c r="GS614" s="0"/>
      <c r="GT614" s="0"/>
      <c r="GU614" s="0"/>
      <c r="GV614" s="0"/>
      <c r="GW614" s="0"/>
      <c r="GX614" s="0"/>
      <c r="GY614" s="0"/>
      <c r="GZ614" s="0"/>
      <c r="HA614" s="0"/>
      <c r="HB614" s="0"/>
      <c r="HC614" s="0"/>
      <c r="HD614" s="0"/>
      <c r="HE614" s="0"/>
      <c r="HF614" s="0"/>
      <c r="HG614" s="0"/>
      <c r="HH614" s="0"/>
      <c r="HI614" s="0"/>
      <c r="HJ614" s="0"/>
      <c r="HK614" s="0"/>
      <c r="HL614" s="0"/>
      <c r="HM614" s="0"/>
      <c r="HN614" s="0"/>
      <c r="HO614" s="0"/>
      <c r="HP614" s="0"/>
      <c r="HQ614" s="0"/>
      <c r="HR614" s="0"/>
      <c r="HS614" s="0"/>
      <c r="HT614" s="0"/>
      <c r="HU614" s="0"/>
      <c r="HV614" s="0"/>
      <c r="HW614" s="0"/>
      <c r="HX614" s="0"/>
      <c r="HY614" s="0"/>
      <c r="HZ614" s="0"/>
      <c r="IA614" s="0"/>
      <c r="IB614" s="0"/>
      <c r="IC614" s="0"/>
      <c r="ID614" s="0"/>
      <c r="IE614" s="0"/>
      <c r="IF614" s="0"/>
      <c r="IG614" s="0"/>
      <c r="IH614" s="0"/>
      <c r="II614" s="0"/>
      <c r="IJ614" s="0"/>
      <c r="IK614" s="0"/>
      <c r="IL614" s="0"/>
      <c r="IM614" s="0"/>
      <c r="IN614" s="0"/>
      <c r="IO614" s="0"/>
      <c r="IP614" s="0"/>
      <c r="IQ614" s="0"/>
      <c r="IR614" s="0"/>
      <c r="IS614" s="0"/>
      <c r="IT614" s="0"/>
      <c r="IU614" s="0"/>
      <c r="IV614" s="0"/>
      <c r="IW614" s="0"/>
    </row>
    <row r="615" customFormat="false" ht="22.5" hidden="true" customHeight="false" outlineLevel="0" collapsed="false">
      <c r="A615" s="43"/>
      <c r="B615" s="11" t="s">
        <v>42</v>
      </c>
      <c r="E615" s="3" t="s">
        <v>316</v>
      </c>
      <c r="F615" s="3" t="s">
        <v>1531</v>
      </c>
      <c r="G615" s="6" t="s">
        <v>45</v>
      </c>
      <c r="H615" s="6" t="n">
        <v>6154</v>
      </c>
      <c r="I615" s="4" t="n">
        <v>767</v>
      </c>
      <c r="J615" s="4" t="s">
        <v>46</v>
      </c>
      <c r="K615" s="4" t="n">
        <v>1</v>
      </c>
      <c r="L615" s="44" t="s">
        <v>47</v>
      </c>
      <c r="M615" s="3" t="s">
        <v>318</v>
      </c>
      <c r="N615" s="45"/>
      <c r="O615" s="1" t="s">
        <v>213</v>
      </c>
      <c r="Q615" s="1" t="n">
        <v>3379</v>
      </c>
      <c r="R615" s="1" t="n">
        <v>2983</v>
      </c>
      <c r="S615" s="1" t="n">
        <v>2767</v>
      </c>
      <c r="T615" s="1" t="n">
        <v>2808</v>
      </c>
      <c r="U615" s="1" t="n">
        <v>2450</v>
      </c>
      <c r="V615" s="1" t="n">
        <v>4104</v>
      </c>
      <c r="W615" s="1" t="n">
        <v>7286</v>
      </c>
      <c r="X615" s="47" t="n">
        <f aca="false">+W615-U615</f>
        <v>4836</v>
      </c>
      <c r="Y615" s="14" t="n">
        <f aca="false">+W615-V615</f>
        <v>3182</v>
      </c>
      <c r="Z615" s="48" t="s">
        <v>102</v>
      </c>
      <c r="AA615" s="49"/>
      <c r="AB615" s="45"/>
      <c r="AC615" s="5" t="n">
        <v>311694</v>
      </c>
      <c r="AD615" s="5" t="n">
        <v>133304</v>
      </c>
      <c r="AE615" s="50" t="s">
        <v>51</v>
      </c>
      <c r="AF615" s="51" t="n">
        <v>0.06</v>
      </c>
      <c r="AG615" s="52"/>
      <c r="AH615" s="53" t="s">
        <v>66</v>
      </c>
      <c r="AI615" s="53" t="s">
        <v>4</v>
      </c>
      <c r="AJ615" s="4" t="s">
        <v>79</v>
      </c>
      <c r="AK615" s="54" t="s">
        <v>53</v>
      </c>
      <c r="AL615" s="72"/>
      <c r="AM615" s="72"/>
      <c r="AN615" s="72"/>
      <c r="AO615" s="72"/>
      <c r="AP615" s="72"/>
      <c r="AQ615" s="72"/>
      <c r="AR615" s="72"/>
      <c r="AS615" s="72"/>
      <c r="AT615" s="72"/>
      <c r="AU615" s="72"/>
      <c r="AV615" s="72"/>
      <c r="AW615" s="72"/>
      <c r="AX615" s="72"/>
      <c r="AY615" s="72"/>
      <c r="AZ615" s="72"/>
      <c r="BA615" s="72"/>
      <c r="BB615" s="72"/>
      <c r="BC615" s="72"/>
      <c r="BD615" s="72"/>
      <c r="BE615" s="72"/>
      <c r="BF615" s="72"/>
      <c r="BG615" s="72"/>
      <c r="BH615" s="72"/>
      <c r="BI615" s="72"/>
      <c r="BJ615" s="72"/>
      <c r="BK615" s="72"/>
      <c r="BL615" s="72"/>
      <c r="BM615" s="72"/>
      <c r="BN615" s="72"/>
      <c r="BO615" s="72"/>
      <c r="BP615" s="72"/>
      <c r="BQ615" s="72"/>
      <c r="BR615" s="72"/>
      <c r="BS615" s="72"/>
      <c r="BT615" s="72"/>
      <c r="BU615" s="72"/>
      <c r="BV615" s="72"/>
      <c r="BW615" s="72"/>
      <c r="BX615" s="72"/>
      <c r="BY615" s="72"/>
      <c r="BZ615" s="72"/>
      <c r="CA615" s="72"/>
      <c r="CB615" s="72"/>
      <c r="CC615" s="72"/>
      <c r="CD615" s="72"/>
      <c r="CE615" s="72"/>
      <c r="CF615" s="72"/>
      <c r="CG615" s="72"/>
      <c r="CH615" s="72"/>
      <c r="CI615" s="72"/>
      <c r="CJ615" s="72"/>
      <c r="CK615" s="72"/>
      <c r="CL615" s="72"/>
      <c r="CM615" s="72"/>
      <c r="CN615" s="72"/>
      <c r="CO615" s="72"/>
      <c r="CP615" s="72"/>
      <c r="CQ615" s="72"/>
      <c r="CR615" s="72"/>
      <c r="CS615" s="72"/>
      <c r="CT615" s="72"/>
      <c r="CU615" s="72"/>
      <c r="CV615" s="72"/>
      <c r="CW615" s="72"/>
      <c r="CX615" s="72"/>
      <c r="CY615" s="72"/>
      <c r="CZ615" s="72"/>
      <c r="DA615" s="72"/>
      <c r="DB615" s="72"/>
      <c r="DC615" s="72"/>
      <c r="DD615" s="72"/>
      <c r="DE615" s="72"/>
      <c r="DF615" s="72"/>
      <c r="DG615" s="72"/>
      <c r="DH615" s="72"/>
      <c r="DI615" s="72"/>
      <c r="DJ615" s="72"/>
      <c r="DK615" s="72"/>
      <c r="DL615" s="72"/>
      <c r="DM615" s="72"/>
      <c r="DN615" s="72"/>
      <c r="DO615" s="72"/>
      <c r="DP615" s="72"/>
      <c r="DQ615" s="72"/>
      <c r="DR615" s="72"/>
      <c r="DS615" s="72"/>
      <c r="DT615" s="72"/>
      <c r="DU615" s="72"/>
      <c r="DV615" s="72"/>
      <c r="DW615" s="72"/>
      <c r="DX615" s="72"/>
      <c r="DY615" s="72"/>
      <c r="DZ615" s="72"/>
      <c r="EA615" s="72"/>
      <c r="EB615" s="72"/>
      <c r="EC615" s="72"/>
      <c r="ED615" s="72"/>
      <c r="EE615" s="72"/>
      <c r="EF615" s="72"/>
      <c r="EG615" s="72"/>
      <c r="EH615" s="72"/>
      <c r="EI615" s="72"/>
      <c r="EJ615" s="72"/>
      <c r="EK615" s="72"/>
      <c r="EL615" s="72"/>
      <c r="EM615" s="72"/>
      <c r="EN615" s="72"/>
      <c r="EO615" s="72"/>
      <c r="EP615" s="72"/>
      <c r="EQ615" s="72"/>
      <c r="ER615" s="72"/>
      <c r="ES615" s="72"/>
      <c r="ET615" s="72"/>
      <c r="EU615" s="72"/>
      <c r="EV615" s="72"/>
      <c r="EW615" s="72"/>
      <c r="EX615" s="72"/>
      <c r="EY615" s="72"/>
      <c r="EZ615" s="72"/>
      <c r="FA615" s="72"/>
      <c r="FB615" s="72"/>
      <c r="FC615" s="72"/>
      <c r="FD615" s="72"/>
      <c r="FE615" s="72"/>
      <c r="FF615" s="72"/>
      <c r="FG615" s="72"/>
      <c r="FH615" s="72"/>
      <c r="FI615" s="72"/>
      <c r="FJ615" s="72"/>
      <c r="FK615" s="72"/>
      <c r="FL615" s="72"/>
      <c r="FM615" s="72"/>
      <c r="FN615" s="72"/>
      <c r="FO615" s="72"/>
      <c r="FP615" s="72"/>
      <c r="FQ615" s="72"/>
      <c r="FR615" s="72"/>
      <c r="FS615" s="72"/>
      <c r="FT615" s="72"/>
      <c r="FU615" s="72"/>
      <c r="FV615" s="72"/>
      <c r="FW615" s="72"/>
      <c r="FX615" s="72"/>
      <c r="FY615" s="72"/>
      <c r="FZ615" s="72"/>
      <c r="GA615" s="72"/>
      <c r="GB615" s="72"/>
      <c r="GC615" s="72"/>
      <c r="GD615" s="72"/>
      <c r="GE615" s="72"/>
      <c r="GF615" s="72"/>
      <c r="GG615" s="72"/>
      <c r="GH615" s="72"/>
      <c r="GI615" s="72"/>
      <c r="GJ615" s="72"/>
      <c r="GK615" s="72"/>
      <c r="GL615" s="72"/>
      <c r="GM615" s="72"/>
      <c r="GN615" s="72"/>
      <c r="GO615" s="72"/>
      <c r="GP615" s="72"/>
      <c r="GQ615" s="72"/>
      <c r="GR615" s="72"/>
      <c r="GS615" s="72"/>
      <c r="GT615" s="72"/>
      <c r="GU615" s="72"/>
      <c r="GV615" s="72"/>
      <c r="GW615" s="72"/>
      <c r="GX615" s="72"/>
      <c r="GY615" s="72"/>
      <c r="GZ615" s="72"/>
      <c r="HA615" s="72"/>
      <c r="HB615" s="72"/>
      <c r="HC615" s="72"/>
      <c r="HD615" s="72"/>
      <c r="HE615" s="72"/>
      <c r="HF615" s="72"/>
      <c r="HG615" s="72"/>
      <c r="HH615" s="72"/>
      <c r="HI615" s="72"/>
      <c r="HJ615" s="72"/>
      <c r="HK615" s="72"/>
      <c r="HL615" s="72"/>
      <c r="HM615" s="72"/>
      <c r="HN615" s="72"/>
      <c r="HO615" s="72"/>
      <c r="HP615" s="72"/>
      <c r="HQ615" s="72"/>
      <c r="HR615" s="72"/>
      <c r="HS615" s="72"/>
      <c r="HT615" s="72"/>
      <c r="HU615" s="72"/>
      <c r="HV615" s="72"/>
      <c r="HW615" s="72"/>
      <c r="HX615" s="72"/>
      <c r="HY615" s="72"/>
      <c r="HZ615" s="72"/>
      <c r="IA615" s="72"/>
      <c r="IB615" s="72"/>
      <c r="IC615" s="72"/>
      <c r="ID615" s="72"/>
      <c r="IE615" s="72"/>
      <c r="IF615" s="72"/>
      <c r="IG615" s="72"/>
      <c r="IH615" s="72"/>
      <c r="II615" s="72"/>
      <c r="IJ615" s="72"/>
      <c r="IK615" s="72"/>
      <c r="IL615" s="72"/>
      <c r="IM615" s="72"/>
      <c r="IN615" s="72"/>
      <c r="IO615" s="72"/>
      <c r="IP615" s="72"/>
      <c r="IQ615" s="72"/>
      <c r="IR615" s="72"/>
      <c r="IS615" s="72"/>
      <c r="IT615" s="72"/>
      <c r="IU615" s="72"/>
      <c r="IV615" s="72"/>
      <c r="IW615" s="72"/>
    </row>
    <row r="616" customFormat="false" ht="12.75" hidden="true" customHeight="false" outlineLevel="0" collapsed="false">
      <c r="A616" s="58"/>
      <c r="B616" s="59"/>
      <c r="C616" s="60"/>
      <c r="D616" s="61"/>
      <c r="E616" s="55" t="s">
        <v>93</v>
      </c>
      <c r="F616" s="60"/>
      <c r="G616" s="62"/>
      <c r="H616" s="62" t="n">
        <v>6103</v>
      </c>
      <c r="I616" s="61"/>
      <c r="J616" s="61"/>
      <c r="K616" s="61"/>
      <c r="L616" s="64"/>
      <c r="M616" s="60"/>
      <c r="N616" s="0"/>
      <c r="O616" s="1" t="s">
        <v>90</v>
      </c>
      <c r="P616" s="65"/>
      <c r="Q616" s="64"/>
      <c r="R616" s="64" t="n">
        <v>0</v>
      </c>
      <c r="S616" s="64"/>
      <c r="T616" s="64"/>
      <c r="U616" s="64" t="n">
        <v>0</v>
      </c>
      <c r="V616" s="64" t="n">
        <v>35</v>
      </c>
      <c r="W616" s="64" t="n">
        <v>35</v>
      </c>
      <c r="X616" s="47"/>
      <c r="Y616" s="66"/>
      <c r="Z616" s="67"/>
      <c r="AA616" s="54"/>
      <c r="AC616" s="68"/>
      <c r="AD616" s="68" t="n">
        <v>126269</v>
      </c>
      <c r="AE616" s="75"/>
      <c r="AF616" s="76"/>
      <c r="AG616" s="77"/>
      <c r="AH616" s="71"/>
      <c r="AI616" s="71"/>
      <c r="AJ616" s="61"/>
      <c r="AK616" s="54" t="s">
        <v>1483</v>
      </c>
      <c r="AL616" s="0"/>
      <c r="AM616" s="0"/>
      <c r="AN616" s="0"/>
      <c r="AO616" s="0"/>
      <c r="AP616" s="0"/>
      <c r="AQ616" s="0"/>
      <c r="AR616" s="0"/>
      <c r="AS616" s="0"/>
      <c r="AT616" s="0"/>
      <c r="AU616" s="0"/>
      <c r="AV616" s="0"/>
      <c r="AW616" s="0"/>
      <c r="AX616" s="0"/>
      <c r="AY616" s="0"/>
      <c r="AZ616" s="0"/>
      <c r="BA616" s="0"/>
      <c r="BB616" s="0"/>
      <c r="BC616" s="0"/>
      <c r="BD616" s="0"/>
      <c r="BE616" s="0"/>
      <c r="BF616" s="0"/>
      <c r="BG616" s="0"/>
      <c r="BH616" s="0"/>
      <c r="BI616" s="0"/>
      <c r="BJ616" s="0"/>
      <c r="BK616" s="0"/>
      <c r="BL616" s="0"/>
      <c r="BM616" s="0"/>
      <c r="BN616" s="0"/>
      <c r="BO616" s="0"/>
      <c r="BP616" s="0"/>
      <c r="BQ616" s="0"/>
      <c r="BR616" s="0"/>
      <c r="BS616" s="0"/>
      <c r="BT616" s="0"/>
      <c r="BU616" s="0"/>
      <c r="BV616" s="0"/>
      <c r="BW616" s="0"/>
      <c r="BX616" s="0"/>
      <c r="BY616" s="0"/>
      <c r="BZ616" s="0"/>
      <c r="CA616" s="0"/>
      <c r="CB616" s="0"/>
      <c r="CC616" s="0"/>
      <c r="CD616" s="0"/>
      <c r="CE616" s="0"/>
      <c r="CF616" s="0"/>
      <c r="CG616" s="0"/>
      <c r="CH616" s="0"/>
      <c r="CI616" s="0"/>
      <c r="CJ616" s="0"/>
      <c r="CK616" s="0"/>
      <c r="CL616" s="0"/>
      <c r="CM616" s="0"/>
      <c r="CN616" s="0"/>
      <c r="CO616" s="0"/>
      <c r="CP616" s="0"/>
      <c r="CQ616" s="0"/>
      <c r="CR616" s="0"/>
      <c r="CS616" s="0"/>
      <c r="CT616" s="0"/>
      <c r="CU616" s="0"/>
      <c r="CV616" s="0"/>
      <c r="CW616" s="0"/>
      <c r="CX616" s="0"/>
      <c r="CY616" s="0"/>
      <c r="CZ616" s="0"/>
      <c r="DA616" s="0"/>
      <c r="DB616" s="0"/>
      <c r="DC616" s="0"/>
      <c r="DD616" s="0"/>
      <c r="DE616" s="0"/>
      <c r="DF616" s="0"/>
      <c r="DG616" s="0"/>
      <c r="DH616" s="0"/>
      <c r="DI616" s="0"/>
      <c r="DJ616" s="0"/>
      <c r="DK616" s="0"/>
      <c r="DL616" s="0"/>
      <c r="DM616" s="0"/>
      <c r="DN616" s="0"/>
      <c r="DO616" s="0"/>
      <c r="DP616" s="0"/>
      <c r="DQ616" s="0"/>
      <c r="DR616" s="0"/>
      <c r="DS616" s="0"/>
      <c r="DT616" s="0"/>
      <c r="DU616" s="0"/>
      <c r="DV616" s="0"/>
      <c r="DW616" s="0"/>
      <c r="DX616" s="0"/>
      <c r="DY616" s="0"/>
      <c r="DZ616" s="0"/>
      <c r="EA616" s="0"/>
      <c r="EB616" s="0"/>
      <c r="EC616" s="0"/>
      <c r="ED616" s="0"/>
      <c r="EE616" s="0"/>
      <c r="EF616" s="0"/>
      <c r="EG616" s="0"/>
      <c r="EH616" s="0"/>
      <c r="EI616" s="0"/>
      <c r="EJ616" s="0"/>
      <c r="EK616" s="0"/>
      <c r="EL616" s="0"/>
      <c r="EM616" s="0"/>
      <c r="EN616" s="0"/>
      <c r="EO616" s="0"/>
      <c r="EP616" s="0"/>
      <c r="EQ616" s="0"/>
      <c r="ER616" s="0"/>
      <c r="ES616" s="0"/>
      <c r="ET616" s="0"/>
      <c r="EU616" s="0"/>
      <c r="EV616" s="0"/>
      <c r="EW616" s="0"/>
      <c r="EX616" s="0"/>
      <c r="EY616" s="0"/>
      <c r="EZ616" s="0"/>
      <c r="FA616" s="0"/>
      <c r="FB616" s="0"/>
      <c r="FC616" s="0"/>
      <c r="FD616" s="0"/>
      <c r="FE616" s="0"/>
      <c r="FF616" s="0"/>
      <c r="FG616" s="0"/>
      <c r="FH616" s="0"/>
      <c r="FI616" s="0"/>
      <c r="FJ616" s="0"/>
      <c r="FK616" s="0"/>
      <c r="FL616" s="0"/>
      <c r="FM616" s="0"/>
      <c r="FN616" s="0"/>
      <c r="FO616" s="0"/>
      <c r="FP616" s="0"/>
      <c r="FQ616" s="0"/>
      <c r="FR616" s="0"/>
      <c r="FS616" s="0"/>
      <c r="FT616" s="0"/>
      <c r="FU616" s="0"/>
      <c r="FV616" s="0"/>
      <c r="FW616" s="0"/>
      <c r="FX616" s="0"/>
      <c r="FY616" s="0"/>
      <c r="FZ616" s="0"/>
      <c r="GA616" s="0"/>
      <c r="GB616" s="0"/>
      <c r="GC616" s="0"/>
      <c r="GD616" s="0"/>
      <c r="GE616" s="0"/>
      <c r="GF616" s="0"/>
      <c r="GG616" s="0"/>
      <c r="GH616" s="0"/>
      <c r="GI616" s="0"/>
      <c r="GJ616" s="0"/>
      <c r="GK616" s="0"/>
      <c r="GL616" s="0"/>
      <c r="GM616" s="0"/>
      <c r="GN616" s="0"/>
      <c r="GO616" s="0"/>
      <c r="GP616" s="0"/>
      <c r="GQ616" s="0"/>
      <c r="GR616" s="0"/>
      <c r="GS616" s="0"/>
      <c r="GT616" s="0"/>
      <c r="GU616" s="0"/>
      <c r="GV616" s="0"/>
      <c r="GW616" s="0"/>
      <c r="GX616" s="0"/>
      <c r="GY616" s="0"/>
      <c r="GZ616" s="0"/>
      <c r="HA616" s="0"/>
      <c r="HB616" s="0"/>
      <c r="HC616" s="0"/>
      <c r="HD616" s="0"/>
      <c r="HE616" s="0"/>
      <c r="HF616" s="0"/>
      <c r="HG616" s="0"/>
      <c r="HH616" s="0"/>
      <c r="HI616" s="0"/>
      <c r="HJ616" s="0"/>
      <c r="HK616" s="0"/>
      <c r="HL616" s="0"/>
      <c r="HM616" s="0"/>
      <c r="HN616" s="0"/>
      <c r="HO616" s="0"/>
      <c r="HP616" s="0"/>
      <c r="HQ616" s="0"/>
      <c r="HR616" s="0"/>
      <c r="HS616" s="0"/>
      <c r="HT616" s="0"/>
      <c r="HU616" s="0"/>
      <c r="HV616" s="0"/>
      <c r="HW616" s="0"/>
      <c r="HX616" s="0"/>
      <c r="HY616" s="0"/>
      <c r="HZ616" s="0"/>
      <c r="IA616" s="0"/>
      <c r="IB616" s="0"/>
      <c r="IC616" s="0"/>
      <c r="ID616" s="0"/>
      <c r="IE616" s="0"/>
      <c r="IF616" s="0"/>
      <c r="IG616" s="0"/>
      <c r="IH616" s="0"/>
      <c r="II616" s="0"/>
      <c r="IJ616" s="0"/>
      <c r="IK616" s="0"/>
      <c r="IL616" s="0"/>
      <c r="IM616" s="0"/>
      <c r="IN616" s="0"/>
      <c r="IO616" s="0"/>
      <c r="IP616" s="0"/>
      <c r="IQ616" s="0"/>
      <c r="IR616" s="0"/>
      <c r="IS616" s="0"/>
      <c r="IT616" s="0"/>
      <c r="IU616" s="0"/>
      <c r="IV616" s="0"/>
      <c r="IW616" s="0"/>
    </row>
    <row r="617" customFormat="false" ht="33.75" hidden="true" customHeight="false" outlineLevel="0" collapsed="false">
      <c r="A617" s="58"/>
      <c r="B617" s="59"/>
      <c r="C617" s="60"/>
      <c r="D617" s="61"/>
      <c r="E617" s="60" t="s">
        <v>1532</v>
      </c>
      <c r="F617" s="60" t="s">
        <v>1533</v>
      </c>
      <c r="G617" s="6"/>
      <c r="H617" s="62" t="s">
        <v>1511</v>
      </c>
      <c r="I617" s="4"/>
      <c r="J617" s="4"/>
      <c r="L617" s="1"/>
      <c r="N617" s="45"/>
      <c r="O617" s="1" t="s">
        <v>1511</v>
      </c>
      <c r="Q617" s="1"/>
      <c r="R617" s="64"/>
      <c r="S617" s="64"/>
      <c r="T617" s="64" t="n">
        <v>0</v>
      </c>
      <c r="U617" s="64"/>
      <c r="V617" s="64"/>
      <c r="W617" s="64"/>
      <c r="X617" s="47" t="n">
        <f aca="false">+W617-U617</f>
        <v>0</v>
      </c>
      <c r="Y617" s="14"/>
      <c r="Z617" s="164" t="s">
        <v>1534</v>
      </c>
      <c r="AA617" s="49"/>
      <c r="AB617" s="45"/>
      <c r="AC617" s="45"/>
      <c r="AD617" s="68" t="s">
        <v>395</v>
      </c>
      <c r="AE617" s="63" t="s">
        <v>59</v>
      </c>
      <c r="AF617" s="76"/>
      <c r="AG617" s="80"/>
      <c r="AH617" s="71"/>
      <c r="AI617" s="71" t="s">
        <v>4</v>
      </c>
      <c r="AJ617" s="64" t="s">
        <v>131</v>
      </c>
      <c r="AK617" s="54" t="s">
        <v>182</v>
      </c>
      <c r="AL617" s="0"/>
      <c r="AM617" s="0"/>
      <c r="AN617" s="0"/>
      <c r="AO617" s="0"/>
      <c r="AP617" s="0"/>
      <c r="AQ617" s="0"/>
      <c r="AR617" s="0"/>
      <c r="AS617" s="0"/>
      <c r="AT617" s="0"/>
      <c r="AU617" s="0"/>
      <c r="AV617" s="0"/>
      <c r="AW617" s="0"/>
      <c r="AX617" s="0"/>
      <c r="AY617" s="0"/>
      <c r="AZ617" s="0"/>
      <c r="BA617" s="0"/>
      <c r="BB617" s="0"/>
      <c r="BC617" s="0"/>
      <c r="BD617" s="0"/>
      <c r="BE617" s="0"/>
      <c r="BF617" s="0"/>
      <c r="BG617" s="0"/>
      <c r="BH617" s="0"/>
      <c r="BI617" s="0"/>
      <c r="BJ617" s="0"/>
      <c r="BK617" s="0"/>
      <c r="BL617" s="0"/>
      <c r="BM617" s="0"/>
      <c r="BN617" s="0"/>
      <c r="BO617" s="0"/>
      <c r="BP617" s="0"/>
      <c r="BQ617" s="0"/>
      <c r="BR617" s="0"/>
      <c r="BS617" s="0"/>
      <c r="BT617" s="0"/>
      <c r="BU617" s="0"/>
      <c r="BV617" s="0"/>
      <c r="BW617" s="0"/>
      <c r="BX617" s="0"/>
      <c r="BY617" s="0"/>
      <c r="BZ617" s="0"/>
      <c r="CA617" s="0"/>
      <c r="CB617" s="0"/>
      <c r="CC617" s="0"/>
      <c r="CD617" s="0"/>
      <c r="CE617" s="0"/>
      <c r="CF617" s="0"/>
      <c r="CG617" s="0"/>
      <c r="CH617" s="0"/>
      <c r="CI617" s="0"/>
      <c r="CJ617" s="0"/>
      <c r="CK617" s="0"/>
      <c r="CL617" s="0"/>
      <c r="CM617" s="0"/>
      <c r="CN617" s="0"/>
      <c r="CO617" s="0"/>
      <c r="CP617" s="0"/>
      <c r="CQ617" s="0"/>
      <c r="CR617" s="0"/>
      <c r="CS617" s="0"/>
      <c r="CT617" s="0"/>
      <c r="CU617" s="0"/>
      <c r="CV617" s="0"/>
      <c r="CW617" s="0"/>
      <c r="CX617" s="0"/>
      <c r="CY617" s="0"/>
      <c r="CZ617" s="0"/>
      <c r="DA617" s="0"/>
      <c r="DB617" s="0"/>
      <c r="DC617" s="0"/>
      <c r="DD617" s="0"/>
      <c r="DE617" s="0"/>
      <c r="DF617" s="0"/>
      <c r="DG617" s="0"/>
      <c r="DH617" s="0"/>
      <c r="DI617" s="0"/>
      <c r="DJ617" s="0"/>
      <c r="DK617" s="0"/>
      <c r="DL617" s="0"/>
      <c r="DM617" s="0"/>
      <c r="DN617" s="0"/>
      <c r="DO617" s="0"/>
      <c r="DP617" s="0"/>
      <c r="DQ617" s="0"/>
      <c r="DR617" s="0"/>
      <c r="DS617" s="0"/>
      <c r="DT617" s="0"/>
      <c r="DU617" s="0"/>
      <c r="DV617" s="0"/>
      <c r="DW617" s="0"/>
      <c r="DX617" s="0"/>
      <c r="DY617" s="0"/>
      <c r="DZ617" s="0"/>
      <c r="EA617" s="0"/>
      <c r="EB617" s="0"/>
      <c r="EC617" s="0"/>
      <c r="ED617" s="0"/>
      <c r="EE617" s="0"/>
      <c r="EF617" s="0"/>
      <c r="EG617" s="0"/>
      <c r="EH617" s="0"/>
      <c r="EI617" s="0"/>
      <c r="EJ617" s="0"/>
      <c r="EK617" s="0"/>
      <c r="EL617" s="0"/>
      <c r="EM617" s="0"/>
      <c r="EN617" s="0"/>
      <c r="EO617" s="0"/>
      <c r="EP617" s="0"/>
      <c r="EQ617" s="0"/>
      <c r="ER617" s="0"/>
      <c r="ES617" s="0"/>
      <c r="ET617" s="0"/>
      <c r="EU617" s="0"/>
      <c r="EV617" s="0"/>
      <c r="EW617" s="0"/>
      <c r="EX617" s="0"/>
      <c r="EY617" s="0"/>
      <c r="EZ617" s="0"/>
      <c r="FA617" s="0"/>
      <c r="FB617" s="0"/>
      <c r="FC617" s="0"/>
      <c r="FD617" s="0"/>
      <c r="FE617" s="0"/>
      <c r="FF617" s="0"/>
      <c r="FG617" s="0"/>
      <c r="FH617" s="0"/>
      <c r="FI617" s="0"/>
      <c r="FJ617" s="0"/>
      <c r="FK617" s="0"/>
      <c r="FL617" s="0"/>
      <c r="FM617" s="0"/>
      <c r="FN617" s="0"/>
      <c r="FO617" s="0"/>
      <c r="FP617" s="0"/>
      <c r="FQ617" s="0"/>
      <c r="FR617" s="0"/>
      <c r="FS617" s="0"/>
      <c r="FT617" s="0"/>
      <c r="FU617" s="0"/>
      <c r="FV617" s="0"/>
      <c r="FW617" s="0"/>
      <c r="FX617" s="0"/>
      <c r="FY617" s="0"/>
      <c r="FZ617" s="0"/>
      <c r="GA617" s="0"/>
      <c r="GB617" s="0"/>
      <c r="GC617" s="0"/>
      <c r="GD617" s="0"/>
      <c r="GE617" s="0"/>
      <c r="GF617" s="0"/>
      <c r="GG617" s="0"/>
      <c r="GH617" s="0"/>
      <c r="GI617" s="0"/>
      <c r="GJ617" s="0"/>
      <c r="GK617" s="0"/>
      <c r="GL617" s="0"/>
      <c r="GM617" s="0"/>
      <c r="GN617" s="0"/>
      <c r="GO617" s="0"/>
      <c r="GP617" s="0"/>
      <c r="GQ617" s="0"/>
      <c r="GR617" s="0"/>
      <c r="GS617" s="0"/>
      <c r="GT617" s="0"/>
      <c r="GU617" s="0"/>
      <c r="GV617" s="0"/>
      <c r="GW617" s="0"/>
      <c r="GX617" s="0"/>
      <c r="GY617" s="0"/>
      <c r="GZ617" s="0"/>
      <c r="HA617" s="0"/>
      <c r="HB617" s="0"/>
      <c r="HC617" s="0"/>
      <c r="HD617" s="0"/>
      <c r="HE617" s="0"/>
      <c r="HF617" s="0"/>
      <c r="HG617" s="0"/>
      <c r="HH617" s="0"/>
      <c r="HI617" s="0"/>
      <c r="HJ617" s="0"/>
      <c r="HK617" s="0"/>
      <c r="HL617" s="0"/>
      <c r="HM617" s="0"/>
      <c r="HN617" s="0"/>
      <c r="HO617" s="0"/>
      <c r="HP617" s="0"/>
      <c r="HQ617" s="0"/>
      <c r="HR617" s="0"/>
      <c r="HS617" s="0"/>
      <c r="HT617" s="0"/>
      <c r="HU617" s="0"/>
      <c r="HV617" s="0"/>
      <c r="HW617" s="0"/>
      <c r="HX617" s="0"/>
      <c r="HY617" s="0"/>
      <c r="HZ617" s="0"/>
      <c r="IA617" s="0"/>
      <c r="IB617" s="0"/>
      <c r="IC617" s="0"/>
      <c r="ID617" s="0"/>
      <c r="IE617" s="0"/>
      <c r="IF617" s="0"/>
      <c r="IG617" s="0"/>
      <c r="IH617" s="0"/>
      <c r="II617" s="0"/>
      <c r="IJ617" s="0"/>
      <c r="IK617" s="0"/>
      <c r="IL617" s="0"/>
      <c r="IM617" s="0"/>
      <c r="IN617" s="0"/>
      <c r="IO617" s="0"/>
      <c r="IP617" s="0"/>
      <c r="IQ617" s="0"/>
      <c r="IR617" s="0"/>
      <c r="IS617" s="0"/>
      <c r="IT617" s="0"/>
      <c r="IU617" s="0"/>
      <c r="IV617" s="0"/>
      <c r="IW617" s="0"/>
    </row>
    <row r="618" customFormat="false" ht="12.75" hidden="true" customHeight="false" outlineLevel="0" collapsed="false">
      <c r="A618" s="43"/>
      <c r="B618" s="11" t="s">
        <v>42</v>
      </c>
      <c r="C618" s="55"/>
      <c r="D618" s="1"/>
      <c r="E618" s="3" t="s">
        <v>1535</v>
      </c>
      <c r="F618" s="3" t="s">
        <v>62</v>
      </c>
      <c r="G618" s="6" t="s">
        <v>45</v>
      </c>
      <c r="H618" s="6" t="n">
        <v>6884</v>
      </c>
      <c r="I618" s="4" t="n">
        <v>650</v>
      </c>
      <c r="J618" s="4" t="s">
        <v>46</v>
      </c>
      <c r="L618" s="1" t="s">
        <v>47</v>
      </c>
      <c r="M618" s="3" t="s">
        <v>1535</v>
      </c>
      <c r="N618" s="45"/>
      <c r="O618" s="1"/>
      <c r="Q618" s="1" t="n">
        <v>228</v>
      </c>
      <c r="R618" s="1"/>
      <c r="S618" s="1"/>
      <c r="T618" s="1"/>
      <c r="U618" s="1"/>
      <c r="V618" s="1"/>
      <c r="W618" s="1"/>
      <c r="X618" s="47" t="n">
        <f aca="false">+W618-U618</f>
        <v>0</v>
      </c>
      <c r="Y618" s="14" t="n">
        <f aca="false">+W618-V618</f>
        <v>0</v>
      </c>
      <c r="Z618" s="67"/>
      <c r="AA618" s="49"/>
      <c r="AB618" s="45"/>
      <c r="AC618" s="5" t="n">
        <v>306153</v>
      </c>
      <c r="AD618" s="5"/>
      <c r="AE618" s="50" t="s">
        <v>51</v>
      </c>
      <c r="AF618" s="51" t="n">
        <v>0.055</v>
      </c>
      <c r="AG618" s="52"/>
      <c r="AH618" s="53" t="s">
        <v>92</v>
      </c>
      <c r="AI618" s="53"/>
      <c r="AJ618" s="4"/>
      <c r="AK618" s="54"/>
      <c r="AL618" s="0"/>
      <c r="AM618" s="0"/>
      <c r="AN618" s="0"/>
      <c r="AO618" s="0"/>
      <c r="AP618" s="0"/>
      <c r="AQ618" s="0"/>
      <c r="AR618" s="0"/>
      <c r="AS618" s="0"/>
      <c r="AT618" s="0"/>
      <c r="AU618" s="0"/>
      <c r="AV618" s="0"/>
      <c r="AW618" s="0"/>
      <c r="AX618" s="0"/>
      <c r="AY618" s="0"/>
      <c r="AZ618" s="0"/>
      <c r="BA618" s="0"/>
      <c r="BB618" s="0"/>
      <c r="BC618" s="0"/>
      <c r="BD618" s="0"/>
      <c r="BE618" s="0"/>
      <c r="BF618" s="0"/>
      <c r="BG618" s="0"/>
      <c r="BH618" s="0"/>
      <c r="BI618" s="0"/>
      <c r="BJ618" s="0"/>
      <c r="BK618" s="0"/>
      <c r="BL618" s="0"/>
      <c r="BM618" s="0"/>
      <c r="BN618" s="0"/>
      <c r="BO618" s="0"/>
      <c r="BP618" s="0"/>
      <c r="BQ618" s="0"/>
      <c r="BR618" s="0"/>
      <c r="BS618" s="0"/>
      <c r="BT618" s="0"/>
      <c r="BU618" s="0"/>
      <c r="BV618" s="0"/>
      <c r="BW618" s="0"/>
      <c r="BX618" s="0"/>
      <c r="BY618" s="0"/>
      <c r="BZ618" s="0"/>
      <c r="CA618" s="0"/>
      <c r="CB618" s="0"/>
      <c r="CC618" s="0"/>
      <c r="CD618" s="0"/>
      <c r="CE618" s="0"/>
      <c r="CF618" s="0"/>
      <c r="CG618" s="0"/>
      <c r="CH618" s="0"/>
      <c r="CI618" s="0"/>
      <c r="CJ618" s="0"/>
      <c r="CK618" s="0"/>
      <c r="CL618" s="0"/>
      <c r="CM618" s="0"/>
      <c r="CN618" s="0"/>
      <c r="CO618" s="0"/>
      <c r="CP618" s="0"/>
      <c r="CQ618" s="0"/>
      <c r="CR618" s="0"/>
      <c r="CS618" s="0"/>
      <c r="CT618" s="0"/>
      <c r="CU618" s="0"/>
      <c r="CV618" s="0"/>
      <c r="CW618" s="0"/>
      <c r="CX618" s="0"/>
      <c r="CY618" s="0"/>
      <c r="CZ618" s="0"/>
      <c r="DA618" s="0"/>
      <c r="DB618" s="0"/>
      <c r="DC618" s="0"/>
      <c r="DD618" s="0"/>
      <c r="DE618" s="0"/>
      <c r="DF618" s="0"/>
      <c r="DG618" s="0"/>
      <c r="DH618" s="0"/>
      <c r="DI618" s="0"/>
      <c r="DJ618" s="0"/>
      <c r="DK618" s="0"/>
      <c r="DL618" s="0"/>
      <c r="DM618" s="0"/>
      <c r="DN618" s="0"/>
      <c r="DO618" s="0"/>
      <c r="DP618" s="0"/>
      <c r="DQ618" s="0"/>
      <c r="DR618" s="0"/>
      <c r="DS618" s="0"/>
      <c r="DT618" s="0"/>
      <c r="DU618" s="0"/>
      <c r="DV618" s="0"/>
      <c r="DW618" s="0"/>
      <c r="DX618" s="0"/>
      <c r="DY618" s="0"/>
      <c r="DZ618" s="0"/>
      <c r="EA618" s="0"/>
      <c r="EB618" s="0"/>
      <c r="EC618" s="0"/>
      <c r="ED618" s="0"/>
      <c r="EE618" s="0"/>
      <c r="EF618" s="0"/>
      <c r="EG618" s="0"/>
      <c r="EH618" s="0"/>
      <c r="EI618" s="0"/>
      <c r="EJ618" s="0"/>
      <c r="EK618" s="0"/>
      <c r="EL618" s="0"/>
      <c r="EM618" s="0"/>
      <c r="EN618" s="0"/>
      <c r="EO618" s="0"/>
      <c r="EP618" s="0"/>
      <c r="EQ618" s="0"/>
      <c r="ER618" s="0"/>
      <c r="ES618" s="0"/>
      <c r="ET618" s="0"/>
      <c r="EU618" s="0"/>
      <c r="EV618" s="0"/>
      <c r="EW618" s="0"/>
      <c r="EX618" s="0"/>
      <c r="EY618" s="0"/>
      <c r="EZ618" s="0"/>
      <c r="FA618" s="0"/>
      <c r="FB618" s="0"/>
      <c r="FC618" s="0"/>
      <c r="FD618" s="0"/>
      <c r="FE618" s="0"/>
      <c r="FF618" s="0"/>
      <c r="FG618" s="0"/>
      <c r="FH618" s="0"/>
      <c r="FI618" s="0"/>
      <c r="FJ618" s="0"/>
      <c r="FK618" s="0"/>
      <c r="FL618" s="0"/>
      <c r="FM618" s="0"/>
      <c r="FN618" s="0"/>
      <c r="FO618" s="0"/>
      <c r="FP618" s="0"/>
      <c r="FQ618" s="0"/>
      <c r="FR618" s="0"/>
      <c r="FS618" s="0"/>
      <c r="FT618" s="0"/>
      <c r="FU618" s="0"/>
      <c r="FV618" s="0"/>
      <c r="FW618" s="0"/>
      <c r="FX618" s="0"/>
      <c r="FY618" s="0"/>
      <c r="FZ618" s="0"/>
      <c r="GA618" s="0"/>
      <c r="GB618" s="0"/>
      <c r="GC618" s="0"/>
      <c r="GD618" s="0"/>
      <c r="GE618" s="0"/>
      <c r="GF618" s="0"/>
      <c r="GG618" s="0"/>
      <c r="GH618" s="0"/>
      <c r="GI618" s="0"/>
      <c r="GJ618" s="0"/>
      <c r="GK618" s="0"/>
      <c r="GL618" s="0"/>
      <c r="GM618" s="0"/>
      <c r="GN618" s="0"/>
      <c r="GO618" s="0"/>
      <c r="GP618" s="0"/>
      <c r="GQ618" s="0"/>
      <c r="GR618" s="0"/>
      <c r="GS618" s="0"/>
      <c r="GT618" s="0"/>
      <c r="GU618" s="0"/>
      <c r="GV618" s="0"/>
      <c r="GW618" s="0"/>
      <c r="GX618" s="0"/>
      <c r="GY618" s="0"/>
      <c r="GZ618" s="0"/>
      <c r="HA618" s="0"/>
      <c r="HB618" s="0"/>
      <c r="HC618" s="0"/>
      <c r="HD618" s="0"/>
      <c r="HE618" s="0"/>
      <c r="HF618" s="0"/>
      <c r="HG618" s="0"/>
      <c r="HH618" s="0"/>
      <c r="HI618" s="0"/>
      <c r="HJ618" s="0"/>
      <c r="HK618" s="0"/>
      <c r="HL618" s="0"/>
      <c r="HM618" s="0"/>
      <c r="HN618" s="0"/>
      <c r="HO618" s="0"/>
      <c r="HP618" s="0"/>
      <c r="HQ618" s="0"/>
      <c r="HR618" s="0"/>
      <c r="HS618" s="0"/>
      <c r="HT618" s="0"/>
      <c r="HU618" s="0"/>
      <c r="HV618" s="0"/>
      <c r="HW618" s="0"/>
      <c r="HX618" s="0"/>
      <c r="HY618" s="0"/>
      <c r="HZ618" s="0"/>
      <c r="IA618" s="0"/>
      <c r="IB618" s="0"/>
      <c r="IC618" s="0"/>
      <c r="ID618" s="0"/>
      <c r="IE618" s="0"/>
      <c r="IF618" s="0"/>
      <c r="IG618" s="0"/>
      <c r="IH618" s="0"/>
      <c r="II618" s="0"/>
      <c r="IJ618" s="0"/>
      <c r="IK618" s="0"/>
      <c r="IL618" s="0"/>
      <c r="IM618" s="0"/>
      <c r="IN618" s="0"/>
      <c r="IO618" s="0"/>
      <c r="IP618" s="0"/>
      <c r="IQ618" s="0"/>
      <c r="IR618" s="0"/>
      <c r="IS618" s="0"/>
      <c r="IT618" s="0"/>
      <c r="IU618" s="0"/>
      <c r="IV618" s="0"/>
      <c r="IW618" s="0"/>
    </row>
    <row r="619" customFormat="false" ht="12.75" hidden="true" customHeight="false" outlineLevel="0" collapsed="false">
      <c r="A619" s="58"/>
      <c r="B619" s="180"/>
      <c r="C619" s="73"/>
      <c r="D619" s="64"/>
      <c r="E619" s="73"/>
      <c r="F619" s="73"/>
      <c r="G619" s="62"/>
      <c r="H619" s="68"/>
      <c r="I619" s="64"/>
      <c r="J619" s="78"/>
      <c r="K619" s="64"/>
      <c r="L619" s="73"/>
      <c r="M619" s="73"/>
      <c r="N619" s="64"/>
      <c r="O619" s="64"/>
      <c r="P619" s="65"/>
      <c r="Q619" s="66"/>
      <c r="R619" s="66"/>
      <c r="S619" s="66"/>
      <c r="T619" s="66"/>
      <c r="U619" s="66"/>
      <c r="V619" s="66"/>
      <c r="W619" s="66"/>
      <c r="X619" s="66"/>
      <c r="Y619" s="66"/>
      <c r="Z619" s="67" t="s">
        <v>1536</v>
      </c>
      <c r="AA619" s="181"/>
      <c r="AC619" s="123"/>
      <c r="AD619" s="68"/>
      <c r="AE619" s="63"/>
      <c r="AF619" s="76"/>
      <c r="AG619" s="80"/>
      <c r="AH619" s="144"/>
      <c r="AI619" s="144"/>
      <c r="AJ619" s="64"/>
      <c r="AK619" s="0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  <c r="GB619" s="0"/>
      <c r="GC619" s="0"/>
      <c r="GD619" s="0"/>
      <c r="GE619" s="0"/>
      <c r="GF619" s="0"/>
      <c r="GG619" s="0"/>
      <c r="GH619" s="0"/>
      <c r="GI619" s="0"/>
      <c r="GJ619" s="0"/>
      <c r="GK619" s="0"/>
      <c r="GL619" s="0"/>
      <c r="GM619" s="0"/>
      <c r="GN619" s="0"/>
      <c r="GO619" s="0"/>
      <c r="GP619" s="0"/>
      <c r="GQ619" s="0"/>
      <c r="GR619" s="0"/>
      <c r="GS619" s="0"/>
      <c r="GT619" s="0"/>
      <c r="GU619" s="0"/>
      <c r="GV619" s="0"/>
      <c r="GW619" s="0"/>
      <c r="GX619" s="0"/>
      <c r="GY619" s="0"/>
      <c r="GZ619" s="0"/>
      <c r="HA619" s="0"/>
      <c r="HB619" s="0"/>
      <c r="HC619" s="0"/>
      <c r="HD619" s="0"/>
      <c r="HE619" s="0"/>
      <c r="HF619" s="0"/>
      <c r="HG619" s="0"/>
      <c r="HH619" s="0"/>
      <c r="HI619" s="0"/>
      <c r="HJ619" s="0"/>
      <c r="HK619" s="0"/>
      <c r="HL619" s="0"/>
      <c r="HM619" s="0"/>
      <c r="HN619" s="0"/>
      <c r="HO619" s="0"/>
      <c r="HP619" s="0"/>
      <c r="HQ619" s="0"/>
      <c r="HR619" s="0"/>
      <c r="HS619" s="0"/>
      <c r="HT619" s="0"/>
      <c r="HU619" s="0"/>
      <c r="HV619" s="0"/>
      <c r="HW619" s="0"/>
      <c r="HX619" s="0"/>
      <c r="HY619" s="0"/>
      <c r="HZ619" s="0"/>
      <c r="IA619" s="0"/>
      <c r="IB619" s="0"/>
      <c r="IC619" s="0"/>
      <c r="ID619" s="0"/>
      <c r="IE619" s="0"/>
      <c r="IF619" s="0"/>
      <c r="IG619" s="0"/>
      <c r="IH619" s="0"/>
      <c r="II619" s="0"/>
      <c r="IJ619" s="0"/>
      <c r="IK619" s="0"/>
      <c r="IL619" s="0"/>
      <c r="IM619" s="0"/>
      <c r="IN619" s="0"/>
      <c r="IO619" s="0"/>
      <c r="IP619" s="0"/>
      <c r="IQ619" s="0"/>
      <c r="IR619" s="0"/>
      <c r="IS619" s="0"/>
      <c r="IT619" s="0"/>
      <c r="IU619" s="0"/>
      <c r="IV619" s="0"/>
      <c r="IW619" s="0"/>
    </row>
    <row r="620" customFormat="false" ht="12.75" hidden="false" customHeight="false" outlineLevel="0" collapsed="false">
      <c r="A620" s="58"/>
      <c r="B620" s="180"/>
      <c r="C620" s="73"/>
      <c r="D620" s="64"/>
      <c r="E620" s="73"/>
      <c r="F620" s="73"/>
      <c r="G620" s="62"/>
      <c r="H620" s="68"/>
      <c r="I620" s="64"/>
      <c r="J620" s="78"/>
      <c r="K620" s="64"/>
      <c r="L620" s="73"/>
      <c r="M620" s="73"/>
      <c r="N620" s="64"/>
      <c r="O620" s="64"/>
      <c r="P620" s="65"/>
      <c r="Q620" s="66"/>
      <c r="R620" s="66"/>
      <c r="S620" s="66"/>
      <c r="T620" s="66"/>
      <c r="U620" s="66"/>
      <c r="V620" s="66"/>
      <c r="W620" s="66"/>
      <c r="X620" s="66"/>
      <c r="Y620" s="66"/>
      <c r="Z620" s="67"/>
      <c r="AA620" s="181"/>
      <c r="AC620" s="68"/>
      <c r="AD620" s="68"/>
      <c r="AE620" s="63"/>
      <c r="AF620" s="76"/>
      <c r="AG620" s="80"/>
      <c r="AH620" s="144"/>
      <c r="AI620" s="144"/>
      <c r="AJ620" s="64"/>
      <c r="AK620" s="54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0" collapsed="false">
      <c r="A621" s="58"/>
      <c r="B621" s="182"/>
      <c r="C621" s="60"/>
      <c r="D621" s="61"/>
      <c r="E621" s="60"/>
      <c r="F621" s="60"/>
      <c r="G621" s="62"/>
      <c r="H621" s="62"/>
      <c r="I621" s="61"/>
      <c r="J621" s="61"/>
      <c r="K621" s="61"/>
      <c r="L621" s="64"/>
      <c r="M621" s="60"/>
      <c r="N621" s="0"/>
      <c r="O621" s="64"/>
      <c r="P621" s="183"/>
      <c r="Q621" s="64"/>
      <c r="R621" s="66"/>
      <c r="S621" s="64"/>
      <c r="T621" s="64"/>
      <c r="U621" s="66"/>
      <c r="V621" s="64"/>
      <c r="W621" s="66"/>
      <c r="X621" s="66"/>
      <c r="Y621" s="183"/>
      <c r="Z621" s="67"/>
      <c r="AA621" s="181"/>
      <c r="AC621" s="68"/>
      <c r="AD621" s="68"/>
      <c r="AE621" s="75"/>
      <c r="AF621" s="76"/>
      <c r="AG621" s="77"/>
      <c r="AH621" s="71"/>
      <c r="AI621" s="71"/>
      <c r="AJ621" s="61"/>
      <c r="AK621" s="54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0" collapsed="false">
      <c r="A622" s="58"/>
      <c r="B622" s="182"/>
      <c r="C622" s="60"/>
      <c r="D622" s="61"/>
      <c r="E622" s="60"/>
      <c r="F622" s="60"/>
      <c r="G622" s="62"/>
      <c r="H622" s="62" t="n">
        <f aca="false">COUNTA(H6:H620)</f>
        <v>613</v>
      </c>
      <c r="I622" s="61"/>
      <c r="J622" s="61"/>
      <c r="K622" s="62" t="n">
        <f aca="false">COUNTA(K6:K620)</f>
        <v>35</v>
      </c>
      <c r="L622" s="64"/>
      <c r="M622" s="60"/>
      <c r="N622" s="0"/>
      <c r="O622" s="64"/>
      <c r="P622" s="66"/>
      <c r="Q622" s="66" t="n">
        <f aca="false">SUBTOTAL(9,Q5:Q621)</f>
        <v>76</v>
      </c>
      <c r="R622" s="66" t="n">
        <f aca="false">SUBTOTAL(9,R5:R621)</f>
        <v>0</v>
      </c>
      <c r="S622" s="66" t="n">
        <f aca="false">SUBTOTAL(9,S5:S621)</f>
        <v>76</v>
      </c>
      <c r="T622" s="66" t="n">
        <f aca="false">SUBTOTAL(9,T5:T621)</f>
        <v>76</v>
      </c>
      <c r="U622" s="66" t="n">
        <f aca="false">SUBTOTAL(9,U5:U621)</f>
        <v>137</v>
      </c>
      <c r="V622" s="66" t="n">
        <f aca="false">SUBTOTAL(9,V5:V621)</f>
        <v>135</v>
      </c>
      <c r="W622" s="66" t="n">
        <f aca="false">SUBTOTAL(9,W5:W621)</f>
        <v>135</v>
      </c>
      <c r="X622" s="66" t="n">
        <f aca="false">SUBTOTAL(9,X5:X621)</f>
        <v>-2</v>
      </c>
      <c r="Y622" s="66" t="n">
        <f aca="false">SUBTOTAL(9,Y6:Y621)</f>
        <v>0</v>
      </c>
      <c r="Z622" s="67"/>
      <c r="AA622" s="181"/>
      <c r="AC622" s="68"/>
      <c r="AD622" s="22"/>
      <c r="AE622" s="75"/>
      <c r="AF622" s="76"/>
      <c r="AG622" s="77"/>
      <c r="AH622" s="71"/>
      <c r="AI622" s="71"/>
      <c r="AJ622" s="61"/>
      <c r="AK622" s="54"/>
      <c r="AL622" s="0"/>
      <c r="AM622" s="0"/>
      <c r="AN622" s="0"/>
      <c r="AO622" s="0"/>
      <c r="AP622" s="0"/>
      <c r="AQ622" s="0"/>
      <c r="AR622" s="0"/>
      <c r="AS622" s="0"/>
      <c r="AT622" s="0"/>
      <c r="AU622" s="0"/>
      <c r="AV622" s="0"/>
      <c r="AW622" s="0"/>
      <c r="AX622" s="0"/>
      <c r="AY622" s="0"/>
      <c r="AZ622" s="0"/>
      <c r="BA622" s="0"/>
      <c r="BB622" s="0"/>
      <c r="BC622" s="0"/>
      <c r="BD622" s="0"/>
      <c r="BE622" s="0"/>
      <c r="BF622" s="0"/>
      <c r="BG622" s="0"/>
      <c r="BH622" s="0"/>
      <c r="BI622" s="0"/>
      <c r="BJ622" s="0"/>
      <c r="BK622" s="0"/>
      <c r="BL622" s="0"/>
      <c r="BM622" s="0"/>
      <c r="BN622" s="0"/>
      <c r="BO622" s="0"/>
      <c r="BP622" s="0"/>
      <c r="BQ622" s="0"/>
      <c r="BR622" s="0"/>
      <c r="BS622" s="0"/>
      <c r="BT622" s="0"/>
      <c r="BU622" s="0"/>
      <c r="BV622" s="0"/>
      <c r="BW622" s="0"/>
      <c r="BX622" s="0"/>
      <c r="BY622" s="0"/>
      <c r="BZ622" s="0"/>
      <c r="CA622" s="0"/>
      <c r="CB622" s="0"/>
      <c r="CC622" s="0"/>
      <c r="CD622" s="0"/>
      <c r="CE622" s="0"/>
      <c r="CF622" s="0"/>
      <c r="CG622" s="0"/>
      <c r="CH622" s="0"/>
      <c r="CI622" s="0"/>
      <c r="CJ622" s="0"/>
      <c r="CK622" s="0"/>
      <c r="CL622" s="0"/>
      <c r="CM622" s="0"/>
      <c r="CN622" s="0"/>
      <c r="CO622" s="0"/>
      <c r="CP622" s="0"/>
      <c r="CQ622" s="0"/>
      <c r="CR622" s="0"/>
      <c r="CS622" s="0"/>
      <c r="CT622" s="0"/>
      <c r="CU622" s="0"/>
      <c r="CV622" s="0"/>
      <c r="CW622" s="0"/>
      <c r="CX622" s="0"/>
      <c r="CY622" s="0"/>
      <c r="CZ622" s="0"/>
      <c r="DA622" s="0"/>
      <c r="DB622" s="0"/>
      <c r="DC622" s="0"/>
      <c r="DD622" s="0"/>
      <c r="DE622" s="0"/>
      <c r="DF622" s="0"/>
      <c r="DG622" s="0"/>
      <c r="DH622" s="0"/>
      <c r="DI622" s="0"/>
      <c r="DJ622" s="0"/>
      <c r="DK622" s="0"/>
      <c r="DL622" s="0"/>
      <c r="DM622" s="0"/>
      <c r="DN622" s="0"/>
      <c r="DO622" s="0"/>
      <c r="DP622" s="0"/>
      <c r="DQ622" s="0"/>
      <c r="DR622" s="0"/>
      <c r="DS622" s="0"/>
      <c r="DT622" s="0"/>
      <c r="DU622" s="0"/>
      <c r="DV622" s="0"/>
      <c r="DW622" s="0"/>
      <c r="DX622" s="0"/>
      <c r="DY622" s="0"/>
      <c r="DZ622" s="0"/>
      <c r="EA622" s="0"/>
      <c r="EB622" s="0"/>
      <c r="EC622" s="0"/>
      <c r="ED622" s="0"/>
      <c r="EE622" s="0"/>
      <c r="EF622" s="0"/>
      <c r="EG622" s="0"/>
      <c r="EH622" s="0"/>
      <c r="EI622" s="0"/>
      <c r="EJ622" s="0"/>
      <c r="EK622" s="0"/>
      <c r="EL622" s="0"/>
      <c r="EM622" s="0"/>
      <c r="EN622" s="0"/>
      <c r="EO622" s="0"/>
      <c r="EP622" s="0"/>
      <c r="EQ622" s="0"/>
      <c r="ER622" s="0"/>
      <c r="ES622" s="0"/>
      <c r="ET622" s="0"/>
      <c r="EU622" s="0"/>
      <c r="EV622" s="0"/>
      <c r="EW622" s="0"/>
      <c r="EX622" s="0"/>
      <c r="EY622" s="0"/>
      <c r="EZ622" s="0"/>
      <c r="FA622" s="0"/>
      <c r="FB622" s="0"/>
      <c r="FC622" s="0"/>
      <c r="FD622" s="0"/>
      <c r="FE622" s="0"/>
      <c r="FF622" s="0"/>
      <c r="FG622" s="0"/>
      <c r="FH622" s="0"/>
      <c r="FI622" s="0"/>
      <c r="FJ622" s="0"/>
      <c r="FK622" s="0"/>
      <c r="FL622" s="0"/>
      <c r="FM622" s="0"/>
      <c r="FN622" s="0"/>
      <c r="FO622" s="0"/>
      <c r="FP622" s="0"/>
      <c r="FQ622" s="0"/>
      <c r="FR622" s="0"/>
      <c r="FS622" s="0"/>
      <c r="FT622" s="0"/>
      <c r="FU622" s="0"/>
      <c r="FV622" s="0"/>
      <c r="FW622" s="0"/>
      <c r="FX622" s="0"/>
      <c r="FY622" s="0"/>
      <c r="FZ622" s="0"/>
      <c r="GA622" s="0"/>
      <c r="GB622" s="0"/>
      <c r="GC622" s="0"/>
      <c r="GD622" s="0"/>
      <c r="GE622" s="0"/>
      <c r="GF622" s="0"/>
      <c r="GG622" s="0"/>
      <c r="GH622" s="0"/>
      <c r="GI622" s="0"/>
      <c r="GJ622" s="0"/>
      <c r="GK622" s="0"/>
      <c r="GL622" s="0"/>
      <c r="GM622" s="0"/>
      <c r="GN622" s="0"/>
      <c r="GO622" s="0"/>
      <c r="GP622" s="0"/>
      <c r="GQ622" s="0"/>
      <c r="GR622" s="0"/>
      <c r="GS622" s="0"/>
      <c r="GT622" s="0"/>
      <c r="GU622" s="0"/>
      <c r="GV622" s="0"/>
      <c r="GW622" s="0"/>
      <c r="GX622" s="0"/>
      <c r="GY622" s="0"/>
      <c r="GZ622" s="0"/>
      <c r="HA622" s="0"/>
      <c r="HB622" s="0"/>
      <c r="HC622" s="0"/>
      <c r="HD622" s="0"/>
      <c r="HE622" s="0"/>
      <c r="HF622" s="0"/>
      <c r="HG622" s="0"/>
      <c r="HH622" s="0"/>
      <c r="HI622" s="0"/>
      <c r="HJ622" s="0"/>
      <c r="HK622" s="0"/>
      <c r="HL622" s="0"/>
      <c r="HM622" s="0"/>
      <c r="HN622" s="0"/>
      <c r="HO622" s="0"/>
      <c r="HP622" s="0"/>
      <c r="HQ622" s="0"/>
      <c r="HR622" s="0"/>
      <c r="HS622" s="0"/>
      <c r="HT622" s="0"/>
      <c r="HU622" s="0"/>
      <c r="HV622" s="0"/>
      <c r="HW622" s="0"/>
      <c r="HX622" s="0"/>
      <c r="HY622" s="0"/>
      <c r="HZ622" s="0"/>
      <c r="IA622" s="0"/>
      <c r="IB622" s="0"/>
      <c r="IC622" s="0"/>
      <c r="ID622" s="0"/>
      <c r="IE622" s="0"/>
      <c r="IF622" s="0"/>
      <c r="IG622" s="0"/>
      <c r="IH622" s="0"/>
      <c r="II622" s="0"/>
      <c r="IJ622" s="0"/>
      <c r="IK622" s="0"/>
      <c r="IL622" s="0"/>
      <c r="IM622" s="0"/>
      <c r="IN622" s="0"/>
      <c r="IO622" s="0"/>
      <c r="IP622" s="0"/>
      <c r="IQ622" s="0"/>
      <c r="IR622" s="0"/>
      <c r="IS622" s="0"/>
      <c r="IT622" s="0"/>
      <c r="IU622" s="0"/>
      <c r="IV622" s="0"/>
      <c r="IW622" s="0"/>
    </row>
    <row r="623" customFormat="false" ht="12.75" hidden="false" customHeight="false" outlineLevel="0" collapsed="false">
      <c r="A623" s="184"/>
      <c r="B623" s="185"/>
      <c r="C623" s="186"/>
      <c r="D623" s="184"/>
      <c r="E623" s="186" t="s">
        <v>1537</v>
      </c>
      <c r="F623" s="186"/>
      <c r="G623" s="187"/>
      <c r="H623" s="187"/>
      <c r="I623" s="187"/>
      <c r="J623" s="184"/>
      <c r="K623" s="184"/>
      <c r="L623" s="184"/>
      <c r="M623" s="186"/>
      <c r="N623" s="184"/>
      <c r="O623" s="184"/>
      <c r="P623" s="188"/>
      <c r="Q623" s="184"/>
      <c r="R623" s="188"/>
      <c r="S623" s="184"/>
      <c r="T623" s="184"/>
      <c r="U623" s="188"/>
      <c r="V623" s="184"/>
      <c r="W623" s="188"/>
      <c r="X623" s="188"/>
      <c r="Y623" s="188"/>
      <c r="Z623" s="189"/>
      <c r="AA623" s="187"/>
      <c r="AC623" s="187"/>
      <c r="AD623" s="187"/>
      <c r="AE623" s="187"/>
      <c r="AF623" s="190"/>
      <c r="AG623" s="187"/>
      <c r="AH623" s="191"/>
      <c r="AI623" s="191"/>
      <c r="AJ623" s="187"/>
      <c r="AK623" s="46"/>
      <c r="AL623" s="86"/>
      <c r="AM623" s="86"/>
      <c r="AN623" s="86"/>
      <c r="AO623" s="86"/>
      <c r="AP623" s="86"/>
      <c r="AQ623" s="86"/>
      <c r="AR623" s="86"/>
      <c r="AS623" s="86"/>
      <c r="AT623" s="86"/>
      <c r="AU623" s="86"/>
      <c r="AV623" s="86"/>
      <c r="AW623" s="86"/>
      <c r="AX623" s="86"/>
      <c r="AY623" s="86"/>
      <c r="AZ623" s="86"/>
      <c r="BA623" s="86"/>
      <c r="BB623" s="86"/>
      <c r="BC623" s="86"/>
      <c r="BD623" s="86"/>
      <c r="BE623" s="86"/>
      <c r="BF623" s="86"/>
      <c r="BG623" s="86"/>
      <c r="BH623" s="86"/>
      <c r="BI623" s="86"/>
      <c r="BJ623" s="86"/>
      <c r="BK623" s="86"/>
      <c r="BL623" s="86"/>
      <c r="BM623" s="86"/>
      <c r="BN623" s="86"/>
      <c r="BO623" s="86"/>
      <c r="BP623" s="86"/>
      <c r="BQ623" s="86"/>
      <c r="BR623" s="86"/>
      <c r="BS623" s="86"/>
      <c r="BT623" s="86"/>
      <c r="BU623" s="86"/>
      <c r="BV623" s="86"/>
      <c r="BW623" s="86"/>
      <c r="BX623" s="86"/>
      <c r="BY623" s="86"/>
      <c r="BZ623" s="86"/>
      <c r="CA623" s="86"/>
      <c r="CB623" s="86"/>
      <c r="CC623" s="86"/>
      <c r="CD623" s="86"/>
      <c r="CE623" s="86"/>
      <c r="CF623" s="86"/>
      <c r="CG623" s="86"/>
      <c r="CH623" s="86"/>
      <c r="CI623" s="86"/>
      <c r="CJ623" s="86"/>
      <c r="CK623" s="86"/>
      <c r="CL623" s="86"/>
      <c r="CM623" s="86"/>
      <c r="CN623" s="86"/>
      <c r="CO623" s="86"/>
      <c r="CP623" s="86"/>
      <c r="CQ623" s="86"/>
      <c r="CR623" s="86"/>
      <c r="CS623" s="86"/>
      <c r="CT623" s="86"/>
      <c r="CU623" s="86"/>
      <c r="CV623" s="86"/>
      <c r="CW623" s="86"/>
      <c r="CX623" s="86"/>
      <c r="CY623" s="86"/>
      <c r="CZ623" s="86"/>
      <c r="DA623" s="86"/>
      <c r="DB623" s="86"/>
      <c r="DC623" s="86"/>
      <c r="DD623" s="86"/>
      <c r="DE623" s="86"/>
      <c r="DF623" s="86"/>
      <c r="DG623" s="86"/>
      <c r="DH623" s="86"/>
      <c r="DI623" s="86"/>
      <c r="DJ623" s="86"/>
      <c r="DK623" s="86"/>
      <c r="DL623" s="86"/>
      <c r="DM623" s="86"/>
      <c r="DN623" s="86"/>
      <c r="DO623" s="86"/>
      <c r="DP623" s="86"/>
      <c r="DQ623" s="86"/>
      <c r="DR623" s="86"/>
      <c r="DS623" s="86"/>
      <c r="DT623" s="86"/>
      <c r="DU623" s="86"/>
      <c r="DV623" s="86"/>
      <c r="DW623" s="86"/>
      <c r="DX623" s="86"/>
      <c r="DY623" s="86"/>
      <c r="DZ623" s="86"/>
      <c r="EA623" s="86"/>
      <c r="EB623" s="86"/>
      <c r="EC623" s="86"/>
      <c r="ED623" s="86"/>
      <c r="EE623" s="86"/>
      <c r="EF623" s="86"/>
      <c r="EG623" s="86"/>
      <c r="EH623" s="86"/>
      <c r="EI623" s="86"/>
      <c r="EJ623" s="86"/>
      <c r="EK623" s="86"/>
      <c r="EL623" s="86"/>
      <c r="EM623" s="86"/>
      <c r="EN623" s="86"/>
      <c r="EO623" s="86"/>
      <c r="EP623" s="86"/>
      <c r="EQ623" s="86"/>
      <c r="ER623" s="86"/>
      <c r="ES623" s="86"/>
      <c r="ET623" s="86"/>
      <c r="EU623" s="86"/>
      <c r="EV623" s="86"/>
      <c r="EW623" s="86"/>
      <c r="EX623" s="86"/>
      <c r="EY623" s="86"/>
      <c r="EZ623" s="86"/>
      <c r="FA623" s="86"/>
      <c r="FB623" s="86"/>
      <c r="FC623" s="86"/>
      <c r="FD623" s="86"/>
      <c r="FE623" s="86"/>
      <c r="FF623" s="86"/>
      <c r="FG623" s="86"/>
      <c r="FH623" s="86"/>
      <c r="FI623" s="86"/>
      <c r="FJ623" s="86"/>
      <c r="FK623" s="86"/>
      <c r="FL623" s="86"/>
      <c r="FM623" s="86"/>
      <c r="FN623" s="86"/>
      <c r="FO623" s="86"/>
      <c r="FP623" s="86"/>
      <c r="FQ623" s="86"/>
      <c r="FR623" s="86"/>
      <c r="FS623" s="86"/>
      <c r="FT623" s="86"/>
      <c r="FU623" s="86"/>
      <c r="FV623" s="86"/>
      <c r="FW623" s="86"/>
      <c r="FX623" s="86"/>
      <c r="FY623" s="86"/>
      <c r="FZ623" s="86"/>
      <c r="GA623" s="86"/>
      <c r="GB623" s="86"/>
      <c r="GC623" s="86"/>
      <c r="GD623" s="86"/>
      <c r="GE623" s="86"/>
      <c r="GF623" s="86"/>
      <c r="GG623" s="86"/>
      <c r="GH623" s="86"/>
      <c r="GI623" s="86"/>
      <c r="GJ623" s="86"/>
      <c r="GK623" s="86"/>
      <c r="GL623" s="86"/>
      <c r="GM623" s="86"/>
      <c r="GN623" s="86"/>
      <c r="GO623" s="86"/>
      <c r="GP623" s="86"/>
      <c r="GQ623" s="86"/>
      <c r="GR623" s="86"/>
      <c r="GS623" s="86"/>
      <c r="GT623" s="86"/>
      <c r="GU623" s="86"/>
      <c r="GV623" s="86"/>
      <c r="GW623" s="86"/>
      <c r="GX623" s="86"/>
      <c r="GY623" s="86"/>
      <c r="GZ623" s="86"/>
      <c r="HA623" s="86"/>
      <c r="HB623" s="86"/>
      <c r="HC623" s="86"/>
      <c r="HD623" s="86"/>
      <c r="HE623" s="86"/>
      <c r="HF623" s="86"/>
      <c r="HG623" s="86"/>
      <c r="HH623" s="86"/>
      <c r="HI623" s="86"/>
      <c r="HJ623" s="86"/>
      <c r="HK623" s="86"/>
      <c r="HL623" s="86"/>
      <c r="HM623" s="86"/>
      <c r="HN623" s="86"/>
      <c r="HO623" s="86"/>
      <c r="HP623" s="86"/>
      <c r="HQ623" s="86"/>
      <c r="HR623" s="86"/>
      <c r="HS623" s="86"/>
      <c r="HT623" s="86"/>
      <c r="HU623" s="86"/>
      <c r="HV623" s="86"/>
      <c r="HW623" s="86"/>
      <c r="HX623" s="86"/>
      <c r="HY623" s="86"/>
      <c r="HZ623" s="86"/>
      <c r="IA623" s="86"/>
      <c r="IB623" s="86"/>
      <c r="IC623" s="86"/>
      <c r="ID623" s="86"/>
      <c r="IE623" s="86"/>
      <c r="IF623" s="86"/>
      <c r="IG623" s="86"/>
      <c r="IH623" s="86"/>
      <c r="II623" s="86"/>
      <c r="IJ623" s="86"/>
      <c r="IK623" s="86"/>
      <c r="IL623" s="86"/>
      <c r="IM623" s="86"/>
      <c r="IN623" s="86"/>
      <c r="IO623" s="86"/>
      <c r="IP623" s="86"/>
      <c r="IQ623" s="86"/>
      <c r="IR623" s="86"/>
      <c r="IS623" s="86"/>
      <c r="IT623" s="86"/>
      <c r="IU623" s="86"/>
      <c r="IV623" s="86"/>
      <c r="IW623" s="86"/>
    </row>
    <row r="624" customFormat="false" ht="12.75" hidden="false" customHeight="false" outlineLevel="0" collapsed="false">
      <c r="A624" s="58"/>
      <c r="B624" s="182"/>
      <c r="C624" s="60"/>
      <c r="D624" s="61"/>
      <c r="E624" s="60" t="s">
        <v>1538</v>
      </c>
      <c r="F624" s="60" t="s">
        <v>1538</v>
      </c>
      <c r="G624" s="62"/>
      <c r="H624" s="62"/>
      <c r="I624" s="61"/>
      <c r="J624" s="61"/>
      <c r="K624" s="61"/>
      <c r="L624" s="64"/>
      <c r="N624" s="0"/>
      <c r="P624" s="183"/>
      <c r="Q624" s="61" t="n">
        <v>140</v>
      </c>
      <c r="R624" s="66" t="n">
        <v>-140</v>
      </c>
      <c r="S624" s="61" t="n">
        <v>140</v>
      </c>
      <c r="T624" s="61" t="n">
        <v>140</v>
      </c>
      <c r="U624" s="66" t="n">
        <v>-140</v>
      </c>
      <c r="V624" s="61" t="n">
        <v>140</v>
      </c>
      <c r="W624" s="66" t="n">
        <v>-140</v>
      </c>
      <c r="X624" s="66"/>
      <c r="Y624" s="183"/>
      <c r="Z624" s="192"/>
      <c r="AA624" s="181"/>
      <c r="AC624" s="68"/>
      <c r="AD624" s="0"/>
      <c r="AE624" s="75"/>
      <c r="AF624" s="76"/>
      <c r="AG624" s="77"/>
      <c r="AH624" s="71"/>
      <c r="AI624" s="71"/>
      <c r="AJ624" s="61"/>
      <c r="AK624" s="54"/>
      <c r="AL624" s="0"/>
      <c r="AM624" s="0"/>
      <c r="AN624" s="0"/>
      <c r="AO624" s="0"/>
      <c r="AP624" s="0"/>
      <c r="AQ624" s="0"/>
      <c r="AR624" s="0"/>
      <c r="AS624" s="0"/>
      <c r="AT624" s="0"/>
      <c r="AU624" s="0"/>
      <c r="AV624" s="0"/>
      <c r="AW624" s="0"/>
      <c r="AX624" s="0"/>
      <c r="AY624" s="0"/>
      <c r="AZ624" s="0"/>
      <c r="BA624" s="0"/>
      <c r="BB624" s="0"/>
      <c r="BC624" s="0"/>
      <c r="BD624" s="0"/>
      <c r="BE624" s="0"/>
      <c r="BF624" s="0"/>
      <c r="BG624" s="0"/>
      <c r="BH624" s="0"/>
      <c r="BI624" s="0"/>
      <c r="BJ624" s="0"/>
      <c r="BK624" s="0"/>
      <c r="BL624" s="0"/>
      <c r="BM624" s="0"/>
      <c r="BN624" s="0"/>
      <c r="BO624" s="0"/>
      <c r="BP624" s="0"/>
      <c r="BQ624" s="0"/>
      <c r="BR624" s="0"/>
      <c r="BS624" s="0"/>
      <c r="BT624" s="0"/>
      <c r="BU624" s="0"/>
      <c r="BV624" s="0"/>
      <c r="BW624" s="0"/>
      <c r="BX624" s="0"/>
      <c r="BY624" s="0"/>
      <c r="BZ624" s="0"/>
      <c r="CA624" s="0"/>
      <c r="CB624" s="0"/>
      <c r="CC624" s="0"/>
      <c r="CD624" s="0"/>
      <c r="CE624" s="0"/>
      <c r="CF624" s="0"/>
      <c r="CG624" s="0"/>
      <c r="CH624" s="0"/>
      <c r="CI624" s="0"/>
      <c r="CJ624" s="0"/>
      <c r="CK624" s="0"/>
      <c r="CL624" s="0"/>
      <c r="CM624" s="0"/>
      <c r="CN624" s="0"/>
      <c r="CO624" s="0"/>
      <c r="CP624" s="0"/>
      <c r="CQ624" s="0"/>
      <c r="CR624" s="0"/>
      <c r="CS624" s="0"/>
      <c r="CT624" s="0"/>
      <c r="CU624" s="0"/>
      <c r="CV624" s="0"/>
      <c r="CW624" s="0"/>
      <c r="CX624" s="0"/>
      <c r="CY624" s="0"/>
      <c r="CZ624" s="0"/>
      <c r="DA624" s="0"/>
      <c r="DB624" s="0"/>
      <c r="DC624" s="0"/>
      <c r="DD624" s="0"/>
      <c r="DE624" s="0"/>
      <c r="DF624" s="0"/>
      <c r="DG624" s="0"/>
      <c r="DH624" s="0"/>
      <c r="DI624" s="0"/>
      <c r="DJ624" s="0"/>
      <c r="DK624" s="0"/>
      <c r="DL624" s="0"/>
      <c r="DM624" s="0"/>
      <c r="DN624" s="0"/>
      <c r="DO624" s="0"/>
      <c r="DP624" s="0"/>
      <c r="DQ624" s="0"/>
      <c r="DR624" s="0"/>
      <c r="DS624" s="0"/>
      <c r="DT624" s="0"/>
      <c r="DU624" s="0"/>
      <c r="DV624" s="0"/>
      <c r="DW624" s="0"/>
      <c r="DX624" s="0"/>
      <c r="DY624" s="0"/>
      <c r="DZ624" s="0"/>
      <c r="EA624" s="0"/>
      <c r="EB624" s="0"/>
      <c r="EC624" s="0"/>
      <c r="ED624" s="0"/>
      <c r="EE624" s="0"/>
      <c r="EF624" s="0"/>
      <c r="EG624" s="0"/>
      <c r="EH624" s="0"/>
      <c r="EI624" s="0"/>
      <c r="EJ624" s="0"/>
      <c r="EK624" s="0"/>
      <c r="EL624" s="0"/>
      <c r="EM624" s="0"/>
      <c r="EN624" s="0"/>
      <c r="EO624" s="0"/>
      <c r="EP624" s="0"/>
      <c r="EQ624" s="0"/>
      <c r="ER624" s="0"/>
      <c r="ES624" s="0"/>
      <c r="ET624" s="0"/>
      <c r="EU624" s="0"/>
      <c r="EV624" s="0"/>
      <c r="EW624" s="0"/>
      <c r="EX624" s="0"/>
      <c r="EY624" s="0"/>
      <c r="EZ624" s="0"/>
      <c r="FA624" s="0"/>
      <c r="FB624" s="0"/>
      <c r="FC624" s="0"/>
      <c r="FD624" s="0"/>
      <c r="FE624" s="0"/>
      <c r="FF624" s="0"/>
      <c r="FG624" s="0"/>
      <c r="FH624" s="0"/>
      <c r="FI624" s="0"/>
      <c r="FJ624" s="0"/>
      <c r="FK624" s="0"/>
      <c r="FL624" s="0"/>
      <c r="FM624" s="0"/>
      <c r="FN624" s="0"/>
      <c r="FO624" s="0"/>
      <c r="FP624" s="0"/>
      <c r="FQ624" s="0"/>
      <c r="FR624" s="0"/>
      <c r="FS624" s="0"/>
      <c r="FT624" s="0"/>
      <c r="FU624" s="0"/>
      <c r="FV624" s="0"/>
      <c r="FW624" s="0"/>
      <c r="FX624" s="0"/>
      <c r="FY624" s="0"/>
      <c r="FZ624" s="0"/>
      <c r="GA624" s="0"/>
      <c r="GB624" s="0"/>
      <c r="GC624" s="0"/>
      <c r="GD624" s="0"/>
      <c r="GE624" s="0"/>
      <c r="GF624" s="0"/>
      <c r="GG624" s="0"/>
      <c r="GH624" s="0"/>
      <c r="GI624" s="0"/>
      <c r="GJ624" s="0"/>
      <c r="GK624" s="0"/>
      <c r="GL624" s="0"/>
      <c r="GM624" s="0"/>
      <c r="GN624" s="0"/>
      <c r="GO624" s="0"/>
      <c r="GP624" s="0"/>
      <c r="GQ624" s="0"/>
      <c r="GR624" s="0"/>
      <c r="GS624" s="0"/>
      <c r="GT624" s="0"/>
      <c r="GU624" s="0"/>
      <c r="GV624" s="0"/>
      <c r="GW624" s="0"/>
      <c r="GX624" s="0"/>
      <c r="GY624" s="0"/>
      <c r="GZ624" s="0"/>
      <c r="HA624" s="0"/>
      <c r="HB624" s="0"/>
      <c r="HC624" s="0"/>
      <c r="HD624" s="0"/>
      <c r="HE624" s="0"/>
      <c r="HF624" s="0"/>
      <c r="HG624" s="0"/>
      <c r="HH624" s="0"/>
      <c r="HI624" s="0"/>
      <c r="HJ624" s="0"/>
      <c r="HK624" s="0"/>
      <c r="HL624" s="0"/>
      <c r="HM624" s="0"/>
      <c r="HN624" s="0"/>
      <c r="HO624" s="0"/>
      <c r="HP624" s="0"/>
      <c r="HQ624" s="0"/>
      <c r="HR624" s="0"/>
      <c r="HS624" s="0"/>
      <c r="HT624" s="0"/>
      <c r="HU624" s="0"/>
      <c r="HV624" s="0"/>
      <c r="HW624" s="0"/>
      <c r="HX624" s="0"/>
      <c r="HY624" s="0"/>
      <c r="HZ624" s="0"/>
      <c r="IA624" s="0"/>
      <c r="IB624" s="0"/>
      <c r="IC624" s="0"/>
      <c r="ID624" s="0"/>
      <c r="IE624" s="0"/>
      <c r="IF624" s="0"/>
      <c r="IG624" s="0"/>
      <c r="IH624" s="0"/>
      <c r="II624" s="0"/>
      <c r="IJ624" s="0"/>
      <c r="IK624" s="0"/>
      <c r="IL624" s="0"/>
      <c r="IM624" s="0"/>
      <c r="IN624" s="0"/>
      <c r="IO624" s="0"/>
      <c r="IP624" s="0"/>
      <c r="IQ624" s="0"/>
      <c r="IR624" s="0"/>
      <c r="IS624" s="0"/>
      <c r="IT624" s="0"/>
      <c r="IU624" s="0"/>
      <c r="IV624" s="0"/>
      <c r="IW624" s="0"/>
    </row>
    <row r="625" customFormat="false" ht="12.75" hidden="false" customHeight="false" outlineLevel="0" collapsed="false">
      <c r="A625" s="58"/>
      <c r="B625" s="182"/>
      <c r="C625" s="60"/>
      <c r="D625" s="61"/>
      <c r="E625" s="60" t="s">
        <v>1539</v>
      </c>
      <c r="F625" s="60" t="s">
        <v>1539</v>
      </c>
      <c r="G625" s="62"/>
      <c r="H625" s="62"/>
      <c r="I625" s="61"/>
      <c r="J625" s="61"/>
      <c r="K625" s="61"/>
      <c r="L625" s="64"/>
      <c r="N625" s="0"/>
      <c r="P625" s="183"/>
      <c r="Q625" s="64" t="n">
        <v>24</v>
      </c>
      <c r="R625" s="66" t="n">
        <v>-24</v>
      </c>
      <c r="S625" s="64" t="n">
        <v>24</v>
      </c>
      <c r="T625" s="64" t="n">
        <v>24</v>
      </c>
      <c r="U625" s="66" t="n">
        <v>-24</v>
      </c>
      <c r="V625" s="64" t="n">
        <v>24</v>
      </c>
      <c r="W625" s="66" t="n">
        <v>-24</v>
      </c>
      <c r="X625" s="66"/>
      <c r="Y625" s="183"/>
      <c r="Z625" s="192"/>
      <c r="AA625" s="181"/>
      <c r="AC625" s="68"/>
      <c r="AD625" s="0"/>
      <c r="AE625" s="75"/>
      <c r="AF625" s="76"/>
      <c r="AG625" s="77"/>
      <c r="AH625" s="71"/>
      <c r="AI625" s="71"/>
      <c r="AJ625" s="61"/>
      <c r="AK625" s="54"/>
      <c r="AL625" s="0"/>
      <c r="AM625" s="0"/>
      <c r="AN625" s="0"/>
      <c r="AO625" s="0"/>
      <c r="AP625" s="0"/>
      <c r="AQ625" s="0"/>
      <c r="AR625" s="0"/>
      <c r="AS625" s="0"/>
      <c r="AT625" s="0"/>
      <c r="AU625" s="0"/>
      <c r="AV625" s="0"/>
      <c r="AW625" s="0"/>
      <c r="AX625" s="0"/>
      <c r="AY625" s="0"/>
      <c r="AZ625" s="0"/>
      <c r="BA625" s="0"/>
      <c r="BB625" s="0"/>
      <c r="BC625" s="0"/>
      <c r="BD625" s="0"/>
      <c r="BE625" s="0"/>
      <c r="BF625" s="0"/>
      <c r="BG625" s="0"/>
      <c r="BH625" s="0"/>
      <c r="BI625" s="0"/>
      <c r="BJ625" s="0"/>
      <c r="BK625" s="0"/>
      <c r="BL625" s="0"/>
      <c r="BM625" s="0"/>
      <c r="BN625" s="0"/>
      <c r="BO625" s="0"/>
      <c r="BP625" s="0"/>
      <c r="BQ625" s="0"/>
      <c r="BR625" s="0"/>
      <c r="BS625" s="0"/>
      <c r="BT625" s="0"/>
      <c r="BU625" s="0"/>
      <c r="BV625" s="0"/>
      <c r="BW625" s="0"/>
      <c r="BX625" s="0"/>
      <c r="BY625" s="0"/>
      <c r="BZ625" s="0"/>
      <c r="CA625" s="0"/>
      <c r="CB625" s="0"/>
      <c r="CC625" s="0"/>
      <c r="CD625" s="0"/>
      <c r="CE625" s="0"/>
      <c r="CF625" s="0"/>
      <c r="CG625" s="0"/>
      <c r="CH625" s="0"/>
      <c r="CI625" s="0"/>
      <c r="CJ625" s="0"/>
      <c r="CK625" s="0"/>
      <c r="CL625" s="0"/>
      <c r="CM625" s="0"/>
      <c r="CN625" s="0"/>
      <c r="CO625" s="0"/>
      <c r="CP625" s="0"/>
      <c r="CQ625" s="0"/>
      <c r="CR625" s="0"/>
      <c r="CS625" s="0"/>
      <c r="CT625" s="0"/>
      <c r="CU625" s="0"/>
      <c r="CV625" s="0"/>
      <c r="CW625" s="0"/>
      <c r="CX625" s="0"/>
      <c r="CY625" s="0"/>
      <c r="CZ625" s="0"/>
      <c r="DA625" s="0"/>
      <c r="DB625" s="0"/>
      <c r="DC625" s="0"/>
      <c r="DD625" s="0"/>
      <c r="DE625" s="0"/>
      <c r="DF625" s="0"/>
      <c r="DG625" s="0"/>
      <c r="DH625" s="0"/>
      <c r="DI625" s="0"/>
      <c r="DJ625" s="0"/>
      <c r="DK625" s="0"/>
      <c r="DL625" s="0"/>
      <c r="DM625" s="0"/>
      <c r="DN625" s="0"/>
      <c r="DO625" s="0"/>
      <c r="DP625" s="0"/>
      <c r="DQ625" s="0"/>
      <c r="DR625" s="0"/>
      <c r="DS625" s="0"/>
      <c r="DT625" s="0"/>
      <c r="DU625" s="0"/>
      <c r="DV625" s="0"/>
      <c r="DW625" s="0"/>
      <c r="DX625" s="0"/>
      <c r="DY625" s="0"/>
      <c r="DZ625" s="0"/>
      <c r="EA625" s="0"/>
      <c r="EB625" s="0"/>
      <c r="EC625" s="0"/>
      <c r="ED625" s="0"/>
      <c r="EE625" s="0"/>
      <c r="EF625" s="0"/>
      <c r="EG625" s="0"/>
      <c r="EH625" s="0"/>
      <c r="EI625" s="0"/>
      <c r="EJ625" s="0"/>
      <c r="EK625" s="0"/>
      <c r="EL625" s="0"/>
      <c r="EM625" s="0"/>
      <c r="EN625" s="0"/>
      <c r="EO625" s="0"/>
      <c r="EP625" s="0"/>
      <c r="EQ625" s="0"/>
      <c r="ER625" s="0"/>
      <c r="ES625" s="0"/>
      <c r="ET625" s="0"/>
      <c r="EU625" s="0"/>
      <c r="EV625" s="0"/>
      <c r="EW625" s="0"/>
      <c r="EX625" s="0"/>
      <c r="EY625" s="0"/>
      <c r="EZ625" s="0"/>
      <c r="FA625" s="0"/>
      <c r="FB625" s="0"/>
      <c r="FC625" s="0"/>
      <c r="FD625" s="0"/>
      <c r="FE625" s="0"/>
      <c r="FF625" s="0"/>
      <c r="FG625" s="0"/>
      <c r="FH625" s="0"/>
      <c r="FI625" s="0"/>
      <c r="FJ625" s="0"/>
      <c r="FK625" s="0"/>
      <c r="FL625" s="0"/>
      <c r="FM625" s="0"/>
      <c r="FN625" s="0"/>
      <c r="FO625" s="0"/>
      <c r="FP625" s="0"/>
      <c r="FQ625" s="0"/>
      <c r="FR625" s="0"/>
      <c r="FS625" s="0"/>
      <c r="FT625" s="0"/>
      <c r="FU625" s="0"/>
      <c r="FV625" s="0"/>
      <c r="FW625" s="0"/>
      <c r="FX625" s="0"/>
      <c r="FY625" s="0"/>
      <c r="FZ625" s="0"/>
      <c r="GA625" s="0"/>
      <c r="GB625" s="0"/>
      <c r="GC625" s="0"/>
      <c r="GD625" s="0"/>
      <c r="GE625" s="0"/>
      <c r="GF625" s="0"/>
      <c r="GG625" s="0"/>
      <c r="GH625" s="0"/>
      <c r="GI625" s="0"/>
      <c r="GJ625" s="0"/>
      <c r="GK625" s="0"/>
      <c r="GL625" s="0"/>
      <c r="GM625" s="0"/>
      <c r="GN625" s="0"/>
      <c r="GO625" s="0"/>
      <c r="GP625" s="0"/>
      <c r="GQ625" s="0"/>
      <c r="GR625" s="0"/>
      <c r="GS625" s="0"/>
      <c r="GT625" s="0"/>
      <c r="GU625" s="0"/>
      <c r="GV625" s="0"/>
      <c r="GW625" s="0"/>
      <c r="GX625" s="0"/>
      <c r="GY625" s="0"/>
      <c r="GZ625" s="0"/>
      <c r="HA625" s="0"/>
      <c r="HB625" s="0"/>
      <c r="HC625" s="0"/>
      <c r="HD625" s="0"/>
      <c r="HE625" s="0"/>
      <c r="HF625" s="0"/>
      <c r="HG625" s="0"/>
      <c r="HH625" s="0"/>
      <c r="HI625" s="0"/>
      <c r="HJ625" s="0"/>
      <c r="HK625" s="0"/>
      <c r="HL625" s="0"/>
      <c r="HM625" s="0"/>
      <c r="HN625" s="0"/>
      <c r="HO625" s="0"/>
      <c r="HP625" s="0"/>
      <c r="HQ625" s="0"/>
      <c r="HR625" s="0"/>
      <c r="HS625" s="0"/>
      <c r="HT625" s="0"/>
      <c r="HU625" s="0"/>
      <c r="HV625" s="0"/>
      <c r="HW625" s="0"/>
      <c r="HX625" s="0"/>
      <c r="HY625" s="0"/>
      <c r="HZ625" s="0"/>
      <c r="IA625" s="0"/>
      <c r="IB625" s="0"/>
      <c r="IC625" s="0"/>
      <c r="ID625" s="0"/>
      <c r="IE625" s="0"/>
      <c r="IF625" s="0"/>
      <c r="IG625" s="0"/>
      <c r="IH625" s="0"/>
      <c r="II625" s="0"/>
      <c r="IJ625" s="0"/>
      <c r="IK625" s="0"/>
      <c r="IL625" s="0"/>
      <c r="IM625" s="0"/>
      <c r="IN625" s="0"/>
      <c r="IO625" s="0"/>
      <c r="IP625" s="0"/>
      <c r="IQ625" s="0"/>
      <c r="IR625" s="0"/>
      <c r="IS625" s="0"/>
      <c r="IT625" s="0"/>
      <c r="IU625" s="0"/>
      <c r="IV625" s="0"/>
      <c r="IW625" s="0"/>
    </row>
    <row r="626" customFormat="false" ht="12.75" hidden="false" customHeight="false" outlineLevel="0" collapsed="false">
      <c r="A626" s="58"/>
      <c r="B626" s="182"/>
      <c r="C626" s="60"/>
      <c r="D626" s="61"/>
      <c r="E626" s="60" t="s">
        <v>1540</v>
      </c>
      <c r="F626" s="60" t="s">
        <v>1540</v>
      </c>
      <c r="G626" s="62"/>
      <c r="H626" s="62"/>
      <c r="I626" s="61"/>
      <c r="J626" s="61"/>
      <c r="K626" s="61"/>
      <c r="L626" s="64"/>
      <c r="N626" s="0"/>
      <c r="P626" s="183"/>
      <c r="Q626" s="64" t="n">
        <v>25</v>
      </c>
      <c r="R626" s="66" t="n">
        <v>-43</v>
      </c>
      <c r="S626" s="64" t="n">
        <v>25</v>
      </c>
      <c r="T626" s="64" t="n">
        <v>25</v>
      </c>
      <c r="U626" s="66" t="n">
        <v>-43</v>
      </c>
      <c r="V626" s="64" t="n">
        <v>25</v>
      </c>
      <c r="W626" s="66" t="n">
        <v>-43</v>
      </c>
      <c r="X626" s="66"/>
      <c r="Y626" s="183"/>
      <c r="Z626" s="192"/>
      <c r="AA626" s="181"/>
      <c r="AC626" s="68"/>
      <c r="AD626" s="0"/>
      <c r="AE626" s="75"/>
      <c r="AF626" s="76"/>
      <c r="AG626" s="77"/>
      <c r="AH626" s="71"/>
      <c r="AI626" s="71"/>
      <c r="AJ626" s="61"/>
      <c r="AK626" s="54"/>
      <c r="AL626" s="0"/>
      <c r="AM626" s="0"/>
      <c r="AN626" s="0"/>
      <c r="AO626" s="0"/>
      <c r="AP626" s="0"/>
      <c r="AQ626" s="0"/>
      <c r="AR626" s="0"/>
      <c r="AS626" s="0"/>
      <c r="AT626" s="0"/>
      <c r="AU626" s="0"/>
      <c r="AV626" s="0"/>
      <c r="AW626" s="0"/>
      <c r="AX626" s="0"/>
      <c r="AY626" s="0"/>
      <c r="AZ626" s="0"/>
      <c r="BA626" s="0"/>
      <c r="BB626" s="0"/>
      <c r="BC626" s="0"/>
      <c r="BD626" s="0"/>
      <c r="BE626" s="0"/>
      <c r="BF626" s="0"/>
      <c r="BG626" s="0"/>
      <c r="BH626" s="0"/>
      <c r="BI626" s="0"/>
      <c r="BJ626" s="0"/>
      <c r="BK626" s="0"/>
      <c r="BL626" s="0"/>
      <c r="BM626" s="0"/>
      <c r="BN626" s="0"/>
      <c r="BO626" s="0"/>
      <c r="BP626" s="0"/>
      <c r="BQ626" s="0"/>
      <c r="BR626" s="0"/>
      <c r="BS626" s="0"/>
      <c r="BT626" s="0"/>
      <c r="BU626" s="0"/>
      <c r="BV626" s="0"/>
      <c r="BW626" s="0"/>
      <c r="BX626" s="0"/>
      <c r="BY626" s="0"/>
      <c r="BZ626" s="0"/>
      <c r="CA626" s="0"/>
      <c r="CB626" s="0"/>
      <c r="CC626" s="0"/>
      <c r="CD626" s="0"/>
      <c r="CE626" s="0"/>
      <c r="CF626" s="0"/>
      <c r="CG626" s="0"/>
      <c r="CH626" s="0"/>
      <c r="CI626" s="0"/>
      <c r="CJ626" s="0"/>
      <c r="CK626" s="0"/>
      <c r="CL626" s="0"/>
      <c r="CM626" s="0"/>
      <c r="CN626" s="0"/>
      <c r="CO626" s="0"/>
      <c r="CP626" s="0"/>
      <c r="CQ626" s="0"/>
      <c r="CR626" s="0"/>
      <c r="CS626" s="0"/>
      <c r="CT626" s="0"/>
      <c r="CU626" s="0"/>
      <c r="CV626" s="0"/>
      <c r="CW626" s="0"/>
      <c r="CX626" s="0"/>
      <c r="CY626" s="0"/>
      <c r="CZ626" s="0"/>
      <c r="DA626" s="0"/>
      <c r="DB626" s="0"/>
      <c r="DC626" s="0"/>
      <c r="DD626" s="0"/>
      <c r="DE626" s="0"/>
      <c r="DF626" s="0"/>
      <c r="DG626" s="0"/>
      <c r="DH626" s="0"/>
      <c r="DI626" s="0"/>
      <c r="DJ626" s="0"/>
      <c r="DK626" s="0"/>
      <c r="DL626" s="0"/>
      <c r="DM626" s="0"/>
      <c r="DN626" s="0"/>
      <c r="DO626" s="0"/>
      <c r="DP626" s="0"/>
      <c r="DQ626" s="0"/>
      <c r="DR626" s="0"/>
      <c r="DS626" s="0"/>
      <c r="DT626" s="0"/>
      <c r="DU626" s="0"/>
      <c r="DV626" s="0"/>
      <c r="DW626" s="0"/>
      <c r="DX626" s="0"/>
      <c r="DY626" s="0"/>
      <c r="DZ626" s="0"/>
      <c r="EA626" s="0"/>
      <c r="EB626" s="0"/>
      <c r="EC626" s="0"/>
      <c r="ED626" s="0"/>
      <c r="EE626" s="0"/>
      <c r="EF626" s="0"/>
      <c r="EG626" s="0"/>
      <c r="EH626" s="0"/>
      <c r="EI626" s="0"/>
      <c r="EJ626" s="0"/>
      <c r="EK626" s="0"/>
      <c r="EL626" s="0"/>
      <c r="EM626" s="0"/>
      <c r="EN626" s="0"/>
      <c r="EO626" s="0"/>
      <c r="EP626" s="0"/>
      <c r="EQ626" s="0"/>
      <c r="ER626" s="0"/>
      <c r="ES626" s="0"/>
      <c r="ET626" s="0"/>
      <c r="EU626" s="0"/>
      <c r="EV626" s="0"/>
      <c r="EW626" s="0"/>
      <c r="EX626" s="0"/>
      <c r="EY626" s="0"/>
      <c r="EZ626" s="0"/>
      <c r="FA626" s="0"/>
      <c r="FB626" s="0"/>
      <c r="FC626" s="0"/>
      <c r="FD626" s="0"/>
      <c r="FE626" s="0"/>
      <c r="FF626" s="0"/>
      <c r="FG626" s="0"/>
      <c r="FH626" s="0"/>
      <c r="FI626" s="0"/>
      <c r="FJ626" s="0"/>
      <c r="FK626" s="0"/>
      <c r="FL626" s="0"/>
      <c r="FM626" s="0"/>
      <c r="FN626" s="0"/>
      <c r="FO626" s="0"/>
      <c r="FP626" s="0"/>
      <c r="FQ626" s="0"/>
      <c r="FR626" s="0"/>
      <c r="FS626" s="0"/>
      <c r="FT626" s="0"/>
      <c r="FU626" s="0"/>
      <c r="FV626" s="0"/>
      <c r="FW626" s="0"/>
      <c r="FX626" s="0"/>
      <c r="FY626" s="0"/>
      <c r="FZ626" s="0"/>
      <c r="GA626" s="0"/>
      <c r="GB626" s="0"/>
      <c r="GC626" s="0"/>
      <c r="GD626" s="0"/>
      <c r="GE626" s="0"/>
      <c r="GF626" s="0"/>
      <c r="GG626" s="0"/>
      <c r="GH626" s="0"/>
      <c r="GI626" s="0"/>
      <c r="GJ626" s="0"/>
      <c r="GK626" s="0"/>
      <c r="GL626" s="0"/>
      <c r="GM626" s="0"/>
      <c r="GN626" s="0"/>
      <c r="GO626" s="0"/>
      <c r="GP626" s="0"/>
      <c r="GQ626" s="0"/>
      <c r="GR626" s="0"/>
      <c r="GS626" s="0"/>
      <c r="GT626" s="0"/>
      <c r="GU626" s="0"/>
      <c r="GV626" s="0"/>
      <c r="GW626" s="0"/>
      <c r="GX626" s="0"/>
      <c r="GY626" s="0"/>
      <c r="GZ626" s="0"/>
      <c r="HA626" s="0"/>
      <c r="HB626" s="0"/>
      <c r="HC626" s="0"/>
      <c r="HD626" s="0"/>
      <c r="HE626" s="0"/>
      <c r="HF626" s="0"/>
      <c r="HG626" s="0"/>
      <c r="HH626" s="0"/>
      <c r="HI626" s="0"/>
      <c r="HJ626" s="0"/>
      <c r="HK626" s="0"/>
      <c r="HL626" s="0"/>
      <c r="HM626" s="0"/>
      <c r="HN626" s="0"/>
      <c r="HO626" s="0"/>
      <c r="HP626" s="0"/>
      <c r="HQ626" s="0"/>
      <c r="HR626" s="0"/>
      <c r="HS626" s="0"/>
      <c r="HT626" s="0"/>
      <c r="HU626" s="0"/>
      <c r="HV626" s="0"/>
      <c r="HW626" s="0"/>
      <c r="HX626" s="0"/>
      <c r="HY626" s="0"/>
      <c r="HZ626" s="0"/>
      <c r="IA626" s="0"/>
      <c r="IB626" s="0"/>
      <c r="IC626" s="0"/>
      <c r="ID626" s="0"/>
      <c r="IE626" s="0"/>
      <c r="IF626" s="0"/>
      <c r="IG626" s="0"/>
      <c r="IH626" s="0"/>
      <c r="II626" s="0"/>
      <c r="IJ626" s="0"/>
      <c r="IK626" s="0"/>
      <c r="IL626" s="0"/>
      <c r="IM626" s="0"/>
      <c r="IN626" s="0"/>
      <c r="IO626" s="0"/>
      <c r="IP626" s="0"/>
      <c r="IQ626" s="0"/>
      <c r="IR626" s="0"/>
      <c r="IS626" s="0"/>
      <c r="IT626" s="0"/>
      <c r="IU626" s="0"/>
      <c r="IV626" s="0"/>
      <c r="IW626" s="0"/>
    </row>
    <row r="627" customFormat="false" ht="12.75" hidden="false" customHeight="false" outlineLevel="0" collapsed="false">
      <c r="A627" s="58"/>
      <c r="B627" s="182"/>
      <c r="C627" s="60"/>
      <c r="D627" s="61"/>
      <c r="E627" s="60"/>
      <c r="F627" s="60"/>
      <c r="G627" s="62"/>
      <c r="H627" s="62"/>
      <c r="I627" s="61"/>
      <c r="J627" s="61"/>
      <c r="K627" s="61"/>
      <c r="L627" s="64"/>
      <c r="N627" s="0"/>
      <c r="P627" s="183"/>
      <c r="Q627" s="64"/>
      <c r="R627" s="66"/>
      <c r="S627" s="64"/>
      <c r="T627" s="64"/>
      <c r="U627" s="66"/>
      <c r="V627" s="64"/>
      <c r="W627" s="66"/>
      <c r="X627" s="66"/>
      <c r="Y627" s="183"/>
      <c r="Z627" s="192"/>
      <c r="AA627" s="181"/>
      <c r="AC627" s="68"/>
      <c r="AD627" s="0"/>
      <c r="AE627" s="75"/>
      <c r="AF627" s="76"/>
      <c r="AG627" s="77"/>
      <c r="AH627" s="71"/>
      <c r="AI627" s="71"/>
      <c r="AJ627" s="61"/>
      <c r="AK627" s="54"/>
      <c r="AL627" s="0"/>
      <c r="AM627" s="0"/>
      <c r="AN627" s="0"/>
      <c r="AO627" s="0"/>
      <c r="AP627" s="0"/>
      <c r="AQ627" s="0"/>
      <c r="AR627" s="0"/>
      <c r="AS627" s="0"/>
      <c r="AT627" s="0"/>
      <c r="AU627" s="0"/>
      <c r="AV627" s="0"/>
      <c r="AW627" s="0"/>
      <c r="AX627" s="0"/>
      <c r="AY627" s="0"/>
      <c r="AZ627" s="0"/>
      <c r="BA627" s="0"/>
      <c r="BB627" s="0"/>
      <c r="BC627" s="0"/>
      <c r="BD627" s="0"/>
      <c r="BE627" s="0"/>
      <c r="BF627" s="0"/>
      <c r="BG627" s="0"/>
      <c r="BH627" s="0"/>
      <c r="BI627" s="0"/>
      <c r="BJ627" s="0"/>
      <c r="BK627" s="0"/>
      <c r="BL627" s="0"/>
      <c r="BM627" s="0"/>
      <c r="BN627" s="0"/>
      <c r="BO627" s="0"/>
      <c r="BP627" s="0"/>
      <c r="BQ627" s="0"/>
      <c r="BR627" s="0"/>
      <c r="BS627" s="0"/>
      <c r="BT627" s="0"/>
      <c r="BU627" s="0"/>
      <c r="BV627" s="0"/>
      <c r="BW627" s="0"/>
      <c r="BX627" s="0"/>
      <c r="BY627" s="0"/>
      <c r="BZ627" s="0"/>
      <c r="CA627" s="0"/>
      <c r="CB627" s="0"/>
      <c r="CC627" s="0"/>
      <c r="CD627" s="0"/>
      <c r="CE627" s="0"/>
      <c r="CF627" s="0"/>
      <c r="CG627" s="0"/>
      <c r="CH627" s="0"/>
      <c r="CI627" s="0"/>
      <c r="CJ627" s="0"/>
      <c r="CK627" s="0"/>
      <c r="CL627" s="0"/>
      <c r="CM627" s="0"/>
      <c r="CN627" s="0"/>
      <c r="CO627" s="0"/>
      <c r="CP627" s="0"/>
      <c r="CQ627" s="0"/>
      <c r="CR627" s="0"/>
      <c r="CS627" s="0"/>
      <c r="CT627" s="0"/>
      <c r="CU627" s="0"/>
      <c r="CV627" s="0"/>
      <c r="CW627" s="0"/>
      <c r="CX627" s="0"/>
      <c r="CY627" s="0"/>
      <c r="CZ627" s="0"/>
      <c r="DA627" s="0"/>
      <c r="DB627" s="0"/>
      <c r="DC627" s="0"/>
      <c r="DD627" s="0"/>
      <c r="DE627" s="0"/>
      <c r="DF627" s="0"/>
      <c r="DG627" s="0"/>
      <c r="DH627" s="0"/>
      <c r="DI627" s="0"/>
      <c r="DJ627" s="0"/>
      <c r="DK627" s="0"/>
      <c r="DL627" s="0"/>
      <c r="DM627" s="0"/>
      <c r="DN627" s="0"/>
      <c r="DO627" s="0"/>
      <c r="DP627" s="0"/>
      <c r="DQ627" s="0"/>
      <c r="DR627" s="0"/>
      <c r="DS627" s="0"/>
      <c r="DT627" s="0"/>
      <c r="DU627" s="0"/>
      <c r="DV627" s="0"/>
      <c r="DW627" s="0"/>
      <c r="DX627" s="0"/>
      <c r="DY627" s="0"/>
      <c r="DZ627" s="0"/>
      <c r="EA627" s="0"/>
      <c r="EB627" s="0"/>
      <c r="EC627" s="0"/>
      <c r="ED627" s="0"/>
      <c r="EE627" s="0"/>
      <c r="EF627" s="0"/>
      <c r="EG627" s="0"/>
      <c r="EH627" s="0"/>
      <c r="EI627" s="0"/>
      <c r="EJ627" s="0"/>
      <c r="EK627" s="0"/>
      <c r="EL627" s="0"/>
      <c r="EM627" s="0"/>
      <c r="EN627" s="0"/>
      <c r="EO627" s="0"/>
      <c r="EP627" s="0"/>
      <c r="EQ627" s="0"/>
      <c r="ER627" s="0"/>
      <c r="ES627" s="0"/>
      <c r="ET627" s="0"/>
      <c r="EU627" s="0"/>
      <c r="EV627" s="0"/>
      <c r="EW627" s="0"/>
      <c r="EX627" s="0"/>
      <c r="EY627" s="0"/>
      <c r="EZ627" s="0"/>
      <c r="FA627" s="0"/>
      <c r="FB627" s="0"/>
      <c r="FC627" s="0"/>
      <c r="FD627" s="0"/>
      <c r="FE627" s="0"/>
      <c r="FF627" s="0"/>
      <c r="FG627" s="0"/>
      <c r="FH627" s="0"/>
      <c r="FI627" s="0"/>
      <c r="FJ627" s="0"/>
      <c r="FK627" s="0"/>
      <c r="FL627" s="0"/>
      <c r="FM627" s="0"/>
      <c r="FN627" s="0"/>
      <c r="FO627" s="0"/>
      <c r="FP627" s="0"/>
      <c r="FQ627" s="0"/>
      <c r="FR627" s="0"/>
      <c r="FS627" s="0"/>
      <c r="FT627" s="0"/>
      <c r="FU627" s="0"/>
      <c r="FV627" s="0"/>
      <c r="FW627" s="0"/>
      <c r="FX627" s="0"/>
      <c r="FY627" s="0"/>
      <c r="FZ627" s="0"/>
      <c r="GA627" s="0"/>
      <c r="GB627" s="0"/>
      <c r="GC627" s="0"/>
      <c r="GD627" s="0"/>
      <c r="GE627" s="0"/>
      <c r="GF627" s="0"/>
      <c r="GG627" s="0"/>
      <c r="GH627" s="0"/>
      <c r="GI627" s="0"/>
      <c r="GJ627" s="0"/>
      <c r="GK627" s="0"/>
      <c r="GL627" s="0"/>
      <c r="GM627" s="0"/>
      <c r="GN627" s="0"/>
      <c r="GO627" s="0"/>
      <c r="GP627" s="0"/>
      <c r="GQ627" s="0"/>
      <c r="GR627" s="0"/>
      <c r="GS627" s="0"/>
      <c r="GT627" s="0"/>
      <c r="GU627" s="0"/>
      <c r="GV627" s="0"/>
      <c r="GW627" s="0"/>
      <c r="GX627" s="0"/>
      <c r="GY627" s="0"/>
      <c r="GZ627" s="0"/>
      <c r="HA627" s="0"/>
      <c r="HB627" s="0"/>
      <c r="HC627" s="0"/>
      <c r="HD627" s="0"/>
      <c r="HE627" s="0"/>
      <c r="HF627" s="0"/>
      <c r="HG627" s="0"/>
      <c r="HH627" s="0"/>
      <c r="HI627" s="0"/>
      <c r="HJ627" s="0"/>
      <c r="HK627" s="0"/>
      <c r="HL627" s="0"/>
      <c r="HM627" s="0"/>
      <c r="HN627" s="0"/>
      <c r="HO627" s="0"/>
      <c r="HP627" s="0"/>
      <c r="HQ627" s="0"/>
      <c r="HR627" s="0"/>
      <c r="HS627" s="0"/>
      <c r="HT627" s="0"/>
      <c r="HU627" s="0"/>
      <c r="HV627" s="0"/>
      <c r="HW627" s="0"/>
      <c r="HX627" s="0"/>
      <c r="HY627" s="0"/>
      <c r="HZ627" s="0"/>
      <c r="IA627" s="0"/>
      <c r="IB627" s="0"/>
      <c r="IC627" s="0"/>
      <c r="ID627" s="0"/>
      <c r="IE627" s="0"/>
      <c r="IF627" s="0"/>
      <c r="IG627" s="0"/>
      <c r="IH627" s="0"/>
      <c r="II627" s="0"/>
      <c r="IJ627" s="0"/>
      <c r="IK627" s="0"/>
      <c r="IL627" s="0"/>
      <c r="IM627" s="0"/>
      <c r="IN627" s="0"/>
      <c r="IO627" s="0"/>
      <c r="IP627" s="0"/>
      <c r="IQ627" s="0"/>
      <c r="IR627" s="0"/>
      <c r="IS627" s="0"/>
      <c r="IT627" s="0"/>
      <c r="IU627" s="0"/>
      <c r="IV627" s="0"/>
      <c r="IW627" s="0"/>
    </row>
    <row r="628" customFormat="false" ht="12.75" hidden="false" customHeight="false" outlineLevel="0" collapsed="false">
      <c r="A628" s="58"/>
      <c r="B628" s="182"/>
      <c r="C628" s="60"/>
      <c r="D628" s="61"/>
      <c r="E628" s="60" t="s">
        <v>1541</v>
      </c>
      <c r="F628" s="60" t="s">
        <v>1541</v>
      </c>
      <c r="G628" s="62"/>
      <c r="H628" s="62"/>
      <c r="I628" s="61"/>
      <c r="J628" s="61"/>
      <c r="K628" s="61"/>
      <c r="L628" s="64"/>
      <c r="N628" s="0"/>
      <c r="P628" s="183"/>
      <c r="Q628" s="64" t="n">
        <v>1000</v>
      </c>
      <c r="R628" s="66" t="n">
        <v>-1000</v>
      </c>
      <c r="S628" s="64" t="n">
        <v>1000</v>
      </c>
      <c r="T628" s="64" t="n">
        <v>1000</v>
      </c>
      <c r="U628" s="66" t="n">
        <v>-1000</v>
      </c>
      <c r="V628" s="64" t="n">
        <v>1000</v>
      </c>
      <c r="W628" s="66" t="n">
        <v>-1000</v>
      </c>
      <c r="X628" s="66"/>
      <c r="Y628" s="183" t="n">
        <f aca="false">65518/30</f>
        <v>2183.93333333333</v>
      </c>
      <c r="Z628" s="192"/>
      <c r="AA628" s="181"/>
      <c r="AC628" s="68"/>
      <c r="AD628" s="0"/>
      <c r="AE628" s="75"/>
      <c r="AF628" s="76"/>
      <c r="AG628" s="77"/>
      <c r="AH628" s="71"/>
      <c r="AI628" s="71"/>
      <c r="AJ628" s="61"/>
      <c r="AK628" s="54"/>
      <c r="AL628" s="0"/>
      <c r="AM628" s="0"/>
      <c r="AN628" s="0"/>
      <c r="AO628" s="0"/>
      <c r="AP628" s="0"/>
      <c r="AQ628" s="0"/>
      <c r="AR628" s="0"/>
      <c r="AS628" s="0"/>
      <c r="AT628" s="0"/>
      <c r="AU628" s="0"/>
      <c r="AV628" s="0"/>
      <c r="AW628" s="0"/>
      <c r="AX628" s="0"/>
      <c r="AY628" s="0"/>
      <c r="AZ628" s="0"/>
      <c r="BA628" s="0"/>
      <c r="BB628" s="0"/>
      <c r="BC628" s="0"/>
      <c r="BD628" s="0"/>
      <c r="BE628" s="0"/>
      <c r="BF628" s="0"/>
      <c r="BG628" s="0"/>
      <c r="BH628" s="0"/>
      <c r="BI628" s="0"/>
      <c r="BJ628" s="0"/>
      <c r="BK628" s="0"/>
      <c r="BL628" s="0"/>
      <c r="BM628" s="0"/>
      <c r="BN628" s="0"/>
      <c r="BO628" s="0"/>
      <c r="BP628" s="0"/>
      <c r="BQ628" s="0"/>
      <c r="BR628" s="0"/>
      <c r="BS628" s="0"/>
      <c r="BT628" s="0"/>
      <c r="BU628" s="0"/>
      <c r="BV628" s="0"/>
      <c r="BW628" s="0"/>
      <c r="BX628" s="0"/>
      <c r="BY628" s="0"/>
      <c r="BZ628" s="0"/>
      <c r="CA628" s="0"/>
      <c r="CB628" s="0"/>
      <c r="CC628" s="0"/>
      <c r="CD628" s="0"/>
      <c r="CE628" s="0"/>
      <c r="CF628" s="0"/>
      <c r="CG628" s="0"/>
      <c r="CH628" s="0"/>
      <c r="CI628" s="0"/>
      <c r="CJ628" s="0"/>
      <c r="CK628" s="0"/>
      <c r="CL628" s="0"/>
      <c r="CM628" s="0"/>
      <c r="CN628" s="0"/>
      <c r="CO628" s="0"/>
      <c r="CP628" s="0"/>
      <c r="CQ628" s="0"/>
      <c r="CR628" s="0"/>
      <c r="CS628" s="0"/>
      <c r="CT628" s="0"/>
      <c r="CU628" s="0"/>
      <c r="CV628" s="0"/>
      <c r="CW628" s="0"/>
      <c r="CX628" s="0"/>
      <c r="CY628" s="0"/>
      <c r="CZ628" s="0"/>
      <c r="DA628" s="0"/>
      <c r="DB628" s="0"/>
      <c r="DC628" s="0"/>
      <c r="DD628" s="0"/>
      <c r="DE628" s="0"/>
      <c r="DF628" s="0"/>
      <c r="DG628" s="0"/>
      <c r="DH628" s="0"/>
      <c r="DI628" s="0"/>
      <c r="DJ628" s="0"/>
      <c r="DK628" s="0"/>
      <c r="DL628" s="0"/>
      <c r="DM628" s="0"/>
      <c r="DN628" s="0"/>
      <c r="DO628" s="0"/>
      <c r="DP628" s="0"/>
      <c r="DQ628" s="0"/>
      <c r="DR628" s="0"/>
      <c r="DS628" s="0"/>
      <c r="DT628" s="0"/>
      <c r="DU628" s="0"/>
      <c r="DV628" s="0"/>
      <c r="DW628" s="0"/>
      <c r="DX628" s="0"/>
      <c r="DY628" s="0"/>
      <c r="DZ628" s="0"/>
      <c r="EA628" s="0"/>
      <c r="EB628" s="0"/>
      <c r="EC628" s="0"/>
      <c r="ED628" s="0"/>
      <c r="EE628" s="0"/>
      <c r="EF628" s="0"/>
      <c r="EG628" s="0"/>
      <c r="EH628" s="0"/>
      <c r="EI628" s="0"/>
      <c r="EJ628" s="0"/>
      <c r="EK628" s="0"/>
      <c r="EL628" s="0"/>
      <c r="EM628" s="0"/>
      <c r="EN628" s="0"/>
      <c r="EO628" s="0"/>
      <c r="EP628" s="0"/>
      <c r="EQ628" s="0"/>
      <c r="ER628" s="0"/>
      <c r="ES628" s="0"/>
      <c r="ET628" s="0"/>
      <c r="EU628" s="0"/>
      <c r="EV628" s="0"/>
      <c r="EW628" s="0"/>
      <c r="EX628" s="0"/>
      <c r="EY628" s="0"/>
      <c r="EZ628" s="0"/>
      <c r="FA628" s="0"/>
      <c r="FB628" s="0"/>
      <c r="FC628" s="0"/>
      <c r="FD628" s="0"/>
      <c r="FE628" s="0"/>
      <c r="FF628" s="0"/>
      <c r="FG628" s="0"/>
      <c r="FH628" s="0"/>
      <c r="FI628" s="0"/>
      <c r="FJ628" s="0"/>
      <c r="FK628" s="0"/>
      <c r="FL628" s="0"/>
      <c r="FM628" s="0"/>
      <c r="FN628" s="0"/>
      <c r="FO628" s="0"/>
      <c r="FP628" s="0"/>
      <c r="FQ628" s="0"/>
      <c r="FR628" s="0"/>
      <c r="FS628" s="0"/>
      <c r="FT628" s="0"/>
      <c r="FU628" s="0"/>
      <c r="FV628" s="0"/>
      <c r="FW628" s="0"/>
      <c r="FX628" s="0"/>
      <c r="FY628" s="0"/>
      <c r="FZ628" s="0"/>
      <c r="GA628" s="0"/>
      <c r="GB628" s="0"/>
      <c r="GC628" s="0"/>
      <c r="GD628" s="0"/>
      <c r="GE628" s="0"/>
      <c r="GF628" s="0"/>
      <c r="GG628" s="0"/>
      <c r="GH628" s="0"/>
      <c r="GI628" s="0"/>
      <c r="GJ628" s="0"/>
      <c r="GK628" s="0"/>
      <c r="GL628" s="0"/>
      <c r="GM628" s="0"/>
      <c r="GN628" s="0"/>
      <c r="GO628" s="0"/>
      <c r="GP628" s="0"/>
      <c r="GQ628" s="0"/>
      <c r="GR628" s="0"/>
      <c r="GS628" s="0"/>
      <c r="GT628" s="0"/>
      <c r="GU628" s="0"/>
      <c r="GV628" s="0"/>
      <c r="GW628" s="0"/>
      <c r="GX628" s="0"/>
      <c r="GY628" s="0"/>
      <c r="GZ628" s="0"/>
      <c r="HA628" s="0"/>
      <c r="HB628" s="0"/>
      <c r="HC628" s="0"/>
      <c r="HD628" s="0"/>
      <c r="HE628" s="0"/>
      <c r="HF628" s="0"/>
      <c r="HG628" s="0"/>
      <c r="HH628" s="0"/>
      <c r="HI628" s="0"/>
      <c r="HJ628" s="0"/>
      <c r="HK628" s="0"/>
      <c r="HL628" s="0"/>
      <c r="HM628" s="0"/>
      <c r="HN628" s="0"/>
      <c r="HO628" s="0"/>
      <c r="HP628" s="0"/>
      <c r="HQ628" s="0"/>
      <c r="HR628" s="0"/>
      <c r="HS628" s="0"/>
      <c r="HT628" s="0"/>
      <c r="HU628" s="0"/>
      <c r="HV628" s="0"/>
      <c r="HW628" s="0"/>
      <c r="HX628" s="0"/>
      <c r="HY628" s="0"/>
      <c r="HZ628" s="0"/>
      <c r="IA628" s="0"/>
      <c r="IB628" s="0"/>
      <c r="IC628" s="0"/>
      <c r="ID628" s="0"/>
      <c r="IE628" s="0"/>
      <c r="IF628" s="0"/>
      <c r="IG628" s="0"/>
      <c r="IH628" s="0"/>
      <c r="II628" s="0"/>
      <c r="IJ628" s="0"/>
      <c r="IK628" s="0"/>
      <c r="IL628" s="0"/>
      <c r="IM628" s="0"/>
      <c r="IN628" s="0"/>
      <c r="IO628" s="0"/>
      <c r="IP628" s="0"/>
      <c r="IQ628" s="0"/>
      <c r="IR628" s="0"/>
      <c r="IS628" s="0"/>
      <c r="IT628" s="0"/>
      <c r="IU628" s="0"/>
      <c r="IV628" s="0"/>
      <c r="IW628" s="0"/>
    </row>
    <row r="629" customFormat="false" ht="12.75" hidden="false" customHeight="false" outlineLevel="0" collapsed="false">
      <c r="A629" s="58"/>
      <c r="B629" s="182"/>
      <c r="C629" s="60"/>
      <c r="D629" s="61"/>
      <c r="E629" s="60" t="s">
        <v>1542</v>
      </c>
      <c r="F629" s="60" t="s">
        <v>1543</v>
      </c>
      <c r="G629" s="62"/>
      <c r="H629" s="62"/>
      <c r="I629" s="61"/>
      <c r="J629" s="61"/>
      <c r="K629" s="61"/>
      <c r="L629" s="64"/>
      <c r="N629" s="0"/>
      <c r="P629" s="183"/>
      <c r="Q629" s="64" t="n">
        <v>705</v>
      </c>
      <c r="R629" s="66" t="n">
        <v>-705</v>
      </c>
      <c r="S629" s="64" t="n">
        <v>705</v>
      </c>
      <c r="T629" s="64" t="n">
        <v>705</v>
      </c>
      <c r="U629" s="66" t="n">
        <v>-705</v>
      </c>
      <c r="V629" s="64" t="n">
        <v>705</v>
      </c>
      <c r="W629" s="66" t="n">
        <v>-705</v>
      </c>
      <c r="X629" s="66"/>
      <c r="Y629" s="183"/>
      <c r="Z629" s="192"/>
      <c r="AA629" s="181"/>
      <c r="AC629" s="68"/>
      <c r="AD629" s="0"/>
      <c r="AE629" s="75"/>
      <c r="AF629" s="76"/>
      <c r="AG629" s="77"/>
      <c r="AH629" s="71"/>
      <c r="AI629" s="71"/>
      <c r="AJ629" s="61"/>
      <c r="AK629" s="54"/>
      <c r="AL629" s="0"/>
      <c r="AM629" s="0"/>
      <c r="AN629" s="0"/>
      <c r="AO629" s="0"/>
      <c r="AP629" s="0"/>
      <c r="AQ629" s="0"/>
      <c r="AR629" s="0"/>
      <c r="AS629" s="0"/>
      <c r="AT629" s="0"/>
      <c r="AU629" s="0"/>
      <c r="AV629" s="0"/>
      <c r="AW629" s="0"/>
      <c r="AX629" s="0"/>
      <c r="AY629" s="0"/>
      <c r="AZ629" s="0"/>
      <c r="BA629" s="0"/>
      <c r="BB629" s="0"/>
      <c r="BC629" s="0"/>
      <c r="BD629" s="0"/>
      <c r="BE629" s="0"/>
      <c r="BF629" s="0"/>
      <c r="BG629" s="0"/>
      <c r="BH629" s="0"/>
      <c r="BI629" s="0"/>
      <c r="BJ629" s="0"/>
      <c r="BK629" s="0"/>
      <c r="BL629" s="0"/>
      <c r="BM629" s="0"/>
      <c r="BN629" s="0"/>
      <c r="BO629" s="0"/>
      <c r="BP629" s="0"/>
      <c r="BQ629" s="0"/>
      <c r="BR629" s="0"/>
      <c r="BS629" s="0"/>
      <c r="BT629" s="0"/>
      <c r="BU629" s="0"/>
      <c r="BV629" s="0"/>
      <c r="BW629" s="0"/>
      <c r="BX629" s="0"/>
      <c r="BY629" s="0"/>
      <c r="BZ629" s="0"/>
      <c r="CA629" s="0"/>
      <c r="CB629" s="0"/>
      <c r="CC629" s="0"/>
      <c r="CD629" s="0"/>
      <c r="CE629" s="0"/>
      <c r="CF629" s="0"/>
      <c r="CG629" s="0"/>
      <c r="CH629" s="0"/>
      <c r="CI629" s="0"/>
      <c r="CJ629" s="0"/>
      <c r="CK629" s="0"/>
      <c r="CL629" s="0"/>
      <c r="CM629" s="0"/>
      <c r="CN629" s="0"/>
      <c r="CO629" s="0"/>
      <c r="CP629" s="0"/>
      <c r="CQ629" s="0"/>
      <c r="CR629" s="0"/>
      <c r="CS629" s="0"/>
      <c r="CT629" s="0"/>
      <c r="CU629" s="0"/>
      <c r="CV629" s="0"/>
      <c r="CW629" s="0"/>
      <c r="CX629" s="0"/>
      <c r="CY629" s="0"/>
      <c r="CZ629" s="0"/>
      <c r="DA629" s="0"/>
      <c r="DB629" s="0"/>
      <c r="DC629" s="0"/>
      <c r="DD629" s="0"/>
      <c r="DE629" s="0"/>
      <c r="DF629" s="0"/>
      <c r="DG629" s="0"/>
      <c r="DH629" s="0"/>
      <c r="DI629" s="0"/>
      <c r="DJ629" s="0"/>
      <c r="DK629" s="0"/>
      <c r="DL629" s="0"/>
      <c r="DM629" s="0"/>
      <c r="DN629" s="0"/>
      <c r="DO629" s="0"/>
      <c r="DP629" s="0"/>
      <c r="DQ629" s="0"/>
      <c r="DR629" s="0"/>
      <c r="DS629" s="0"/>
      <c r="DT629" s="0"/>
      <c r="DU629" s="0"/>
      <c r="DV629" s="0"/>
      <c r="DW629" s="0"/>
      <c r="DX629" s="0"/>
      <c r="DY629" s="0"/>
      <c r="DZ629" s="0"/>
      <c r="EA629" s="0"/>
      <c r="EB629" s="0"/>
      <c r="EC629" s="0"/>
      <c r="ED629" s="0"/>
      <c r="EE629" s="0"/>
      <c r="EF629" s="0"/>
      <c r="EG629" s="0"/>
      <c r="EH629" s="0"/>
      <c r="EI629" s="0"/>
      <c r="EJ629" s="0"/>
      <c r="EK629" s="0"/>
      <c r="EL629" s="0"/>
      <c r="EM629" s="0"/>
      <c r="EN629" s="0"/>
      <c r="EO629" s="0"/>
      <c r="EP629" s="0"/>
      <c r="EQ629" s="0"/>
      <c r="ER629" s="0"/>
      <c r="ES629" s="0"/>
      <c r="ET629" s="0"/>
      <c r="EU629" s="0"/>
      <c r="EV629" s="0"/>
      <c r="EW629" s="0"/>
      <c r="EX629" s="0"/>
      <c r="EY629" s="0"/>
      <c r="EZ629" s="0"/>
      <c r="FA629" s="0"/>
      <c r="FB629" s="0"/>
      <c r="FC629" s="0"/>
      <c r="FD629" s="0"/>
      <c r="FE629" s="0"/>
      <c r="FF629" s="0"/>
      <c r="FG629" s="0"/>
      <c r="FH629" s="0"/>
      <c r="FI629" s="0"/>
      <c r="FJ629" s="0"/>
      <c r="FK629" s="0"/>
      <c r="FL629" s="0"/>
      <c r="FM629" s="0"/>
      <c r="FN629" s="0"/>
      <c r="FO629" s="0"/>
      <c r="FP629" s="0"/>
      <c r="FQ629" s="0"/>
      <c r="FR629" s="0"/>
      <c r="FS629" s="0"/>
      <c r="FT629" s="0"/>
      <c r="FU629" s="0"/>
      <c r="FV629" s="0"/>
      <c r="FW629" s="0"/>
      <c r="FX629" s="0"/>
      <c r="FY629" s="0"/>
      <c r="FZ629" s="0"/>
      <c r="GA629" s="0"/>
      <c r="GB629" s="0"/>
      <c r="GC629" s="0"/>
      <c r="GD629" s="0"/>
      <c r="GE629" s="0"/>
      <c r="GF629" s="0"/>
      <c r="GG629" s="0"/>
      <c r="GH629" s="0"/>
      <c r="GI629" s="0"/>
      <c r="GJ629" s="0"/>
      <c r="GK629" s="0"/>
      <c r="GL629" s="0"/>
      <c r="GM629" s="0"/>
      <c r="GN629" s="0"/>
      <c r="GO629" s="0"/>
      <c r="GP629" s="0"/>
      <c r="GQ629" s="0"/>
      <c r="GR629" s="0"/>
      <c r="GS629" s="0"/>
      <c r="GT629" s="0"/>
      <c r="GU629" s="0"/>
      <c r="GV629" s="0"/>
      <c r="GW629" s="0"/>
      <c r="GX629" s="0"/>
      <c r="GY629" s="0"/>
      <c r="GZ629" s="0"/>
      <c r="HA629" s="0"/>
      <c r="HB629" s="0"/>
      <c r="HC629" s="0"/>
      <c r="HD629" s="0"/>
      <c r="HE629" s="0"/>
      <c r="HF629" s="0"/>
      <c r="HG629" s="0"/>
      <c r="HH629" s="0"/>
      <c r="HI629" s="0"/>
      <c r="HJ629" s="0"/>
      <c r="HK629" s="0"/>
      <c r="HL629" s="0"/>
      <c r="HM629" s="0"/>
      <c r="HN629" s="0"/>
      <c r="HO629" s="0"/>
      <c r="HP629" s="0"/>
      <c r="HQ629" s="0"/>
      <c r="HR629" s="0"/>
      <c r="HS629" s="0"/>
      <c r="HT629" s="0"/>
      <c r="HU629" s="0"/>
      <c r="HV629" s="0"/>
      <c r="HW629" s="0"/>
      <c r="HX629" s="0"/>
      <c r="HY629" s="0"/>
      <c r="HZ629" s="0"/>
      <c r="IA629" s="0"/>
      <c r="IB629" s="0"/>
      <c r="IC629" s="0"/>
      <c r="ID629" s="0"/>
      <c r="IE629" s="0"/>
      <c r="IF629" s="0"/>
      <c r="IG629" s="0"/>
      <c r="IH629" s="0"/>
      <c r="II629" s="0"/>
      <c r="IJ629" s="0"/>
      <c r="IK629" s="0"/>
      <c r="IL629" s="0"/>
      <c r="IM629" s="0"/>
      <c r="IN629" s="0"/>
      <c r="IO629" s="0"/>
      <c r="IP629" s="0"/>
      <c r="IQ629" s="0"/>
      <c r="IR629" s="0"/>
      <c r="IS629" s="0"/>
      <c r="IT629" s="0"/>
      <c r="IU629" s="0"/>
      <c r="IV629" s="0"/>
      <c r="IW629" s="0"/>
    </row>
    <row r="630" customFormat="false" ht="12.75" hidden="false" customHeight="false" outlineLevel="0" collapsed="false">
      <c r="A630" s="58"/>
      <c r="B630" s="182"/>
      <c r="C630" s="60"/>
      <c r="D630" s="61"/>
      <c r="E630" s="60" t="s">
        <v>1544</v>
      </c>
      <c r="F630" s="60" t="s">
        <v>1544</v>
      </c>
      <c r="G630" s="62"/>
      <c r="H630" s="62"/>
      <c r="I630" s="61"/>
      <c r="J630" s="61"/>
      <c r="K630" s="61"/>
      <c r="L630" s="64"/>
      <c r="N630" s="0"/>
      <c r="P630" s="183"/>
      <c r="Q630" s="64" t="n">
        <v>1273</v>
      </c>
      <c r="R630" s="66" t="n">
        <v>0</v>
      </c>
      <c r="S630" s="64" t="n">
        <v>1273</v>
      </c>
      <c r="T630" s="64" t="n">
        <v>1273</v>
      </c>
      <c r="U630" s="66" t="n">
        <v>0</v>
      </c>
      <c r="V630" s="64" t="n">
        <v>1273</v>
      </c>
      <c r="W630" s="66" t="n">
        <v>0</v>
      </c>
      <c r="X630" s="66"/>
      <c r="Y630" s="183"/>
      <c r="Z630" s="192"/>
      <c r="AA630" s="181"/>
      <c r="AC630" s="68"/>
      <c r="AD630" s="0"/>
      <c r="AE630" s="75"/>
      <c r="AF630" s="76"/>
      <c r="AG630" s="77"/>
      <c r="AH630" s="71"/>
      <c r="AI630" s="71"/>
      <c r="AJ630" s="61"/>
      <c r="AK630" s="54"/>
      <c r="AL630" s="0"/>
      <c r="AM630" s="0"/>
      <c r="AN630" s="0"/>
      <c r="AO630" s="0"/>
      <c r="AP630" s="0"/>
      <c r="AQ630" s="0"/>
      <c r="AR630" s="0"/>
      <c r="AS630" s="0"/>
      <c r="AT630" s="0"/>
      <c r="AU630" s="0"/>
      <c r="AV630" s="0"/>
      <c r="AW630" s="0"/>
      <c r="AX630" s="0"/>
      <c r="AY630" s="0"/>
      <c r="AZ630" s="0"/>
      <c r="BA630" s="0"/>
      <c r="BB630" s="0"/>
      <c r="BC630" s="0"/>
      <c r="BD630" s="0"/>
      <c r="BE630" s="0"/>
      <c r="BF630" s="0"/>
      <c r="BG630" s="0"/>
      <c r="BH630" s="0"/>
      <c r="BI630" s="0"/>
      <c r="BJ630" s="0"/>
      <c r="BK630" s="0"/>
      <c r="BL630" s="0"/>
      <c r="BM630" s="0"/>
      <c r="BN630" s="0"/>
      <c r="BO630" s="0"/>
      <c r="BP630" s="0"/>
      <c r="BQ630" s="0"/>
      <c r="BR630" s="0"/>
      <c r="BS630" s="0"/>
      <c r="BT630" s="0"/>
      <c r="BU630" s="0"/>
      <c r="BV630" s="0"/>
      <c r="BW630" s="0"/>
      <c r="BX630" s="0"/>
      <c r="BY630" s="0"/>
      <c r="BZ630" s="0"/>
      <c r="CA630" s="0"/>
      <c r="CB630" s="0"/>
      <c r="CC630" s="0"/>
      <c r="CD630" s="0"/>
      <c r="CE630" s="0"/>
      <c r="CF630" s="0"/>
      <c r="CG630" s="0"/>
      <c r="CH630" s="0"/>
      <c r="CI630" s="0"/>
      <c r="CJ630" s="0"/>
      <c r="CK630" s="0"/>
      <c r="CL630" s="0"/>
      <c r="CM630" s="0"/>
      <c r="CN630" s="0"/>
      <c r="CO630" s="0"/>
      <c r="CP630" s="0"/>
      <c r="CQ630" s="0"/>
      <c r="CR630" s="0"/>
      <c r="CS630" s="0"/>
      <c r="CT630" s="0"/>
      <c r="CU630" s="0"/>
      <c r="CV630" s="0"/>
      <c r="CW630" s="0"/>
      <c r="CX630" s="0"/>
      <c r="CY630" s="0"/>
      <c r="CZ630" s="0"/>
      <c r="DA630" s="0"/>
      <c r="DB630" s="0"/>
      <c r="DC630" s="0"/>
      <c r="DD630" s="0"/>
      <c r="DE630" s="0"/>
      <c r="DF630" s="0"/>
      <c r="DG630" s="0"/>
      <c r="DH630" s="0"/>
      <c r="DI630" s="0"/>
      <c r="DJ630" s="0"/>
      <c r="DK630" s="0"/>
      <c r="DL630" s="0"/>
      <c r="DM630" s="0"/>
      <c r="DN630" s="0"/>
      <c r="DO630" s="0"/>
      <c r="DP630" s="0"/>
      <c r="DQ630" s="0"/>
      <c r="DR630" s="0"/>
      <c r="DS630" s="0"/>
      <c r="DT630" s="0"/>
      <c r="DU630" s="0"/>
      <c r="DV630" s="0"/>
      <c r="DW630" s="0"/>
      <c r="DX630" s="0"/>
      <c r="DY630" s="0"/>
      <c r="DZ630" s="0"/>
      <c r="EA630" s="0"/>
      <c r="EB630" s="0"/>
      <c r="EC630" s="0"/>
      <c r="ED630" s="0"/>
      <c r="EE630" s="0"/>
      <c r="EF630" s="0"/>
      <c r="EG630" s="0"/>
      <c r="EH630" s="0"/>
      <c r="EI630" s="0"/>
      <c r="EJ630" s="0"/>
      <c r="EK630" s="0"/>
      <c r="EL630" s="0"/>
      <c r="EM630" s="0"/>
      <c r="EN630" s="0"/>
      <c r="EO630" s="0"/>
      <c r="EP630" s="0"/>
      <c r="EQ630" s="0"/>
      <c r="ER630" s="0"/>
      <c r="ES630" s="0"/>
      <c r="ET630" s="0"/>
      <c r="EU630" s="0"/>
      <c r="EV630" s="0"/>
      <c r="EW630" s="0"/>
      <c r="EX630" s="0"/>
      <c r="EY630" s="0"/>
      <c r="EZ630" s="0"/>
      <c r="FA630" s="0"/>
      <c r="FB630" s="0"/>
      <c r="FC630" s="0"/>
      <c r="FD630" s="0"/>
      <c r="FE630" s="0"/>
      <c r="FF630" s="0"/>
      <c r="FG630" s="0"/>
      <c r="FH630" s="0"/>
      <c r="FI630" s="0"/>
      <c r="FJ630" s="0"/>
      <c r="FK630" s="0"/>
      <c r="FL630" s="0"/>
      <c r="FM630" s="0"/>
      <c r="FN630" s="0"/>
      <c r="FO630" s="0"/>
      <c r="FP630" s="0"/>
      <c r="FQ630" s="0"/>
      <c r="FR630" s="0"/>
      <c r="FS630" s="0"/>
      <c r="FT630" s="0"/>
      <c r="FU630" s="0"/>
      <c r="FV630" s="0"/>
      <c r="FW630" s="0"/>
      <c r="FX630" s="0"/>
      <c r="FY630" s="0"/>
      <c r="FZ630" s="0"/>
      <c r="GA630" s="0"/>
      <c r="GB630" s="0"/>
      <c r="GC630" s="0"/>
      <c r="GD630" s="0"/>
      <c r="GE630" s="0"/>
      <c r="GF630" s="0"/>
      <c r="GG630" s="0"/>
      <c r="GH630" s="0"/>
      <c r="GI630" s="0"/>
      <c r="GJ630" s="0"/>
      <c r="GK630" s="0"/>
      <c r="GL630" s="0"/>
      <c r="GM630" s="0"/>
      <c r="GN630" s="0"/>
      <c r="GO630" s="0"/>
      <c r="GP630" s="0"/>
      <c r="GQ630" s="0"/>
      <c r="GR630" s="0"/>
      <c r="GS630" s="0"/>
      <c r="GT630" s="0"/>
      <c r="GU630" s="0"/>
      <c r="GV630" s="0"/>
      <c r="GW630" s="0"/>
      <c r="GX630" s="0"/>
      <c r="GY630" s="0"/>
      <c r="GZ630" s="0"/>
      <c r="HA630" s="0"/>
      <c r="HB630" s="0"/>
      <c r="HC630" s="0"/>
      <c r="HD630" s="0"/>
      <c r="HE630" s="0"/>
      <c r="HF630" s="0"/>
      <c r="HG630" s="0"/>
      <c r="HH630" s="0"/>
      <c r="HI630" s="0"/>
      <c r="HJ630" s="0"/>
      <c r="HK630" s="0"/>
      <c r="HL630" s="0"/>
      <c r="HM630" s="0"/>
      <c r="HN630" s="0"/>
      <c r="HO630" s="0"/>
      <c r="HP630" s="0"/>
      <c r="HQ630" s="0"/>
      <c r="HR630" s="0"/>
      <c r="HS630" s="0"/>
      <c r="HT630" s="0"/>
      <c r="HU630" s="0"/>
      <c r="HV630" s="0"/>
      <c r="HW630" s="0"/>
      <c r="HX630" s="0"/>
      <c r="HY630" s="0"/>
      <c r="HZ630" s="0"/>
      <c r="IA630" s="0"/>
      <c r="IB630" s="0"/>
      <c r="IC630" s="0"/>
      <c r="ID630" s="0"/>
      <c r="IE630" s="0"/>
      <c r="IF630" s="0"/>
      <c r="IG630" s="0"/>
      <c r="IH630" s="0"/>
      <c r="II630" s="0"/>
      <c r="IJ630" s="0"/>
      <c r="IK630" s="0"/>
      <c r="IL630" s="0"/>
      <c r="IM630" s="0"/>
      <c r="IN630" s="0"/>
      <c r="IO630" s="0"/>
      <c r="IP630" s="0"/>
      <c r="IQ630" s="0"/>
      <c r="IR630" s="0"/>
      <c r="IS630" s="0"/>
      <c r="IT630" s="0"/>
      <c r="IU630" s="0"/>
      <c r="IV630" s="0"/>
      <c r="IW630" s="0"/>
    </row>
    <row r="631" customFormat="false" ht="12.75" hidden="false" customHeight="false" outlineLevel="0" collapsed="false">
      <c r="A631" s="58"/>
      <c r="B631" s="182"/>
      <c r="C631" s="60"/>
      <c r="D631" s="61"/>
      <c r="E631" s="60" t="s">
        <v>1545</v>
      </c>
      <c r="F631" s="60" t="s">
        <v>1545</v>
      </c>
      <c r="G631" s="62"/>
      <c r="H631" s="62"/>
      <c r="I631" s="61"/>
      <c r="J631" s="61"/>
      <c r="K631" s="61"/>
      <c r="L631" s="64"/>
      <c r="N631" s="0"/>
      <c r="P631" s="183"/>
      <c r="Q631" s="64" t="n">
        <v>1000</v>
      </c>
      <c r="R631" s="66" t="n">
        <v>-1000</v>
      </c>
      <c r="S631" s="64" t="n">
        <v>1000</v>
      </c>
      <c r="T631" s="64" t="n">
        <v>1000</v>
      </c>
      <c r="U631" s="66" t="n">
        <v>-1000</v>
      </c>
      <c r="V631" s="64" t="n">
        <v>1000</v>
      </c>
      <c r="W631" s="66" t="n">
        <v>-1000</v>
      </c>
      <c r="X631" s="66"/>
      <c r="Y631" s="183"/>
      <c r="Z631" s="192"/>
      <c r="AA631" s="181"/>
      <c r="AC631" s="68"/>
      <c r="AD631" s="0"/>
      <c r="AE631" s="75"/>
      <c r="AF631" s="76"/>
      <c r="AG631" s="77"/>
      <c r="AH631" s="71"/>
      <c r="AI631" s="71"/>
      <c r="AJ631" s="61"/>
      <c r="AK631" s="54"/>
      <c r="AL631" s="0"/>
      <c r="AM631" s="0"/>
      <c r="AN631" s="0"/>
      <c r="AO631" s="0"/>
      <c r="AP631" s="0"/>
      <c r="AQ631" s="0"/>
      <c r="AR631" s="0"/>
      <c r="AS631" s="0"/>
      <c r="AT631" s="0"/>
      <c r="AU631" s="0"/>
      <c r="AV631" s="0"/>
      <c r="AW631" s="0"/>
      <c r="AX631" s="0"/>
      <c r="AY631" s="0"/>
      <c r="AZ631" s="0"/>
      <c r="BA631" s="0"/>
      <c r="BB631" s="0"/>
      <c r="BC631" s="0"/>
      <c r="BD631" s="0"/>
      <c r="BE631" s="0"/>
      <c r="BF631" s="0"/>
      <c r="BG631" s="0"/>
      <c r="BH631" s="0"/>
      <c r="BI631" s="0"/>
      <c r="BJ631" s="0"/>
      <c r="BK631" s="0"/>
      <c r="BL631" s="0"/>
      <c r="BM631" s="0"/>
      <c r="BN631" s="0"/>
      <c r="BO631" s="0"/>
      <c r="BP631" s="0"/>
      <c r="BQ631" s="0"/>
      <c r="BR631" s="0"/>
      <c r="BS631" s="0"/>
      <c r="BT631" s="0"/>
      <c r="BU631" s="0"/>
      <c r="BV631" s="0"/>
      <c r="BW631" s="0"/>
      <c r="BX631" s="0"/>
      <c r="BY631" s="0"/>
      <c r="BZ631" s="0"/>
      <c r="CA631" s="0"/>
      <c r="CB631" s="0"/>
      <c r="CC631" s="0"/>
      <c r="CD631" s="0"/>
      <c r="CE631" s="0"/>
      <c r="CF631" s="0"/>
      <c r="CG631" s="0"/>
      <c r="CH631" s="0"/>
      <c r="CI631" s="0"/>
      <c r="CJ631" s="0"/>
      <c r="CK631" s="0"/>
      <c r="CL631" s="0"/>
      <c r="CM631" s="0"/>
      <c r="CN631" s="0"/>
      <c r="CO631" s="0"/>
      <c r="CP631" s="0"/>
      <c r="CQ631" s="0"/>
      <c r="CR631" s="0"/>
      <c r="CS631" s="0"/>
      <c r="CT631" s="0"/>
      <c r="CU631" s="0"/>
      <c r="CV631" s="0"/>
      <c r="CW631" s="0"/>
      <c r="CX631" s="0"/>
      <c r="CY631" s="0"/>
      <c r="CZ631" s="0"/>
      <c r="DA631" s="0"/>
      <c r="DB631" s="0"/>
      <c r="DC631" s="0"/>
      <c r="DD631" s="0"/>
      <c r="DE631" s="0"/>
      <c r="DF631" s="0"/>
      <c r="DG631" s="0"/>
      <c r="DH631" s="0"/>
      <c r="DI631" s="0"/>
      <c r="DJ631" s="0"/>
      <c r="DK631" s="0"/>
      <c r="DL631" s="0"/>
      <c r="DM631" s="0"/>
      <c r="DN631" s="0"/>
      <c r="DO631" s="0"/>
      <c r="DP631" s="0"/>
      <c r="DQ631" s="0"/>
      <c r="DR631" s="0"/>
      <c r="DS631" s="0"/>
      <c r="DT631" s="0"/>
      <c r="DU631" s="0"/>
      <c r="DV631" s="0"/>
      <c r="DW631" s="0"/>
      <c r="DX631" s="0"/>
      <c r="DY631" s="0"/>
      <c r="DZ631" s="0"/>
      <c r="EA631" s="0"/>
      <c r="EB631" s="0"/>
      <c r="EC631" s="0"/>
      <c r="ED631" s="0"/>
      <c r="EE631" s="0"/>
      <c r="EF631" s="0"/>
      <c r="EG631" s="0"/>
      <c r="EH631" s="0"/>
      <c r="EI631" s="0"/>
      <c r="EJ631" s="0"/>
      <c r="EK631" s="0"/>
      <c r="EL631" s="0"/>
      <c r="EM631" s="0"/>
      <c r="EN631" s="0"/>
      <c r="EO631" s="0"/>
      <c r="EP631" s="0"/>
      <c r="EQ631" s="0"/>
      <c r="ER631" s="0"/>
      <c r="ES631" s="0"/>
      <c r="ET631" s="0"/>
      <c r="EU631" s="0"/>
      <c r="EV631" s="0"/>
      <c r="EW631" s="0"/>
      <c r="EX631" s="0"/>
      <c r="EY631" s="0"/>
      <c r="EZ631" s="0"/>
      <c r="FA631" s="0"/>
      <c r="FB631" s="0"/>
      <c r="FC631" s="0"/>
      <c r="FD631" s="0"/>
      <c r="FE631" s="0"/>
      <c r="FF631" s="0"/>
      <c r="FG631" s="0"/>
      <c r="FH631" s="0"/>
      <c r="FI631" s="0"/>
      <c r="FJ631" s="0"/>
      <c r="FK631" s="0"/>
      <c r="FL631" s="0"/>
      <c r="FM631" s="0"/>
      <c r="FN631" s="0"/>
      <c r="FO631" s="0"/>
      <c r="FP631" s="0"/>
      <c r="FQ631" s="0"/>
      <c r="FR631" s="0"/>
      <c r="FS631" s="0"/>
      <c r="FT631" s="0"/>
      <c r="FU631" s="0"/>
      <c r="FV631" s="0"/>
      <c r="FW631" s="0"/>
      <c r="FX631" s="0"/>
      <c r="FY631" s="0"/>
      <c r="FZ631" s="0"/>
      <c r="GA631" s="0"/>
      <c r="GB631" s="0"/>
      <c r="GC631" s="0"/>
      <c r="GD631" s="0"/>
      <c r="GE631" s="0"/>
      <c r="GF631" s="0"/>
      <c r="GG631" s="0"/>
      <c r="GH631" s="0"/>
      <c r="GI631" s="0"/>
      <c r="GJ631" s="0"/>
      <c r="GK631" s="0"/>
      <c r="GL631" s="0"/>
      <c r="GM631" s="0"/>
      <c r="GN631" s="0"/>
      <c r="GO631" s="0"/>
      <c r="GP631" s="0"/>
      <c r="GQ631" s="0"/>
      <c r="GR631" s="0"/>
      <c r="GS631" s="0"/>
      <c r="GT631" s="0"/>
      <c r="GU631" s="0"/>
      <c r="GV631" s="0"/>
      <c r="GW631" s="0"/>
      <c r="GX631" s="0"/>
      <c r="GY631" s="0"/>
      <c r="GZ631" s="0"/>
      <c r="HA631" s="0"/>
      <c r="HB631" s="0"/>
      <c r="HC631" s="0"/>
      <c r="HD631" s="0"/>
      <c r="HE631" s="0"/>
      <c r="HF631" s="0"/>
      <c r="HG631" s="0"/>
      <c r="HH631" s="0"/>
      <c r="HI631" s="0"/>
      <c r="HJ631" s="0"/>
      <c r="HK631" s="0"/>
      <c r="HL631" s="0"/>
      <c r="HM631" s="0"/>
      <c r="HN631" s="0"/>
      <c r="HO631" s="0"/>
      <c r="HP631" s="0"/>
      <c r="HQ631" s="0"/>
      <c r="HR631" s="0"/>
      <c r="HS631" s="0"/>
      <c r="HT631" s="0"/>
      <c r="HU631" s="0"/>
      <c r="HV631" s="0"/>
      <c r="HW631" s="0"/>
      <c r="HX631" s="0"/>
      <c r="HY631" s="0"/>
      <c r="HZ631" s="0"/>
      <c r="IA631" s="0"/>
      <c r="IB631" s="0"/>
      <c r="IC631" s="0"/>
      <c r="ID631" s="0"/>
      <c r="IE631" s="0"/>
      <c r="IF631" s="0"/>
      <c r="IG631" s="0"/>
      <c r="IH631" s="0"/>
      <c r="II631" s="0"/>
      <c r="IJ631" s="0"/>
      <c r="IK631" s="0"/>
      <c r="IL631" s="0"/>
      <c r="IM631" s="0"/>
      <c r="IN631" s="0"/>
      <c r="IO631" s="0"/>
      <c r="IP631" s="0"/>
      <c r="IQ631" s="0"/>
      <c r="IR631" s="0"/>
      <c r="IS631" s="0"/>
      <c r="IT631" s="0"/>
      <c r="IU631" s="0"/>
      <c r="IV631" s="0"/>
      <c r="IW631" s="0"/>
    </row>
    <row r="632" customFormat="false" ht="12.75" hidden="false" customHeight="false" outlineLevel="0" collapsed="false">
      <c r="A632" s="58"/>
      <c r="B632" s="182"/>
      <c r="C632" s="60"/>
      <c r="D632" s="61"/>
      <c r="E632" s="60"/>
      <c r="F632" s="60"/>
      <c r="G632" s="62"/>
      <c r="H632" s="62"/>
      <c r="I632" s="61"/>
      <c r="J632" s="61"/>
      <c r="K632" s="61"/>
      <c r="L632" s="64"/>
      <c r="N632" s="0"/>
      <c r="P632" s="183"/>
      <c r="Q632" s="64"/>
      <c r="R632" s="66"/>
      <c r="S632" s="64"/>
      <c r="T632" s="64"/>
      <c r="U632" s="66"/>
      <c r="V632" s="64"/>
      <c r="W632" s="66"/>
      <c r="X632" s="66"/>
      <c r="Y632" s="183"/>
      <c r="Z632" s="192"/>
      <c r="AA632" s="181"/>
      <c r="AC632" s="68"/>
      <c r="AD632" s="0"/>
      <c r="AE632" s="75"/>
      <c r="AF632" s="76"/>
      <c r="AG632" s="77"/>
      <c r="AH632" s="71"/>
      <c r="AI632" s="71"/>
      <c r="AJ632" s="61"/>
      <c r="AK632" s="54"/>
      <c r="AL632" s="0"/>
      <c r="AM632" s="0"/>
      <c r="AN632" s="0"/>
      <c r="AO632" s="0"/>
      <c r="AP632" s="0"/>
      <c r="AQ632" s="0"/>
      <c r="AR632" s="0"/>
      <c r="AS632" s="0"/>
      <c r="AT632" s="0"/>
      <c r="AU632" s="0"/>
      <c r="AV632" s="0"/>
      <c r="AW632" s="0"/>
      <c r="AX632" s="0"/>
      <c r="AY632" s="0"/>
      <c r="AZ632" s="0"/>
      <c r="BA632" s="0"/>
      <c r="BB632" s="0"/>
      <c r="BC632" s="0"/>
      <c r="BD632" s="0"/>
      <c r="BE632" s="0"/>
      <c r="BF632" s="0"/>
      <c r="BG632" s="0"/>
      <c r="BH632" s="0"/>
      <c r="BI632" s="0"/>
      <c r="BJ632" s="0"/>
      <c r="BK632" s="0"/>
      <c r="BL632" s="0"/>
      <c r="BM632" s="0"/>
      <c r="BN632" s="0"/>
      <c r="BO632" s="0"/>
      <c r="BP632" s="0"/>
      <c r="BQ632" s="0"/>
      <c r="BR632" s="0"/>
      <c r="BS632" s="0"/>
      <c r="BT632" s="0"/>
      <c r="BU632" s="0"/>
      <c r="BV632" s="0"/>
      <c r="BW632" s="0"/>
      <c r="BX632" s="0"/>
      <c r="BY632" s="0"/>
      <c r="BZ632" s="0"/>
      <c r="CA632" s="0"/>
      <c r="CB632" s="0"/>
      <c r="CC632" s="0"/>
      <c r="CD632" s="0"/>
      <c r="CE632" s="0"/>
      <c r="CF632" s="0"/>
      <c r="CG632" s="0"/>
      <c r="CH632" s="0"/>
      <c r="CI632" s="0"/>
      <c r="CJ632" s="0"/>
      <c r="CK632" s="0"/>
      <c r="CL632" s="0"/>
      <c r="CM632" s="0"/>
      <c r="CN632" s="0"/>
      <c r="CO632" s="0"/>
      <c r="CP632" s="0"/>
      <c r="CQ632" s="0"/>
      <c r="CR632" s="0"/>
      <c r="CS632" s="0"/>
      <c r="CT632" s="0"/>
      <c r="CU632" s="0"/>
      <c r="CV632" s="0"/>
      <c r="CW632" s="0"/>
      <c r="CX632" s="0"/>
      <c r="CY632" s="0"/>
      <c r="CZ632" s="0"/>
      <c r="DA632" s="0"/>
      <c r="DB632" s="0"/>
      <c r="DC632" s="0"/>
      <c r="DD632" s="0"/>
      <c r="DE632" s="0"/>
      <c r="DF632" s="0"/>
      <c r="DG632" s="0"/>
      <c r="DH632" s="0"/>
      <c r="DI632" s="0"/>
      <c r="DJ632" s="0"/>
      <c r="DK632" s="0"/>
      <c r="DL632" s="0"/>
      <c r="DM632" s="0"/>
      <c r="DN632" s="0"/>
      <c r="DO632" s="0"/>
      <c r="DP632" s="0"/>
      <c r="DQ632" s="0"/>
      <c r="DR632" s="0"/>
      <c r="DS632" s="0"/>
      <c r="DT632" s="0"/>
      <c r="DU632" s="0"/>
      <c r="DV632" s="0"/>
      <c r="DW632" s="0"/>
      <c r="DX632" s="0"/>
      <c r="DY632" s="0"/>
      <c r="DZ632" s="0"/>
      <c r="EA632" s="0"/>
      <c r="EB632" s="0"/>
      <c r="EC632" s="0"/>
      <c r="ED632" s="0"/>
      <c r="EE632" s="0"/>
      <c r="EF632" s="0"/>
      <c r="EG632" s="0"/>
      <c r="EH632" s="0"/>
      <c r="EI632" s="0"/>
      <c r="EJ632" s="0"/>
      <c r="EK632" s="0"/>
      <c r="EL632" s="0"/>
      <c r="EM632" s="0"/>
      <c r="EN632" s="0"/>
      <c r="EO632" s="0"/>
      <c r="EP632" s="0"/>
      <c r="EQ632" s="0"/>
      <c r="ER632" s="0"/>
      <c r="ES632" s="0"/>
      <c r="ET632" s="0"/>
      <c r="EU632" s="0"/>
      <c r="EV632" s="0"/>
      <c r="EW632" s="0"/>
      <c r="EX632" s="0"/>
      <c r="EY632" s="0"/>
      <c r="EZ632" s="0"/>
      <c r="FA632" s="0"/>
      <c r="FB632" s="0"/>
      <c r="FC632" s="0"/>
      <c r="FD632" s="0"/>
      <c r="FE632" s="0"/>
      <c r="FF632" s="0"/>
      <c r="FG632" s="0"/>
      <c r="FH632" s="0"/>
      <c r="FI632" s="0"/>
      <c r="FJ632" s="0"/>
      <c r="FK632" s="0"/>
      <c r="FL632" s="0"/>
      <c r="FM632" s="0"/>
      <c r="FN632" s="0"/>
      <c r="FO632" s="0"/>
      <c r="FP632" s="0"/>
      <c r="FQ632" s="0"/>
      <c r="FR632" s="0"/>
      <c r="FS632" s="0"/>
      <c r="FT632" s="0"/>
      <c r="FU632" s="0"/>
      <c r="FV632" s="0"/>
      <c r="FW632" s="0"/>
      <c r="FX632" s="0"/>
      <c r="FY632" s="0"/>
      <c r="FZ632" s="0"/>
      <c r="GA632" s="0"/>
      <c r="GB632" s="0"/>
      <c r="GC632" s="0"/>
      <c r="GD632" s="0"/>
      <c r="GE632" s="0"/>
      <c r="GF632" s="0"/>
      <c r="GG632" s="0"/>
      <c r="GH632" s="0"/>
      <c r="GI632" s="0"/>
      <c r="GJ632" s="0"/>
      <c r="GK632" s="0"/>
      <c r="GL632" s="0"/>
      <c r="GM632" s="0"/>
      <c r="GN632" s="0"/>
      <c r="GO632" s="0"/>
      <c r="GP632" s="0"/>
      <c r="GQ632" s="0"/>
      <c r="GR632" s="0"/>
      <c r="GS632" s="0"/>
      <c r="GT632" s="0"/>
      <c r="GU632" s="0"/>
      <c r="GV632" s="0"/>
      <c r="GW632" s="0"/>
      <c r="GX632" s="0"/>
      <c r="GY632" s="0"/>
      <c r="GZ632" s="0"/>
      <c r="HA632" s="0"/>
      <c r="HB632" s="0"/>
      <c r="HC632" s="0"/>
      <c r="HD632" s="0"/>
      <c r="HE632" s="0"/>
      <c r="HF632" s="0"/>
      <c r="HG632" s="0"/>
      <c r="HH632" s="0"/>
      <c r="HI632" s="0"/>
      <c r="HJ632" s="0"/>
      <c r="HK632" s="0"/>
      <c r="HL632" s="0"/>
      <c r="HM632" s="0"/>
      <c r="HN632" s="0"/>
      <c r="HO632" s="0"/>
      <c r="HP632" s="0"/>
      <c r="HQ632" s="0"/>
      <c r="HR632" s="0"/>
      <c r="HS632" s="0"/>
      <c r="HT632" s="0"/>
      <c r="HU632" s="0"/>
      <c r="HV632" s="0"/>
      <c r="HW632" s="0"/>
      <c r="HX632" s="0"/>
      <c r="HY632" s="0"/>
      <c r="HZ632" s="0"/>
      <c r="IA632" s="0"/>
      <c r="IB632" s="0"/>
      <c r="IC632" s="0"/>
      <c r="ID632" s="0"/>
      <c r="IE632" s="0"/>
      <c r="IF632" s="0"/>
      <c r="IG632" s="0"/>
      <c r="IH632" s="0"/>
      <c r="II632" s="0"/>
      <c r="IJ632" s="0"/>
      <c r="IK632" s="0"/>
      <c r="IL632" s="0"/>
      <c r="IM632" s="0"/>
      <c r="IN632" s="0"/>
      <c r="IO632" s="0"/>
      <c r="IP632" s="0"/>
      <c r="IQ632" s="0"/>
      <c r="IR632" s="0"/>
      <c r="IS632" s="0"/>
      <c r="IT632" s="0"/>
      <c r="IU632" s="0"/>
      <c r="IV632" s="0"/>
      <c r="IW632" s="0"/>
    </row>
    <row r="633" customFormat="false" ht="12.75" hidden="false" customHeight="false" outlineLevel="0" collapsed="false">
      <c r="A633" s="58"/>
      <c r="B633" s="182"/>
      <c r="C633" s="60"/>
      <c r="D633" s="61"/>
      <c r="E633" s="60" t="s">
        <v>1546</v>
      </c>
      <c r="F633" s="60" t="s">
        <v>1546</v>
      </c>
      <c r="G633" s="62"/>
      <c r="H633" s="62"/>
      <c r="I633" s="61"/>
      <c r="J633" s="61"/>
      <c r="K633" s="61"/>
      <c r="L633" s="64"/>
      <c r="N633" s="0"/>
      <c r="P633" s="183"/>
      <c r="Q633" s="64" t="n">
        <v>10000</v>
      </c>
      <c r="R633" s="66" t="n">
        <v>-10000</v>
      </c>
      <c r="S633" s="64" t="n">
        <v>10000</v>
      </c>
      <c r="T633" s="64" t="n">
        <v>10000</v>
      </c>
      <c r="U633" s="66" t="n">
        <v>-10000</v>
      </c>
      <c r="V633" s="64" t="n">
        <v>10000</v>
      </c>
      <c r="W633" s="66" t="n">
        <v>-10000</v>
      </c>
      <c r="X633" s="66"/>
      <c r="Y633" s="183"/>
      <c r="Z633" s="192"/>
      <c r="AA633" s="181"/>
      <c r="AC633" s="68"/>
      <c r="AD633" s="0"/>
      <c r="AE633" s="75"/>
      <c r="AF633" s="76"/>
      <c r="AG633" s="77"/>
      <c r="AH633" s="71"/>
      <c r="AI633" s="71"/>
      <c r="AJ633" s="61"/>
      <c r="AK633" s="54"/>
      <c r="AL633" s="0"/>
      <c r="AM633" s="0"/>
      <c r="AN633" s="0"/>
      <c r="AO633" s="0"/>
      <c r="AP633" s="0"/>
      <c r="AQ633" s="0"/>
      <c r="AR633" s="0"/>
      <c r="AS633" s="0"/>
      <c r="AT633" s="0"/>
      <c r="AU633" s="0"/>
      <c r="AV633" s="0"/>
      <c r="AW633" s="0"/>
      <c r="AX633" s="0"/>
      <c r="AY633" s="0"/>
      <c r="AZ633" s="0"/>
      <c r="BA633" s="0"/>
      <c r="BB633" s="0"/>
      <c r="BC633" s="0"/>
      <c r="BD633" s="0"/>
      <c r="BE633" s="0"/>
      <c r="BF633" s="0"/>
      <c r="BG633" s="0"/>
      <c r="BH633" s="0"/>
      <c r="BI633" s="0"/>
      <c r="BJ633" s="0"/>
      <c r="BK633" s="0"/>
      <c r="BL633" s="0"/>
      <c r="BM633" s="0"/>
      <c r="BN633" s="0"/>
      <c r="BO633" s="0"/>
      <c r="BP633" s="0"/>
      <c r="BQ633" s="0"/>
      <c r="BR633" s="0"/>
      <c r="BS633" s="0"/>
      <c r="BT633" s="0"/>
      <c r="BU633" s="0"/>
      <c r="BV633" s="0"/>
      <c r="BW633" s="0"/>
      <c r="BX633" s="0"/>
      <c r="BY633" s="0"/>
      <c r="BZ633" s="0"/>
      <c r="CA633" s="0"/>
      <c r="CB633" s="0"/>
      <c r="CC633" s="0"/>
      <c r="CD633" s="0"/>
      <c r="CE633" s="0"/>
      <c r="CF633" s="0"/>
      <c r="CG633" s="0"/>
      <c r="CH633" s="0"/>
      <c r="CI633" s="0"/>
      <c r="CJ633" s="0"/>
      <c r="CK633" s="0"/>
      <c r="CL633" s="0"/>
      <c r="CM633" s="0"/>
      <c r="CN633" s="0"/>
      <c r="CO633" s="0"/>
      <c r="CP633" s="0"/>
      <c r="CQ633" s="0"/>
      <c r="CR633" s="0"/>
      <c r="CS633" s="0"/>
      <c r="CT633" s="0"/>
      <c r="CU633" s="0"/>
      <c r="CV633" s="0"/>
      <c r="CW633" s="0"/>
      <c r="CX633" s="0"/>
      <c r="CY633" s="0"/>
      <c r="CZ633" s="0"/>
      <c r="DA633" s="0"/>
      <c r="DB633" s="0"/>
      <c r="DC633" s="0"/>
      <c r="DD633" s="0"/>
      <c r="DE633" s="0"/>
      <c r="DF633" s="0"/>
      <c r="DG633" s="0"/>
      <c r="DH633" s="0"/>
      <c r="DI633" s="0"/>
      <c r="DJ633" s="0"/>
      <c r="DK633" s="0"/>
      <c r="DL633" s="0"/>
      <c r="DM633" s="0"/>
      <c r="DN633" s="0"/>
      <c r="DO633" s="0"/>
      <c r="DP633" s="0"/>
      <c r="DQ633" s="0"/>
      <c r="DR633" s="0"/>
      <c r="DS633" s="0"/>
      <c r="DT633" s="0"/>
      <c r="DU633" s="0"/>
      <c r="DV633" s="0"/>
      <c r="DW633" s="0"/>
      <c r="DX633" s="0"/>
      <c r="DY633" s="0"/>
      <c r="DZ633" s="0"/>
      <c r="EA633" s="0"/>
      <c r="EB633" s="0"/>
      <c r="EC633" s="0"/>
      <c r="ED633" s="0"/>
      <c r="EE633" s="0"/>
      <c r="EF633" s="0"/>
      <c r="EG633" s="0"/>
      <c r="EH633" s="0"/>
      <c r="EI633" s="0"/>
      <c r="EJ633" s="0"/>
      <c r="EK633" s="0"/>
      <c r="EL633" s="0"/>
      <c r="EM633" s="0"/>
      <c r="EN633" s="0"/>
      <c r="EO633" s="0"/>
      <c r="EP633" s="0"/>
      <c r="EQ633" s="0"/>
      <c r="ER633" s="0"/>
      <c r="ES633" s="0"/>
      <c r="ET633" s="0"/>
      <c r="EU633" s="0"/>
      <c r="EV633" s="0"/>
      <c r="EW633" s="0"/>
      <c r="EX633" s="0"/>
      <c r="EY633" s="0"/>
      <c r="EZ633" s="0"/>
      <c r="FA633" s="0"/>
      <c r="FB633" s="0"/>
      <c r="FC633" s="0"/>
      <c r="FD633" s="0"/>
      <c r="FE633" s="0"/>
      <c r="FF633" s="0"/>
      <c r="FG633" s="0"/>
      <c r="FH633" s="0"/>
      <c r="FI633" s="0"/>
      <c r="FJ633" s="0"/>
      <c r="FK633" s="0"/>
      <c r="FL633" s="0"/>
      <c r="FM633" s="0"/>
      <c r="FN633" s="0"/>
      <c r="FO633" s="0"/>
      <c r="FP633" s="0"/>
      <c r="FQ633" s="0"/>
      <c r="FR633" s="0"/>
      <c r="FS633" s="0"/>
      <c r="FT633" s="0"/>
      <c r="FU633" s="0"/>
      <c r="FV633" s="0"/>
      <c r="FW633" s="0"/>
      <c r="FX633" s="0"/>
      <c r="FY633" s="0"/>
      <c r="FZ633" s="0"/>
      <c r="GA633" s="0"/>
      <c r="GB633" s="0"/>
      <c r="GC633" s="0"/>
      <c r="GD633" s="0"/>
      <c r="GE633" s="0"/>
      <c r="GF633" s="0"/>
      <c r="GG633" s="0"/>
      <c r="GH633" s="0"/>
      <c r="GI633" s="0"/>
      <c r="GJ633" s="0"/>
      <c r="GK633" s="0"/>
      <c r="GL633" s="0"/>
      <c r="GM633" s="0"/>
      <c r="GN633" s="0"/>
      <c r="GO633" s="0"/>
      <c r="GP633" s="0"/>
      <c r="GQ633" s="0"/>
      <c r="GR633" s="0"/>
      <c r="GS633" s="0"/>
      <c r="GT633" s="0"/>
      <c r="GU633" s="0"/>
      <c r="GV633" s="0"/>
      <c r="GW633" s="0"/>
      <c r="GX633" s="0"/>
      <c r="GY633" s="0"/>
      <c r="GZ633" s="0"/>
      <c r="HA633" s="0"/>
      <c r="HB633" s="0"/>
      <c r="HC633" s="0"/>
      <c r="HD633" s="0"/>
      <c r="HE633" s="0"/>
      <c r="HF633" s="0"/>
      <c r="HG633" s="0"/>
      <c r="HH633" s="0"/>
      <c r="HI633" s="0"/>
      <c r="HJ633" s="0"/>
      <c r="HK633" s="0"/>
      <c r="HL633" s="0"/>
      <c r="HM633" s="0"/>
      <c r="HN633" s="0"/>
      <c r="HO633" s="0"/>
      <c r="HP633" s="0"/>
      <c r="HQ633" s="0"/>
      <c r="HR633" s="0"/>
      <c r="HS633" s="0"/>
      <c r="HT633" s="0"/>
      <c r="HU633" s="0"/>
      <c r="HV633" s="0"/>
      <c r="HW633" s="0"/>
      <c r="HX633" s="0"/>
      <c r="HY633" s="0"/>
      <c r="HZ633" s="0"/>
      <c r="IA633" s="0"/>
      <c r="IB633" s="0"/>
      <c r="IC633" s="0"/>
      <c r="ID633" s="0"/>
      <c r="IE633" s="0"/>
      <c r="IF633" s="0"/>
      <c r="IG633" s="0"/>
      <c r="IH633" s="0"/>
      <c r="II633" s="0"/>
      <c r="IJ633" s="0"/>
      <c r="IK633" s="0"/>
      <c r="IL633" s="0"/>
      <c r="IM633" s="0"/>
      <c r="IN633" s="0"/>
      <c r="IO633" s="0"/>
      <c r="IP633" s="0"/>
      <c r="IQ633" s="0"/>
      <c r="IR633" s="0"/>
      <c r="IS633" s="0"/>
      <c r="IT633" s="0"/>
      <c r="IU633" s="0"/>
      <c r="IV633" s="0"/>
      <c r="IW633" s="0"/>
    </row>
    <row r="634" customFormat="false" ht="12.75" hidden="false" customHeight="false" outlineLevel="0" collapsed="false">
      <c r="A634" s="58"/>
      <c r="B634" s="182"/>
      <c r="C634" s="60"/>
      <c r="D634" s="61"/>
      <c r="E634" s="60"/>
      <c r="F634" s="60"/>
      <c r="G634" s="62"/>
      <c r="H634" s="62"/>
      <c r="I634" s="61"/>
      <c r="J634" s="61"/>
      <c r="K634" s="61"/>
      <c r="L634" s="64"/>
      <c r="N634" s="0"/>
      <c r="P634" s="183"/>
      <c r="Q634" s="64"/>
      <c r="R634" s="66"/>
      <c r="S634" s="64"/>
      <c r="T634" s="64"/>
      <c r="U634" s="66"/>
      <c r="V634" s="64"/>
      <c r="W634" s="66"/>
      <c r="X634" s="66"/>
      <c r="Y634" s="183"/>
      <c r="Z634" s="192"/>
      <c r="AA634" s="181"/>
      <c r="AC634" s="68"/>
      <c r="AD634" s="0"/>
      <c r="AE634" s="75"/>
      <c r="AF634" s="76"/>
      <c r="AG634" s="77"/>
      <c r="AH634" s="71"/>
      <c r="AI634" s="71"/>
      <c r="AJ634" s="61"/>
      <c r="AK634" s="54"/>
      <c r="AL634" s="0"/>
      <c r="AM634" s="0"/>
      <c r="AN634" s="0"/>
      <c r="AO634" s="0"/>
      <c r="AP634" s="0"/>
      <c r="AQ634" s="0"/>
      <c r="AR634" s="0"/>
      <c r="AS634" s="0"/>
      <c r="AT634" s="0"/>
      <c r="AU634" s="0"/>
      <c r="AV634" s="0"/>
      <c r="AW634" s="0"/>
      <c r="AX634" s="0"/>
      <c r="AY634" s="0"/>
      <c r="AZ634" s="0"/>
      <c r="BA634" s="0"/>
      <c r="BB634" s="0"/>
      <c r="BC634" s="0"/>
      <c r="BD634" s="0"/>
      <c r="BE634" s="0"/>
      <c r="BF634" s="0"/>
      <c r="BG634" s="0"/>
      <c r="BH634" s="0"/>
      <c r="BI634" s="0"/>
      <c r="BJ634" s="0"/>
      <c r="BK634" s="0"/>
      <c r="BL634" s="0"/>
      <c r="BM634" s="0"/>
      <c r="BN634" s="0"/>
      <c r="BO634" s="0"/>
      <c r="BP634" s="0"/>
      <c r="BQ634" s="0"/>
      <c r="BR634" s="0"/>
      <c r="BS634" s="0"/>
      <c r="BT634" s="0"/>
      <c r="BU634" s="0"/>
      <c r="BV634" s="0"/>
      <c r="BW634" s="0"/>
      <c r="BX634" s="0"/>
      <c r="BY634" s="0"/>
      <c r="BZ634" s="0"/>
      <c r="CA634" s="0"/>
      <c r="CB634" s="0"/>
      <c r="CC634" s="0"/>
      <c r="CD634" s="0"/>
      <c r="CE634" s="0"/>
      <c r="CF634" s="0"/>
      <c r="CG634" s="0"/>
      <c r="CH634" s="0"/>
      <c r="CI634" s="0"/>
      <c r="CJ634" s="0"/>
      <c r="CK634" s="0"/>
      <c r="CL634" s="0"/>
      <c r="CM634" s="0"/>
      <c r="CN634" s="0"/>
      <c r="CO634" s="0"/>
      <c r="CP634" s="0"/>
      <c r="CQ634" s="0"/>
      <c r="CR634" s="0"/>
      <c r="CS634" s="0"/>
      <c r="CT634" s="0"/>
      <c r="CU634" s="0"/>
      <c r="CV634" s="0"/>
      <c r="CW634" s="0"/>
      <c r="CX634" s="0"/>
      <c r="CY634" s="0"/>
      <c r="CZ634" s="0"/>
      <c r="DA634" s="0"/>
      <c r="DB634" s="0"/>
      <c r="DC634" s="0"/>
      <c r="DD634" s="0"/>
      <c r="DE634" s="0"/>
      <c r="DF634" s="0"/>
      <c r="DG634" s="0"/>
      <c r="DH634" s="0"/>
      <c r="DI634" s="0"/>
      <c r="DJ634" s="0"/>
      <c r="DK634" s="0"/>
      <c r="DL634" s="0"/>
      <c r="DM634" s="0"/>
      <c r="DN634" s="0"/>
      <c r="DO634" s="0"/>
      <c r="DP634" s="0"/>
      <c r="DQ634" s="0"/>
      <c r="DR634" s="0"/>
      <c r="DS634" s="0"/>
      <c r="DT634" s="0"/>
      <c r="DU634" s="0"/>
      <c r="DV634" s="0"/>
      <c r="DW634" s="0"/>
      <c r="DX634" s="0"/>
      <c r="DY634" s="0"/>
      <c r="DZ634" s="0"/>
      <c r="EA634" s="0"/>
      <c r="EB634" s="0"/>
      <c r="EC634" s="0"/>
      <c r="ED634" s="0"/>
      <c r="EE634" s="0"/>
      <c r="EF634" s="0"/>
      <c r="EG634" s="0"/>
      <c r="EH634" s="0"/>
      <c r="EI634" s="0"/>
      <c r="EJ634" s="0"/>
      <c r="EK634" s="0"/>
      <c r="EL634" s="0"/>
      <c r="EM634" s="0"/>
      <c r="EN634" s="0"/>
      <c r="EO634" s="0"/>
      <c r="EP634" s="0"/>
      <c r="EQ634" s="0"/>
      <c r="ER634" s="0"/>
      <c r="ES634" s="0"/>
      <c r="ET634" s="0"/>
      <c r="EU634" s="0"/>
      <c r="EV634" s="0"/>
      <c r="EW634" s="0"/>
      <c r="EX634" s="0"/>
      <c r="EY634" s="0"/>
      <c r="EZ634" s="0"/>
      <c r="FA634" s="0"/>
      <c r="FB634" s="0"/>
      <c r="FC634" s="0"/>
      <c r="FD634" s="0"/>
      <c r="FE634" s="0"/>
      <c r="FF634" s="0"/>
      <c r="FG634" s="0"/>
      <c r="FH634" s="0"/>
      <c r="FI634" s="0"/>
      <c r="FJ634" s="0"/>
      <c r="FK634" s="0"/>
      <c r="FL634" s="0"/>
      <c r="FM634" s="0"/>
      <c r="FN634" s="0"/>
      <c r="FO634" s="0"/>
      <c r="FP634" s="0"/>
      <c r="FQ634" s="0"/>
      <c r="FR634" s="0"/>
      <c r="FS634" s="0"/>
      <c r="FT634" s="0"/>
      <c r="FU634" s="0"/>
      <c r="FV634" s="0"/>
      <c r="FW634" s="0"/>
      <c r="FX634" s="0"/>
      <c r="FY634" s="0"/>
      <c r="FZ634" s="0"/>
      <c r="GA634" s="0"/>
      <c r="GB634" s="0"/>
      <c r="GC634" s="0"/>
      <c r="GD634" s="0"/>
      <c r="GE634" s="0"/>
      <c r="GF634" s="0"/>
      <c r="GG634" s="0"/>
      <c r="GH634" s="0"/>
      <c r="GI634" s="0"/>
      <c r="GJ634" s="0"/>
      <c r="GK634" s="0"/>
      <c r="GL634" s="0"/>
      <c r="GM634" s="0"/>
      <c r="GN634" s="0"/>
      <c r="GO634" s="0"/>
      <c r="GP634" s="0"/>
      <c r="GQ634" s="0"/>
      <c r="GR634" s="0"/>
      <c r="GS634" s="0"/>
      <c r="GT634" s="0"/>
      <c r="GU634" s="0"/>
      <c r="GV634" s="0"/>
      <c r="GW634" s="0"/>
      <c r="GX634" s="0"/>
      <c r="GY634" s="0"/>
      <c r="GZ634" s="0"/>
      <c r="HA634" s="0"/>
      <c r="HB634" s="0"/>
      <c r="HC634" s="0"/>
      <c r="HD634" s="0"/>
      <c r="HE634" s="0"/>
      <c r="HF634" s="0"/>
      <c r="HG634" s="0"/>
      <c r="HH634" s="0"/>
      <c r="HI634" s="0"/>
      <c r="HJ634" s="0"/>
      <c r="HK634" s="0"/>
      <c r="HL634" s="0"/>
      <c r="HM634" s="0"/>
      <c r="HN634" s="0"/>
      <c r="HO634" s="0"/>
      <c r="HP634" s="0"/>
      <c r="HQ634" s="0"/>
      <c r="HR634" s="0"/>
      <c r="HS634" s="0"/>
      <c r="HT634" s="0"/>
      <c r="HU634" s="0"/>
      <c r="HV634" s="0"/>
      <c r="HW634" s="0"/>
      <c r="HX634" s="0"/>
      <c r="HY634" s="0"/>
      <c r="HZ634" s="0"/>
      <c r="IA634" s="0"/>
      <c r="IB634" s="0"/>
      <c r="IC634" s="0"/>
      <c r="ID634" s="0"/>
      <c r="IE634" s="0"/>
      <c r="IF634" s="0"/>
      <c r="IG634" s="0"/>
      <c r="IH634" s="0"/>
      <c r="II634" s="0"/>
      <c r="IJ634" s="0"/>
      <c r="IK634" s="0"/>
      <c r="IL634" s="0"/>
      <c r="IM634" s="0"/>
      <c r="IN634" s="0"/>
      <c r="IO634" s="0"/>
      <c r="IP634" s="0"/>
      <c r="IQ634" s="0"/>
      <c r="IR634" s="0"/>
      <c r="IS634" s="0"/>
      <c r="IT634" s="0"/>
      <c r="IU634" s="0"/>
      <c r="IV634" s="0"/>
      <c r="IW634" s="0"/>
    </row>
    <row r="635" customFormat="false" ht="12.75" hidden="false" customHeight="false" outlineLevel="0" collapsed="false">
      <c r="A635" s="58"/>
      <c r="B635" s="182"/>
      <c r="C635" s="60"/>
      <c r="D635" s="61"/>
      <c r="E635" s="60" t="s">
        <v>1547</v>
      </c>
      <c r="F635" s="60" t="s">
        <v>1547</v>
      </c>
      <c r="G635" s="62"/>
      <c r="H635" s="62"/>
      <c r="I635" s="61"/>
      <c r="J635" s="61"/>
      <c r="K635" s="61"/>
      <c r="L635" s="64"/>
      <c r="N635" s="0"/>
      <c r="P635" s="183"/>
      <c r="Q635" s="64" t="n">
        <v>4333</v>
      </c>
      <c r="R635" s="66" t="n">
        <v>-4333</v>
      </c>
      <c r="S635" s="64" t="n">
        <v>4333</v>
      </c>
      <c r="T635" s="64" t="n">
        <v>4333</v>
      </c>
      <c r="U635" s="66" t="n">
        <v>-4333</v>
      </c>
      <c r="V635" s="64" t="n">
        <v>4333</v>
      </c>
      <c r="W635" s="66" t="n">
        <v>-4333</v>
      </c>
      <c r="X635" s="66"/>
      <c r="Y635" s="183"/>
      <c r="Z635" s="192"/>
      <c r="AA635" s="181"/>
      <c r="AC635" s="68"/>
      <c r="AD635" s="0"/>
      <c r="AE635" s="75"/>
      <c r="AF635" s="76"/>
      <c r="AG635" s="77"/>
      <c r="AH635" s="71"/>
      <c r="AI635" s="71"/>
      <c r="AJ635" s="61"/>
      <c r="AK635" s="54"/>
      <c r="AL635" s="0"/>
      <c r="AM635" s="0"/>
      <c r="AN635" s="0"/>
      <c r="AO635" s="0"/>
      <c r="AP635" s="0"/>
      <c r="AQ635" s="0"/>
      <c r="AR635" s="0"/>
      <c r="AS635" s="0"/>
      <c r="AT635" s="0"/>
      <c r="AU635" s="0"/>
      <c r="AV635" s="0"/>
      <c r="AW635" s="0"/>
      <c r="AX635" s="0"/>
      <c r="AY635" s="0"/>
      <c r="AZ635" s="0"/>
      <c r="BA635" s="0"/>
      <c r="BB635" s="0"/>
      <c r="BC635" s="0"/>
      <c r="BD635" s="0"/>
      <c r="BE635" s="0"/>
      <c r="BF635" s="0"/>
      <c r="BG635" s="0"/>
      <c r="BH635" s="0"/>
      <c r="BI635" s="0"/>
      <c r="BJ635" s="0"/>
      <c r="BK635" s="0"/>
      <c r="BL635" s="0"/>
      <c r="BM635" s="0"/>
      <c r="BN635" s="0"/>
      <c r="BO635" s="0"/>
      <c r="BP635" s="0"/>
      <c r="BQ635" s="0"/>
      <c r="BR635" s="0"/>
      <c r="BS635" s="0"/>
      <c r="BT635" s="0"/>
      <c r="BU635" s="0"/>
      <c r="BV635" s="0"/>
      <c r="BW635" s="0"/>
      <c r="BX635" s="0"/>
      <c r="BY635" s="0"/>
      <c r="BZ635" s="0"/>
      <c r="CA635" s="0"/>
      <c r="CB635" s="0"/>
      <c r="CC635" s="0"/>
      <c r="CD635" s="0"/>
      <c r="CE635" s="0"/>
      <c r="CF635" s="0"/>
      <c r="CG635" s="0"/>
      <c r="CH635" s="0"/>
      <c r="CI635" s="0"/>
      <c r="CJ635" s="0"/>
      <c r="CK635" s="0"/>
      <c r="CL635" s="0"/>
      <c r="CM635" s="0"/>
      <c r="CN635" s="0"/>
      <c r="CO635" s="0"/>
      <c r="CP635" s="0"/>
      <c r="CQ635" s="0"/>
      <c r="CR635" s="0"/>
      <c r="CS635" s="0"/>
      <c r="CT635" s="0"/>
      <c r="CU635" s="0"/>
      <c r="CV635" s="0"/>
      <c r="CW635" s="0"/>
      <c r="CX635" s="0"/>
      <c r="CY635" s="0"/>
      <c r="CZ635" s="0"/>
      <c r="DA635" s="0"/>
      <c r="DB635" s="0"/>
      <c r="DC635" s="0"/>
      <c r="DD635" s="0"/>
      <c r="DE635" s="0"/>
      <c r="DF635" s="0"/>
      <c r="DG635" s="0"/>
      <c r="DH635" s="0"/>
      <c r="DI635" s="0"/>
      <c r="DJ635" s="0"/>
      <c r="DK635" s="0"/>
      <c r="DL635" s="0"/>
      <c r="DM635" s="0"/>
      <c r="DN635" s="0"/>
      <c r="DO635" s="0"/>
      <c r="DP635" s="0"/>
      <c r="DQ635" s="0"/>
      <c r="DR635" s="0"/>
      <c r="DS635" s="0"/>
      <c r="DT635" s="0"/>
      <c r="DU635" s="0"/>
      <c r="DV635" s="0"/>
      <c r="DW635" s="0"/>
      <c r="DX635" s="0"/>
      <c r="DY635" s="0"/>
      <c r="DZ635" s="0"/>
      <c r="EA635" s="0"/>
      <c r="EB635" s="0"/>
      <c r="EC635" s="0"/>
      <c r="ED635" s="0"/>
      <c r="EE635" s="0"/>
      <c r="EF635" s="0"/>
      <c r="EG635" s="0"/>
      <c r="EH635" s="0"/>
      <c r="EI635" s="0"/>
      <c r="EJ635" s="0"/>
      <c r="EK635" s="0"/>
      <c r="EL635" s="0"/>
      <c r="EM635" s="0"/>
      <c r="EN635" s="0"/>
      <c r="EO635" s="0"/>
      <c r="EP635" s="0"/>
      <c r="EQ635" s="0"/>
      <c r="ER635" s="0"/>
      <c r="ES635" s="0"/>
      <c r="ET635" s="0"/>
      <c r="EU635" s="0"/>
      <c r="EV635" s="0"/>
      <c r="EW635" s="0"/>
      <c r="EX635" s="0"/>
      <c r="EY635" s="0"/>
      <c r="EZ635" s="0"/>
      <c r="FA635" s="0"/>
      <c r="FB635" s="0"/>
      <c r="FC635" s="0"/>
      <c r="FD635" s="0"/>
      <c r="FE635" s="0"/>
      <c r="FF635" s="0"/>
      <c r="FG635" s="0"/>
      <c r="FH635" s="0"/>
      <c r="FI635" s="0"/>
      <c r="FJ635" s="0"/>
      <c r="FK635" s="0"/>
      <c r="FL635" s="0"/>
      <c r="FM635" s="0"/>
      <c r="FN635" s="0"/>
      <c r="FO635" s="0"/>
      <c r="FP635" s="0"/>
      <c r="FQ635" s="0"/>
      <c r="FR635" s="0"/>
      <c r="FS635" s="0"/>
      <c r="FT635" s="0"/>
      <c r="FU635" s="0"/>
      <c r="FV635" s="0"/>
      <c r="FW635" s="0"/>
      <c r="FX635" s="0"/>
      <c r="FY635" s="0"/>
      <c r="FZ635" s="0"/>
      <c r="GA635" s="0"/>
      <c r="GB635" s="0"/>
      <c r="GC635" s="0"/>
      <c r="GD635" s="0"/>
      <c r="GE635" s="0"/>
      <c r="GF635" s="0"/>
      <c r="GG635" s="0"/>
      <c r="GH635" s="0"/>
      <c r="GI635" s="0"/>
      <c r="GJ635" s="0"/>
      <c r="GK635" s="0"/>
      <c r="GL635" s="0"/>
      <c r="GM635" s="0"/>
      <c r="GN635" s="0"/>
      <c r="GO635" s="0"/>
      <c r="GP635" s="0"/>
      <c r="GQ635" s="0"/>
      <c r="GR635" s="0"/>
      <c r="GS635" s="0"/>
      <c r="GT635" s="0"/>
      <c r="GU635" s="0"/>
      <c r="GV635" s="0"/>
      <c r="GW635" s="0"/>
      <c r="GX635" s="0"/>
      <c r="GY635" s="0"/>
      <c r="GZ635" s="0"/>
      <c r="HA635" s="0"/>
      <c r="HB635" s="0"/>
      <c r="HC635" s="0"/>
      <c r="HD635" s="0"/>
      <c r="HE635" s="0"/>
      <c r="HF635" s="0"/>
      <c r="HG635" s="0"/>
      <c r="HH635" s="0"/>
      <c r="HI635" s="0"/>
      <c r="HJ635" s="0"/>
      <c r="HK635" s="0"/>
      <c r="HL635" s="0"/>
      <c r="HM635" s="0"/>
      <c r="HN635" s="0"/>
      <c r="HO635" s="0"/>
      <c r="HP635" s="0"/>
      <c r="HQ635" s="0"/>
      <c r="HR635" s="0"/>
      <c r="HS635" s="0"/>
      <c r="HT635" s="0"/>
      <c r="HU635" s="0"/>
      <c r="HV635" s="0"/>
      <c r="HW635" s="0"/>
      <c r="HX635" s="0"/>
      <c r="HY635" s="0"/>
      <c r="HZ635" s="0"/>
      <c r="IA635" s="0"/>
      <c r="IB635" s="0"/>
      <c r="IC635" s="0"/>
      <c r="ID635" s="0"/>
      <c r="IE635" s="0"/>
      <c r="IF635" s="0"/>
      <c r="IG635" s="0"/>
      <c r="IH635" s="0"/>
      <c r="II635" s="0"/>
      <c r="IJ635" s="0"/>
      <c r="IK635" s="0"/>
      <c r="IL635" s="0"/>
      <c r="IM635" s="0"/>
      <c r="IN635" s="0"/>
      <c r="IO635" s="0"/>
      <c r="IP635" s="0"/>
      <c r="IQ635" s="0"/>
      <c r="IR635" s="0"/>
      <c r="IS635" s="0"/>
      <c r="IT635" s="0"/>
      <c r="IU635" s="0"/>
      <c r="IV635" s="0"/>
      <c r="IW635" s="0"/>
    </row>
    <row r="636" customFormat="false" ht="12.75" hidden="false" customHeight="false" outlineLevel="0" collapsed="false">
      <c r="A636" s="58"/>
      <c r="B636" s="182"/>
      <c r="C636" s="60"/>
      <c r="D636" s="61"/>
      <c r="E636" s="60"/>
      <c r="F636" s="60"/>
      <c r="G636" s="62"/>
      <c r="H636" s="62"/>
      <c r="I636" s="61"/>
      <c r="J636" s="61"/>
      <c r="K636" s="61"/>
      <c r="L636" s="64"/>
      <c r="N636" s="0"/>
      <c r="P636" s="183"/>
      <c r="Q636" s="64"/>
      <c r="R636" s="66"/>
      <c r="S636" s="64"/>
      <c r="T636" s="64"/>
      <c r="U636" s="66"/>
      <c r="V636" s="64"/>
      <c r="W636" s="66"/>
      <c r="X636" s="66"/>
      <c r="Y636" s="183"/>
      <c r="Z636" s="192"/>
      <c r="AA636" s="181"/>
      <c r="AC636" s="68"/>
      <c r="AD636" s="0"/>
      <c r="AE636" s="75"/>
      <c r="AF636" s="76"/>
      <c r="AG636" s="77"/>
      <c r="AH636" s="71"/>
      <c r="AI636" s="71"/>
      <c r="AJ636" s="61"/>
      <c r="AK636" s="54"/>
      <c r="AL636" s="0"/>
      <c r="AM636" s="0"/>
      <c r="AN636" s="0"/>
      <c r="AO636" s="0"/>
      <c r="AP636" s="0"/>
      <c r="AQ636" s="0"/>
      <c r="AR636" s="0"/>
      <c r="AS636" s="0"/>
      <c r="AT636" s="0"/>
      <c r="AU636" s="0"/>
      <c r="AV636" s="0"/>
      <c r="AW636" s="0"/>
      <c r="AX636" s="0"/>
      <c r="AY636" s="0"/>
      <c r="AZ636" s="0"/>
      <c r="BA636" s="0"/>
      <c r="BB636" s="0"/>
      <c r="BC636" s="0"/>
      <c r="BD636" s="0"/>
      <c r="BE636" s="0"/>
      <c r="BF636" s="0"/>
      <c r="BG636" s="0"/>
      <c r="BH636" s="0"/>
      <c r="BI636" s="0"/>
      <c r="BJ636" s="0"/>
      <c r="BK636" s="0"/>
      <c r="BL636" s="0"/>
      <c r="BM636" s="0"/>
      <c r="BN636" s="0"/>
      <c r="BO636" s="0"/>
      <c r="BP636" s="0"/>
      <c r="BQ636" s="0"/>
      <c r="BR636" s="0"/>
      <c r="BS636" s="0"/>
      <c r="BT636" s="0"/>
      <c r="BU636" s="0"/>
      <c r="BV636" s="0"/>
      <c r="BW636" s="0"/>
      <c r="BX636" s="0"/>
      <c r="BY636" s="0"/>
      <c r="BZ636" s="0"/>
      <c r="CA636" s="0"/>
      <c r="CB636" s="0"/>
      <c r="CC636" s="0"/>
      <c r="CD636" s="0"/>
      <c r="CE636" s="0"/>
      <c r="CF636" s="0"/>
      <c r="CG636" s="0"/>
      <c r="CH636" s="0"/>
      <c r="CI636" s="0"/>
      <c r="CJ636" s="0"/>
      <c r="CK636" s="0"/>
      <c r="CL636" s="0"/>
      <c r="CM636" s="0"/>
      <c r="CN636" s="0"/>
      <c r="CO636" s="0"/>
      <c r="CP636" s="0"/>
      <c r="CQ636" s="0"/>
      <c r="CR636" s="0"/>
      <c r="CS636" s="0"/>
      <c r="CT636" s="0"/>
      <c r="CU636" s="0"/>
      <c r="CV636" s="0"/>
      <c r="CW636" s="0"/>
      <c r="CX636" s="0"/>
      <c r="CY636" s="0"/>
      <c r="CZ636" s="0"/>
      <c r="DA636" s="0"/>
      <c r="DB636" s="0"/>
      <c r="DC636" s="0"/>
      <c r="DD636" s="0"/>
      <c r="DE636" s="0"/>
      <c r="DF636" s="0"/>
      <c r="DG636" s="0"/>
      <c r="DH636" s="0"/>
      <c r="DI636" s="0"/>
      <c r="DJ636" s="0"/>
      <c r="DK636" s="0"/>
      <c r="DL636" s="0"/>
      <c r="DM636" s="0"/>
      <c r="DN636" s="0"/>
      <c r="DO636" s="0"/>
      <c r="DP636" s="0"/>
      <c r="DQ636" s="0"/>
      <c r="DR636" s="0"/>
      <c r="DS636" s="0"/>
      <c r="DT636" s="0"/>
      <c r="DU636" s="0"/>
      <c r="DV636" s="0"/>
      <c r="DW636" s="0"/>
      <c r="DX636" s="0"/>
      <c r="DY636" s="0"/>
      <c r="DZ636" s="0"/>
      <c r="EA636" s="0"/>
      <c r="EB636" s="0"/>
      <c r="EC636" s="0"/>
      <c r="ED636" s="0"/>
      <c r="EE636" s="0"/>
      <c r="EF636" s="0"/>
      <c r="EG636" s="0"/>
      <c r="EH636" s="0"/>
      <c r="EI636" s="0"/>
      <c r="EJ636" s="0"/>
      <c r="EK636" s="0"/>
      <c r="EL636" s="0"/>
      <c r="EM636" s="0"/>
      <c r="EN636" s="0"/>
      <c r="EO636" s="0"/>
      <c r="EP636" s="0"/>
      <c r="EQ636" s="0"/>
      <c r="ER636" s="0"/>
      <c r="ES636" s="0"/>
      <c r="ET636" s="0"/>
      <c r="EU636" s="0"/>
      <c r="EV636" s="0"/>
      <c r="EW636" s="0"/>
      <c r="EX636" s="0"/>
      <c r="EY636" s="0"/>
      <c r="EZ636" s="0"/>
      <c r="FA636" s="0"/>
      <c r="FB636" s="0"/>
      <c r="FC636" s="0"/>
      <c r="FD636" s="0"/>
      <c r="FE636" s="0"/>
      <c r="FF636" s="0"/>
      <c r="FG636" s="0"/>
      <c r="FH636" s="0"/>
      <c r="FI636" s="0"/>
      <c r="FJ636" s="0"/>
      <c r="FK636" s="0"/>
      <c r="FL636" s="0"/>
      <c r="FM636" s="0"/>
      <c r="FN636" s="0"/>
      <c r="FO636" s="0"/>
      <c r="FP636" s="0"/>
      <c r="FQ636" s="0"/>
      <c r="FR636" s="0"/>
      <c r="FS636" s="0"/>
      <c r="FT636" s="0"/>
      <c r="FU636" s="0"/>
      <c r="FV636" s="0"/>
      <c r="FW636" s="0"/>
      <c r="FX636" s="0"/>
      <c r="FY636" s="0"/>
      <c r="FZ636" s="0"/>
      <c r="GA636" s="0"/>
      <c r="GB636" s="0"/>
      <c r="GC636" s="0"/>
      <c r="GD636" s="0"/>
      <c r="GE636" s="0"/>
      <c r="GF636" s="0"/>
      <c r="GG636" s="0"/>
      <c r="GH636" s="0"/>
      <c r="GI636" s="0"/>
      <c r="GJ636" s="0"/>
      <c r="GK636" s="0"/>
      <c r="GL636" s="0"/>
      <c r="GM636" s="0"/>
      <c r="GN636" s="0"/>
      <c r="GO636" s="0"/>
      <c r="GP636" s="0"/>
      <c r="GQ636" s="0"/>
      <c r="GR636" s="0"/>
      <c r="GS636" s="0"/>
      <c r="GT636" s="0"/>
      <c r="GU636" s="0"/>
      <c r="GV636" s="0"/>
      <c r="GW636" s="0"/>
      <c r="GX636" s="0"/>
      <c r="GY636" s="0"/>
      <c r="GZ636" s="0"/>
      <c r="HA636" s="0"/>
      <c r="HB636" s="0"/>
      <c r="HC636" s="0"/>
      <c r="HD636" s="0"/>
      <c r="HE636" s="0"/>
      <c r="HF636" s="0"/>
      <c r="HG636" s="0"/>
      <c r="HH636" s="0"/>
      <c r="HI636" s="0"/>
      <c r="HJ636" s="0"/>
      <c r="HK636" s="0"/>
      <c r="HL636" s="0"/>
      <c r="HM636" s="0"/>
      <c r="HN636" s="0"/>
      <c r="HO636" s="0"/>
      <c r="HP636" s="0"/>
      <c r="HQ636" s="0"/>
      <c r="HR636" s="0"/>
      <c r="HS636" s="0"/>
      <c r="HT636" s="0"/>
      <c r="HU636" s="0"/>
      <c r="HV636" s="0"/>
      <c r="HW636" s="0"/>
      <c r="HX636" s="0"/>
      <c r="HY636" s="0"/>
      <c r="HZ636" s="0"/>
      <c r="IA636" s="0"/>
      <c r="IB636" s="0"/>
      <c r="IC636" s="0"/>
      <c r="ID636" s="0"/>
      <c r="IE636" s="0"/>
      <c r="IF636" s="0"/>
      <c r="IG636" s="0"/>
      <c r="IH636" s="0"/>
      <c r="II636" s="0"/>
      <c r="IJ636" s="0"/>
      <c r="IK636" s="0"/>
      <c r="IL636" s="0"/>
      <c r="IM636" s="0"/>
      <c r="IN636" s="0"/>
      <c r="IO636" s="0"/>
      <c r="IP636" s="0"/>
      <c r="IQ636" s="0"/>
      <c r="IR636" s="0"/>
      <c r="IS636" s="0"/>
      <c r="IT636" s="0"/>
      <c r="IU636" s="0"/>
      <c r="IV636" s="0"/>
      <c r="IW636" s="0"/>
    </row>
    <row r="637" customFormat="false" ht="12.75" hidden="false" customHeight="false" outlineLevel="0" collapsed="false">
      <c r="A637" s="58"/>
      <c r="B637" s="182"/>
      <c r="C637" s="60"/>
      <c r="D637" s="61"/>
      <c r="E637" s="60" t="s">
        <v>1548</v>
      </c>
      <c r="F637" s="60" t="s">
        <v>1548</v>
      </c>
      <c r="G637" s="62"/>
      <c r="H637" s="62"/>
      <c r="I637" s="61"/>
      <c r="J637" s="61"/>
      <c r="K637" s="61"/>
      <c r="L637" s="64"/>
      <c r="N637" s="0"/>
      <c r="P637" s="183"/>
      <c r="Q637" s="64"/>
      <c r="R637" s="66" t="n">
        <v>-17</v>
      </c>
      <c r="S637" s="64"/>
      <c r="T637" s="64"/>
      <c r="U637" s="66" t="n">
        <v>-17</v>
      </c>
      <c r="V637" s="64"/>
      <c r="W637" s="66" t="n">
        <v>-17</v>
      </c>
      <c r="X637" s="66"/>
      <c r="Y637" s="183"/>
      <c r="Z637" s="192"/>
      <c r="AA637" s="181"/>
      <c r="AC637" s="68"/>
      <c r="AD637" s="0"/>
      <c r="AE637" s="75"/>
      <c r="AF637" s="76"/>
      <c r="AG637" s="77"/>
      <c r="AH637" s="71"/>
      <c r="AI637" s="71"/>
      <c r="AJ637" s="61"/>
      <c r="AK637" s="54"/>
      <c r="AL637" s="0"/>
      <c r="AM637" s="0"/>
      <c r="AN637" s="0"/>
      <c r="AO637" s="0"/>
      <c r="AP637" s="0"/>
      <c r="AQ637" s="0"/>
      <c r="AR637" s="0"/>
      <c r="AS637" s="0"/>
      <c r="AT637" s="0"/>
      <c r="AU637" s="0"/>
      <c r="AV637" s="0"/>
      <c r="AW637" s="0"/>
      <c r="AX637" s="0"/>
      <c r="AY637" s="0"/>
      <c r="AZ637" s="0"/>
      <c r="BA637" s="0"/>
      <c r="BB637" s="0"/>
      <c r="BC637" s="0"/>
      <c r="BD637" s="0"/>
      <c r="BE637" s="0"/>
      <c r="BF637" s="0"/>
      <c r="BG637" s="0"/>
      <c r="BH637" s="0"/>
      <c r="BI637" s="0"/>
      <c r="BJ637" s="0"/>
      <c r="BK637" s="0"/>
      <c r="BL637" s="0"/>
      <c r="BM637" s="0"/>
      <c r="BN637" s="0"/>
      <c r="BO637" s="0"/>
      <c r="BP637" s="0"/>
      <c r="BQ637" s="0"/>
      <c r="BR637" s="0"/>
      <c r="BS637" s="0"/>
      <c r="BT637" s="0"/>
      <c r="BU637" s="0"/>
      <c r="BV637" s="0"/>
      <c r="BW637" s="0"/>
      <c r="BX637" s="0"/>
      <c r="BY637" s="0"/>
      <c r="BZ637" s="0"/>
      <c r="CA637" s="0"/>
      <c r="CB637" s="0"/>
      <c r="CC637" s="0"/>
      <c r="CD637" s="0"/>
      <c r="CE637" s="0"/>
      <c r="CF637" s="0"/>
      <c r="CG637" s="0"/>
      <c r="CH637" s="0"/>
      <c r="CI637" s="0"/>
      <c r="CJ637" s="0"/>
      <c r="CK637" s="0"/>
      <c r="CL637" s="0"/>
      <c r="CM637" s="0"/>
      <c r="CN637" s="0"/>
      <c r="CO637" s="0"/>
      <c r="CP637" s="0"/>
      <c r="CQ637" s="0"/>
      <c r="CR637" s="0"/>
      <c r="CS637" s="0"/>
      <c r="CT637" s="0"/>
      <c r="CU637" s="0"/>
      <c r="CV637" s="0"/>
      <c r="CW637" s="0"/>
      <c r="CX637" s="0"/>
      <c r="CY637" s="0"/>
      <c r="CZ637" s="0"/>
      <c r="DA637" s="0"/>
      <c r="DB637" s="0"/>
      <c r="DC637" s="0"/>
      <c r="DD637" s="0"/>
      <c r="DE637" s="0"/>
      <c r="DF637" s="0"/>
      <c r="DG637" s="0"/>
      <c r="DH637" s="0"/>
      <c r="DI637" s="0"/>
      <c r="DJ637" s="0"/>
      <c r="DK637" s="0"/>
      <c r="DL637" s="0"/>
      <c r="DM637" s="0"/>
      <c r="DN637" s="0"/>
      <c r="DO637" s="0"/>
      <c r="DP637" s="0"/>
      <c r="DQ637" s="0"/>
      <c r="DR637" s="0"/>
      <c r="DS637" s="0"/>
      <c r="DT637" s="0"/>
      <c r="DU637" s="0"/>
      <c r="DV637" s="0"/>
      <c r="DW637" s="0"/>
      <c r="DX637" s="0"/>
      <c r="DY637" s="0"/>
      <c r="DZ637" s="0"/>
      <c r="EA637" s="0"/>
      <c r="EB637" s="0"/>
      <c r="EC637" s="0"/>
      <c r="ED637" s="0"/>
      <c r="EE637" s="0"/>
      <c r="EF637" s="0"/>
      <c r="EG637" s="0"/>
      <c r="EH637" s="0"/>
      <c r="EI637" s="0"/>
      <c r="EJ637" s="0"/>
      <c r="EK637" s="0"/>
      <c r="EL637" s="0"/>
      <c r="EM637" s="0"/>
      <c r="EN637" s="0"/>
      <c r="EO637" s="0"/>
      <c r="EP637" s="0"/>
      <c r="EQ637" s="0"/>
      <c r="ER637" s="0"/>
      <c r="ES637" s="0"/>
      <c r="ET637" s="0"/>
      <c r="EU637" s="0"/>
      <c r="EV637" s="0"/>
      <c r="EW637" s="0"/>
      <c r="EX637" s="0"/>
      <c r="EY637" s="0"/>
      <c r="EZ637" s="0"/>
      <c r="FA637" s="0"/>
      <c r="FB637" s="0"/>
      <c r="FC637" s="0"/>
      <c r="FD637" s="0"/>
      <c r="FE637" s="0"/>
      <c r="FF637" s="0"/>
      <c r="FG637" s="0"/>
      <c r="FH637" s="0"/>
      <c r="FI637" s="0"/>
      <c r="FJ637" s="0"/>
      <c r="FK637" s="0"/>
      <c r="FL637" s="0"/>
      <c r="FM637" s="0"/>
      <c r="FN637" s="0"/>
      <c r="FO637" s="0"/>
      <c r="FP637" s="0"/>
      <c r="FQ637" s="0"/>
      <c r="FR637" s="0"/>
      <c r="FS637" s="0"/>
      <c r="FT637" s="0"/>
      <c r="FU637" s="0"/>
      <c r="FV637" s="0"/>
      <c r="FW637" s="0"/>
      <c r="FX637" s="0"/>
      <c r="FY637" s="0"/>
      <c r="FZ637" s="0"/>
      <c r="GA637" s="0"/>
      <c r="GB637" s="0"/>
      <c r="GC637" s="0"/>
      <c r="GD637" s="0"/>
      <c r="GE637" s="0"/>
      <c r="GF637" s="0"/>
      <c r="GG637" s="0"/>
      <c r="GH637" s="0"/>
      <c r="GI637" s="0"/>
      <c r="GJ637" s="0"/>
      <c r="GK637" s="0"/>
      <c r="GL637" s="0"/>
      <c r="GM637" s="0"/>
      <c r="GN637" s="0"/>
      <c r="GO637" s="0"/>
      <c r="GP637" s="0"/>
      <c r="GQ637" s="0"/>
      <c r="GR637" s="0"/>
      <c r="GS637" s="0"/>
      <c r="GT637" s="0"/>
      <c r="GU637" s="0"/>
      <c r="GV637" s="0"/>
      <c r="GW637" s="0"/>
      <c r="GX637" s="0"/>
      <c r="GY637" s="0"/>
      <c r="GZ637" s="0"/>
      <c r="HA637" s="0"/>
      <c r="HB637" s="0"/>
      <c r="HC637" s="0"/>
      <c r="HD637" s="0"/>
      <c r="HE637" s="0"/>
      <c r="HF637" s="0"/>
      <c r="HG637" s="0"/>
      <c r="HH637" s="0"/>
      <c r="HI637" s="0"/>
      <c r="HJ637" s="0"/>
      <c r="HK637" s="0"/>
      <c r="HL637" s="0"/>
      <c r="HM637" s="0"/>
      <c r="HN637" s="0"/>
      <c r="HO637" s="0"/>
      <c r="HP637" s="0"/>
      <c r="HQ637" s="0"/>
      <c r="HR637" s="0"/>
      <c r="HS637" s="0"/>
      <c r="HT637" s="0"/>
      <c r="HU637" s="0"/>
      <c r="HV637" s="0"/>
      <c r="HW637" s="0"/>
      <c r="HX637" s="0"/>
      <c r="HY637" s="0"/>
      <c r="HZ637" s="0"/>
      <c r="IA637" s="0"/>
      <c r="IB637" s="0"/>
      <c r="IC637" s="0"/>
      <c r="ID637" s="0"/>
      <c r="IE637" s="0"/>
      <c r="IF637" s="0"/>
      <c r="IG637" s="0"/>
      <c r="IH637" s="0"/>
      <c r="II637" s="0"/>
      <c r="IJ637" s="0"/>
      <c r="IK637" s="0"/>
      <c r="IL637" s="0"/>
      <c r="IM637" s="0"/>
      <c r="IN637" s="0"/>
      <c r="IO637" s="0"/>
      <c r="IP637" s="0"/>
      <c r="IQ637" s="0"/>
      <c r="IR637" s="0"/>
      <c r="IS637" s="0"/>
      <c r="IT637" s="0"/>
      <c r="IU637" s="0"/>
      <c r="IV637" s="0"/>
      <c r="IW637" s="0"/>
    </row>
    <row r="638" customFormat="false" ht="12.75" hidden="false" customHeight="false" outlineLevel="0" collapsed="false">
      <c r="A638" s="58"/>
      <c r="B638" s="182"/>
      <c r="C638" s="60"/>
      <c r="D638" s="61"/>
      <c r="E638" s="60"/>
      <c r="F638" s="60"/>
      <c r="G638" s="62"/>
      <c r="H638" s="62"/>
      <c r="I638" s="61"/>
      <c r="J638" s="61"/>
      <c r="K638" s="61"/>
      <c r="L638" s="64"/>
      <c r="N638" s="0"/>
      <c r="P638" s="183"/>
      <c r="Q638" s="64"/>
      <c r="R638" s="66"/>
      <c r="S638" s="64"/>
      <c r="T638" s="64"/>
      <c r="U638" s="66"/>
      <c r="V638" s="64"/>
      <c r="W638" s="66"/>
      <c r="X638" s="66"/>
      <c r="Y638" s="183"/>
      <c r="Z638" s="192"/>
      <c r="AA638" s="181"/>
      <c r="AC638" s="68"/>
      <c r="AD638" s="0"/>
      <c r="AE638" s="75"/>
      <c r="AF638" s="76"/>
      <c r="AG638" s="77"/>
      <c r="AH638" s="71"/>
      <c r="AI638" s="71"/>
      <c r="AJ638" s="61"/>
      <c r="AK638" s="54"/>
      <c r="AL638" s="0"/>
      <c r="AM638" s="0"/>
      <c r="AN638" s="0"/>
      <c r="AO638" s="0"/>
      <c r="AP638" s="0"/>
      <c r="AQ638" s="0"/>
      <c r="AR638" s="0"/>
      <c r="AS638" s="0"/>
      <c r="AT638" s="0"/>
      <c r="AU638" s="0"/>
      <c r="AV638" s="0"/>
      <c r="AW638" s="0"/>
      <c r="AX638" s="0"/>
      <c r="AY638" s="0"/>
      <c r="AZ638" s="0"/>
      <c r="BA638" s="0"/>
      <c r="BB638" s="0"/>
      <c r="BC638" s="0"/>
      <c r="BD638" s="0"/>
      <c r="BE638" s="0"/>
      <c r="BF638" s="0"/>
      <c r="BG638" s="0"/>
      <c r="BH638" s="0"/>
      <c r="BI638" s="0"/>
      <c r="BJ638" s="0"/>
      <c r="BK638" s="0"/>
      <c r="BL638" s="0"/>
      <c r="BM638" s="0"/>
      <c r="BN638" s="0"/>
      <c r="BO638" s="0"/>
      <c r="BP638" s="0"/>
      <c r="BQ638" s="0"/>
      <c r="BR638" s="0"/>
      <c r="BS638" s="0"/>
      <c r="BT638" s="0"/>
      <c r="BU638" s="0"/>
      <c r="BV638" s="0"/>
      <c r="BW638" s="0"/>
      <c r="BX638" s="0"/>
      <c r="BY638" s="0"/>
      <c r="BZ638" s="0"/>
      <c r="CA638" s="0"/>
      <c r="CB638" s="0"/>
      <c r="CC638" s="0"/>
      <c r="CD638" s="0"/>
      <c r="CE638" s="0"/>
      <c r="CF638" s="0"/>
      <c r="CG638" s="0"/>
      <c r="CH638" s="0"/>
      <c r="CI638" s="0"/>
      <c r="CJ638" s="0"/>
      <c r="CK638" s="0"/>
      <c r="CL638" s="0"/>
      <c r="CM638" s="0"/>
      <c r="CN638" s="0"/>
      <c r="CO638" s="0"/>
      <c r="CP638" s="0"/>
      <c r="CQ638" s="0"/>
      <c r="CR638" s="0"/>
      <c r="CS638" s="0"/>
      <c r="CT638" s="0"/>
      <c r="CU638" s="0"/>
      <c r="CV638" s="0"/>
      <c r="CW638" s="0"/>
      <c r="CX638" s="0"/>
      <c r="CY638" s="0"/>
      <c r="CZ638" s="0"/>
      <c r="DA638" s="0"/>
      <c r="DB638" s="0"/>
      <c r="DC638" s="0"/>
      <c r="DD638" s="0"/>
      <c r="DE638" s="0"/>
      <c r="DF638" s="0"/>
      <c r="DG638" s="0"/>
      <c r="DH638" s="0"/>
      <c r="DI638" s="0"/>
      <c r="DJ638" s="0"/>
      <c r="DK638" s="0"/>
      <c r="DL638" s="0"/>
      <c r="DM638" s="0"/>
      <c r="DN638" s="0"/>
      <c r="DO638" s="0"/>
      <c r="DP638" s="0"/>
      <c r="DQ638" s="0"/>
      <c r="DR638" s="0"/>
      <c r="DS638" s="0"/>
      <c r="DT638" s="0"/>
      <c r="DU638" s="0"/>
      <c r="DV638" s="0"/>
      <c r="DW638" s="0"/>
      <c r="DX638" s="0"/>
      <c r="DY638" s="0"/>
      <c r="DZ638" s="0"/>
      <c r="EA638" s="0"/>
      <c r="EB638" s="0"/>
      <c r="EC638" s="0"/>
      <c r="ED638" s="0"/>
      <c r="EE638" s="0"/>
      <c r="EF638" s="0"/>
      <c r="EG638" s="0"/>
      <c r="EH638" s="0"/>
      <c r="EI638" s="0"/>
      <c r="EJ638" s="0"/>
      <c r="EK638" s="0"/>
      <c r="EL638" s="0"/>
      <c r="EM638" s="0"/>
      <c r="EN638" s="0"/>
      <c r="EO638" s="0"/>
      <c r="EP638" s="0"/>
      <c r="EQ638" s="0"/>
      <c r="ER638" s="0"/>
      <c r="ES638" s="0"/>
      <c r="ET638" s="0"/>
      <c r="EU638" s="0"/>
      <c r="EV638" s="0"/>
      <c r="EW638" s="0"/>
      <c r="EX638" s="0"/>
      <c r="EY638" s="0"/>
      <c r="EZ638" s="0"/>
      <c r="FA638" s="0"/>
      <c r="FB638" s="0"/>
      <c r="FC638" s="0"/>
      <c r="FD638" s="0"/>
      <c r="FE638" s="0"/>
      <c r="FF638" s="0"/>
      <c r="FG638" s="0"/>
      <c r="FH638" s="0"/>
      <c r="FI638" s="0"/>
      <c r="FJ638" s="0"/>
      <c r="FK638" s="0"/>
      <c r="FL638" s="0"/>
      <c r="FM638" s="0"/>
      <c r="FN638" s="0"/>
      <c r="FO638" s="0"/>
      <c r="FP638" s="0"/>
      <c r="FQ638" s="0"/>
      <c r="FR638" s="0"/>
      <c r="FS638" s="0"/>
      <c r="FT638" s="0"/>
      <c r="FU638" s="0"/>
      <c r="FV638" s="0"/>
      <c r="FW638" s="0"/>
      <c r="FX638" s="0"/>
      <c r="FY638" s="0"/>
      <c r="FZ638" s="0"/>
      <c r="GA638" s="0"/>
      <c r="GB638" s="0"/>
      <c r="GC638" s="0"/>
      <c r="GD638" s="0"/>
      <c r="GE638" s="0"/>
      <c r="GF638" s="0"/>
      <c r="GG638" s="0"/>
      <c r="GH638" s="0"/>
      <c r="GI638" s="0"/>
      <c r="GJ638" s="0"/>
      <c r="GK638" s="0"/>
      <c r="GL638" s="0"/>
      <c r="GM638" s="0"/>
      <c r="GN638" s="0"/>
      <c r="GO638" s="0"/>
      <c r="GP638" s="0"/>
      <c r="GQ638" s="0"/>
      <c r="GR638" s="0"/>
      <c r="GS638" s="0"/>
      <c r="GT638" s="0"/>
      <c r="GU638" s="0"/>
      <c r="GV638" s="0"/>
      <c r="GW638" s="0"/>
      <c r="GX638" s="0"/>
      <c r="GY638" s="0"/>
      <c r="GZ638" s="0"/>
      <c r="HA638" s="0"/>
      <c r="HB638" s="0"/>
      <c r="HC638" s="0"/>
      <c r="HD638" s="0"/>
      <c r="HE638" s="0"/>
      <c r="HF638" s="0"/>
      <c r="HG638" s="0"/>
      <c r="HH638" s="0"/>
      <c r="HI638" s="0"/>
      <c r="HJ638" s="0"/>
      <c r="HK638" s="0"/>
      <c r="HL638" s="0"/>
      <c r="HM638" s="0"/>
      <c r="HN638" s="0"/>
      <c r="HO638" s="0"/>
      <c r="HP638" s="0"/>
      <c r="HQ638" s="0"/>
      <c r="HR638" s="0"/>
      <c r="HS638" s="0"/>
      <c r="HT638" s="0"/>
      <c r="HU638" s="0"/>
      <c r="HV638" s="0"/>
      <c r="HW638" s="0"/>
      <c r="HX638" s="0"/>
      <c r="HY638" s="0"/>
      <c r="HZ638" s="0"/>
      <c r="IA638" s="0"/>
      <c r="IB638" s="0"/>
      <c r="IC638" s="0"/>
      <c r="ID638" s="0"/>
      <c r="IE638" s="0"/>
      <c r="IF638" s="0"/>
      <c r="IG638" s="0"/>
      <c r="IH638" s="0"/>
      <c r="II638" s="0"/>
      <c r="IJ638" s="0"/>
      <c r="IK638" s="0"/>
      <c r="IL638" s="0"/>
      <c r="IM638" s="0"/>
      <c r="IN638" s="0"/>
      <c r="IO638" s="0"/>
      <c r="IP638" s="0"/>
      <c r="IQ638" s="0"/>
      <c r="IR638" s="0"/>
      <c r="IS638" s="0"/>
      <c r="IT638" s="0"/>
      <c r="IU638" s="0"/>
      <c r="IV638" s="0"/>
      <c r="IW638" s="0"/>
    </row>
    <row r="639" customFormat="false" ht="12.75" hidden="false" customHeight="false" outlineLevel="0" collapsed="false">
      <c r="A639" s="58"/>
      <c r="B639" s="182"/>
      <c r="C639" s="60"/>
      <c r="D639" s="61"/>
      <c r="E639" s="60" t="s">
        <v>1549</v>
      </c>
      <c r="F639" s="60" t="s">
        <v>1549</v>
      </c>
      <c r="G639" s="62"/>
      <c r="H639" s="62"/>
      <c r="I639" s="61"/>
      <c r="J639" s="61"/>
      <c r="K639" s="61"/>
      <c r="L639" s="64"/>
      <c r="N639" s="0"/>
      <c r="P639" s="183"/>
      <c r="Q639" s="64"/>
      <c r="R639" s="66" t="n">
        <v>-396</v>
      </c>
      <c r="S639" s="64"/>
      <c r="T639" s="64"/>
      <c r="U639" s="66" t="n">
        <v>-396</v>
      </c>
      <c r="V639" s="64"/>
      <c r="W639" s="66" t="n">
        <v>-396</v>
      </c>
      <c r="X639" s="66"/>
      <c r="Y639" s="183"/>
      <c r="Z639" s="192"/>
      <c r="AA639" s="181"/>
      <c r="AC639" s="68"/>
      <c r="AD639" s="0"/>
      <c r="AE639" s="75"/>
      <c r="AF639" s="76"/>
      <c r="AG639" s="77"/>
      <c r="AH639" s="71"/>
      <c r="AI639" s="71"/>
      <c r="AJ639" s="61"/>
      <c r="AK639" s="54"/>
      <c r="AL639" s="0"/>
      <c r="AM639" s="0"/>
      <c r="AN639" s="0"/>
      <c r="AO639" s="0"/>
      <c r="AP639" s="0"/>
      <c r="AQ639" s="0"/>
      <c r="AR639" s="0"/>
      <c r="AS639" s="0"/>
      <c r="AT639" s="0"/>
      <c r="AU639" s="0"/>
      <c r="AV639" s="0"/>
      <c r="AW639" s="0"/>
      <c r="AX639" s="0"/>
      <c r="AY639" s="0"/>
      <c r="AZ639" s="0"/>
      <c r="BA639" s="0"/>
      <c r="BB639" s="0"/>
      <c r="BC639" s="0"/>
      <c r="BD639" s="0"/>
      <c r="BE639" s="0"/>
      <c r="BF639" s="0"/>
      <c r="BG639" s="0"/>
      <c r="BH639" s="0"/>
      <c r="BI639" s="0"/>
      <c r="BJ639" s="0"/>
      <c r="BK639" s="0"/>
      <c r="BL639" s="0"/>
      <c r="BM639" s="0"/>
      <c r="BN639" s="0"/>
      <c r="BO639" s="0"/>
      <c r="BP639" s="0"/>
      <c r="BQ639" s="0"/>
      <c r="BR639" s="0"/>
      <c r="BS639" s="0"/>
      <c r="BT639" s="0"/>
      <c r="BU639" s="0"/>
      <c r="BV639" s="0"/>
      <c r="BW639" s="0"/>
      <c r="BX639" s="0"/>
      <c r="BY639" s="0"/>
      <c r="BZ639" s="0"/>
      <c r="CA639" s="0"/>
      <c r="CB639" s="0"/>
      <c r="CC639" s="0"/>
      <c r="CD639" s="0"/>
      <c r="CE639" s="0"/>
      <c r="CF639" s="0"/>
      <c r="CG639" s="0"/>
      <c r="CH639" s="0"/>
      <c r="CI639" s="0"/>
      <c r="CJ639" s="0"/>
      <c r="CK639" s="0"/>
      <c r="CL639" s="0"/>
      <c r="CM639" s="0"/>
      <c r="CN639" s="0"/>
      <c r="CO639" s="0"/>
      <c r="CP639" s="0"/>
      <c r="CQ639" s="0"/>
      <c r="CR639" s="0"/>
      <c r="CS639" s="0"/>
      <c r="CT639" s="0"/>
      <c r="CU639" s="0"/>
      <c r="CV639" s="0"/>
      <c r="CW639" s="0"/>
      <c r="CX639" s="0"/>
      <c r="CY639" s="0"/>
      <c r="CZ639" s="0"/>
      <c r="DA639" s="0"/>
      <c r="DB639" s="0"/>
      <c r="DC639" s="0"/>
      <c r="DD639" s="0"/>
      <c r="DE639" s="0"/>
      <c r="DF639" s="0"/>
      <c r="DG639" s="0"/>
      <c r="DH639" s="0"/>
      <c r="DI639" s="0"/>
      <c r="DJ639" s="0"/>
      <c r="DK639" s="0"/>
      <c r="DL639" s="0"/>
      <c r="DM639" s="0"/>
      <c r="DN639" s="0"/>
      <c r="DO639" s="0"/>
      <c r="DP639" s="0"/>
      <c r="DQ639" s="0"/>
      <c r="DR639" s="0"/>
      <c r="DS639" s="0"/>
      <c r="DT639" s="0"/>
      <c r="DU639" s="0"/>
      <c r="DV639" s="0"/>
      <c r="DW639" s="0"/>
      <c r="DX639" s="0"/>
      <c r="DY639" s="0"/>
      <c r="DZ639" s="0"/>
      <c r="EA639" s="0"/>
      <c r="EB639" s="0"/>
      <c r="EC639" s="0"/>
      <c r="ED639" s="0"/>
      <c r="EE639" s="0"/>
      <c r="EF639" s="0"/>
      <c r="EG639" s="0"/>
      <c r="EH639" s="0"/>
      <c r="EI639" s="0"/>
      <c r="EJ639" s="0"/>
      <c r="EK639" s="0"/>
      <c r="EL639" s="0"/>
      <c r="EM639" s="0"/>
      <c r="EN639" s="0"/>
      <c r="EO639" s="0"/>
      <c r="EP639" s="0"/>
      <c r="EQ639" s="0"/>
      <c r="ER639" s="0"/>
      <c r="ES639" s="0"/>
      <c r="ET639" s="0"/>
      <c r="EU639" s="0"/>
      <c r="EV639" s="0"/>
      <c r="EW639" s="0"/>
      <c r="EX639" s="0"/>
      <c r="EY639" s="0"/>
      <c r="EZ639" s="0"/>
      <c r="FA639" s="0"/>
      <c r="FB639" s="0"/>
      <c r="FC639" s="0"/>
      <c r="FD639" s="0"/>
      <c r="FE639" s="0"/>
      <c r="FF639" s="0"/>
      <c r="FG639" s="0"/>
      <c r="FH639" s="0"/>
      <c r="FI639" s="0"/>
      <c r="FJ639" s="0"/>
      <c r="FK639" s="0"/>
      <c r="FL639" s="0"/>
      <c r="FM639" s="0"/>
      <c r="FN639" s="0"/>
      <c r="FO639" s="0"/>
      <c r="FP639" s="0"/>
      <c r="FQ639" s="0"/>
      <c r="FR639" s="0"/>
      <c r="FS639" s="0"/>
      <c r="FT639" s="0"/>
      <c r="FU639" s="0"/>
      <c r="FV639" s="0"/>
      <c r="FW639" s="0"/>
      <c r="FX639" s="0"/>
      <c r="FY639" s="0"/>
      <c r="FZ639" s="0"/>
      <c r="GA639" s="0"/>
      <c r="GB639" s="0"/>
      <c r="GC639" s="0"/>
      <c r="GD639" s="0"/>
      <c r="GE639" s="0"/>
      <c r="GF639" s="0"/>
      <c r="GG639" s="0"/>
      <c r="GH639" s="0"/>
      <c r="GI639" s="0"/>
      <c r="GJ639" s="0"/>
      <c r="GK639" s="0"/>
      <c r="GL639" s="0"/>
      <c r="GM639" s="0"/>
      <c r="GN639" s="0"/>
      <c r="GO639" s="0"/>
      <c r="GP639" s="0"/>
      <c r="GQ639" s="0"/>
      <c r="GR639" s="0"/>
      <c r="GS639" s="0"/>
      <c r="GT639" s="0"/>
      <c r="GU639" s="0"/>
      <c r="GV639" s="0"/>
      <c r="GW639" s="0"/>
      <c r="GX639" s="0"/>
      <c r="GY639" s="0"/>
      <c r="GZ639" s="0"/>
      <c r="HA639" s="0"/>
      <c r="HB639" s="0"/>
      <c r="HC639" s="0"/>
      <c r="HD639" s="0"/>
      <c r="HE639" s="0"/>
      <c r="HF639" s="0"/>
      <c r="HG639" s="0"/>
      <c r="HH639" s="0"/>
      <c r="HI639" s="0"/>
      <c r="HJ639" s="0"/>
      <c r="HK639" s="0"/>
      <c r="HL639" s="0"/>
      <c r="HM639" s="0"/>
      <c r="HN639" s="0"/>
      <c r="HO639" s="0"/>
      <c r="HP639" s="0"/>
      <c r="HQ639" s="0"/>
      <c r="HR639" s="0"/>
      <c r="HS639" s="0"/>
      <c r="HT639" s="0"/>
      <c r="HU639" s="0"/>
      <c r="HV639" s="0"/>
      <c r="HW639" s="0"/>
      <c r="HX639" s="0"/>
      <c r="HY639" s="0"/>
      <c r="HZ639" s="0"/>
      <c r="IA639" s="0"/>
      <c r="IB639" s="0"/>
      <c r="IC639" s="0"/>
      <c r="ID639" s="0"/>
      <c r="IE639" s="0"/>
      <c r="IF639" s="0"/>
      <c r="IG639" s="0"/>
      <c r="IH639" s="0"/>
      <c r="II639" s="0"/>
      <c r="IJ639" s="0"/>
      <c r="IK639" s="0"/>
      <c r="IL639" s="0"/>
      <c r="IM639" s="0"/>
      <c r="IN639" s="0"/>
      <c r="IO639" s="0"/>
      <c r="IP639" s="0"/>
      <c r="IQ639" s="0"/>
      <c r="IR639" s="0"/>
      <c r="IS639" s="0"/>
      <c r="IT639" s="0"/>
      <c r="IU639" s="0"/>
      <c r="IV639" s="0"/>
      <c r="IW639" s="0"/>
    </row>
    <row r="640" customFormat="false" ht="12.75" hidden="false" customHeight="false" outlineLevel="0" collapsed="false">
      <c r="A640" s="58"/>
      <c r="B640" s="182"/>
      <c r="C640" s="60"/>
      <c r="D640" s="61"/>
      <c r="E640" s="60"/>
      <c r="F640" s="60"/>
      <c r="G640" s="62"/>
      <c r="H640" s="62"/>
      <c r="I640" s="61"/>
      <c r="J640" s="61"/>
      <c r="K640" s="61"/>
      <c r="L640" s="64"/>
      <c r="N640" s="0"/>
      <c r="O640" s="64"/>
      <c r="P640" s="183"/>
      <c r="Q640" s="64"/>
      <c r="R640" s="66"/>
      <c r="S640" s="64"/>
      <c r="T640" s="64"/>
      <c r="U640" s="66"/>
      <c r="V640" s="64"/>
      <c r="W640" s="66"/>
      <c r="X640" s="66"/>
      <c r="Y640" s="183"/>
      <c r="Z640" s="192"/>
      <c r="AA640" s="181"/>
      <c r="AC640" s="68"/>
      <c r="AD640" s="0"/>
      <c r="AE640" s="75"/>
      <c r="AF640" s="76"/>
      <c r="AG640" s="77"/>
      <c r="AH640" s="71"/>
      <c r="AI640" s="71"/>
      <c r="AJ640" s="61"/>
      <c r="AK640" s="54"/>
      <c r="AL640" s="0"/>
      <c r="AM640" s="0"/>
      <c r="AN640" s="0"/>
      <c r="AO640" s="0"/>
      <c r="AP640" s="0"/>
      <c r="AQ640" s="0"/>
      <c r="AR640" s="0"/>
      <c r="AS640" s="0"/>
      <c r="AT640" s="0"/>
      <c r="AU640" s="0"/>
      <c r="AV640" s="0"/>
      <c r="AW640" s="0"/>
      <c r="AX640" s="0"/>
      <c r="AY640" s="0"/>
      <c r="AZ640" s="0"/>
      <c r="BA640" s="0"/>
      <c r="BB640" s="0"/>
      <c r="BC640" s="0"/>
      <c r="BD640" s="0"/>
      <c r="BE640" s="0"/>
      <c r="BF640" s="0"/>
      <c r="BG640" s="0"/>
      <c r="BH640" s="0"/>
      <c r="BI640" s="0"/>
      <c r="BJ640" s="0"/>
      <c r="BK640" s="0"/>
      <c r="BL640" s="0"/>
      <c r="BM640" s="0"/>
      <c r="BN640" s="0"/>
      <c r="BO640" s="0"/>
      <c r="BP640" s="0"/>
      <c r="BQ640" s="0"/>
      <c r="BR640" s="0"/>
      <c r="BS640" s="0"/>
      <c r="BT640" s="0"/>
      <c r="BU640" s="0"/>
      <c r="BV640" s="0"/>
      <c r="BW640" s="0"/>
      <c r="BX640" s="0"/>
      <c r="BY640" s="0"/>
      <c r="BZ640" s="0"/>
      <c r="CA640" s="0"/>
      <c r="CB640" s="0"/>
      <c r="CC640" s="0"/>
      <c r="CD640" s="0"/>
      <c r="CE640" s="0"/>
      <c r="CF640" s="0"/>
      <c r="CG640" s="0"/>
      <c r="CH640" s="0"/>
      <c r="CI640" s="0"/>
      <c r="CJ640" s="0"/>
      <c r="CK640" s="0"/>
      <c r="CL640" s="0"/>
      <c r="CM640" s="0"/>
      <c r="CN640" s="0"/>
      <c r="CO640" s="0"/>
      <c r="CP640" s="0"/>
      <c r="CQ640" s="0"/>
      <c r="CR640" s="0"/>
      <c r="CS640" s="0"/>
      <c r="CT640" s="0"/>
      <c r="CU640" s="0"/>
      <c r="CV640" s="0"/>
      <c r="CW640" s="0"/>
      <c r="CX640" s="0"/>
      <c r="CY640" s="0"/>
      <c r="CZ640" s="0"/>
      <c r="DA640" s="0"/>
      <c r="DB640" s="0"/>
      <c r="DC640" s="0"/>
      <c r="DD640" s="0"/>
      <c r="DE640" s="0"/>
      <c r="DF640" s="0"/>
      <c r="DG640" s="0"/>
      <c r="DH640" s="0"/>
      <c r="DI640" s="0"/>
      <c r="DJ640" s="0"/>
      <c r="DK640" s="0"/>
      <c r="DL640" s="0"/>
      <c r="DM640" s="0"/>
      <c r="DN640" s="0"/>
      <c r="DO640" s="0"/>
      <c r="DP640" s="0"/>
      <c r="DQ640" s="0"/>
      <c r="DR640" s="0"/>
      <c r="DS640" s="0"/>
      <c r="DT640" s="0"/>
      <c r="DU640" s="0"/>
      <c r="DV640" s="0"/>
      <c r="DW640" s="0"/>
      <c r="DX640" s="0"/>
      <c r="DY640" s="0"/>
      <c r="DZ640" s="0"/>
      <c r="EA640" s="0"/>
      <c r="EB640" s="0"/>
      <c r="EC640" s="0"/>
      <c r="ED640" s="0"/>
      <c r="EE640" s="0"/>
      <c r="EF640" s="0"/>
      <c r="EG640" s="0"/>
      <c r="EH640" s="0"/>
      <c r="EI640" s="0"/>
      <c r="EJ640" s="0"/>
      <c r="EK640" s="0"/>
      <c r="EL640" s="0"/>
      <c r="EM640" s="0"/>
      <c r="EN640" s="0"/>
      <c r="EO640" s="0"/>
      <c r="EP640" s="0"/>
      <c r="EQ640" s="0"/>
      <c r="ER640" s="0"/>
      <c r="ES640" s="0"/>
      <c r="ET640" s="0"/>
      <c r="EU640" s="0"/>
      <c r="EV640" s="0"/>
      <c r="EW640" s="0"/>
      <c r="EX640" s="0"/>
      <c r="EY640" s="0"/>
      <c r="EZ640" s="0"/>
      <c r="FA640" s="0"/>
      <c r="FB640" s="0"/>
      <c r="FC640" s="0"/>
      <c r="FD640" s="0"/>
      <c r="FE640" s="0"/>
      <c r="FF640" s="0"/>
      <c r="FG640" s="0"/>
      <c r="FH640" s="0"/>
      <c r="FI640" s="0"/>
      <c r="FJ640" s="0"/>
      <c r="FK640" s="0"/>
      <c r="FL640" s="0"/>
      <c r="FM640" s="0"/>
      <c r="FN640" s="0"/>
      <c r="FO640" s="0"/>
      <c r="FP640" s="0"/>
      <c r="FQ640" s="0"/>
      <c r="FR640" s="0"/>
      <c r="FS640" s="0"/>
      <c r="FT640" s="0"/>
      <c r="FU640" s="0"/>
      <c r="FV640" s="0"/>
      <c r="FW640" s="0"/>
      <c r="FX640" s="0"/>
      <c r="FY640" s="0"/>
      <c r="FZ640" s="0"/>
      <c r="GA640" s="0"/>
      <c r="GB640" s="0"/>
      <c r="GC640" s="0"/>
      <c r="GD640" s="0"/>
      <c r="GE640" s="0"/>
      <c r="GF640" s="0"/>
      <c r="GG640" s="0"/>
      <c r="GH640" s="0"/>
      <c r="GI640" s="0"/>
      <c r="GJ640" s="0"/>
      <c r="GK640" s="0"/>
      <c r="GL640" s="0"/>
      <c r="GM640" s="0"/>
      <c r="GN640" s="0"/>
      <c r="GO640" s="0"/>
      <c r="GP640" s="0"/>
      <c r="GQ640" s="0"/>
      <c r="GR640" s="0"/>
      <c r="GS640" s="0"/>
      <c r="GT640" s="0"/>
      <c r="GU640" s="0"/>
      <c r="GV640" s="0"/>
      <c r="GW640" s="0"/>
      <c r="GX640" s="0"/>
      <c r="GY640" s="0"/>
      <c r="GZ640" s="0"/>
      <c r="HA640" s="0"/>
      <c r="HB640" s="0"/>
      <c r="HC640" s="0"/>
      <c r="HD640" s="0"/>
      <c r="HE640" s="0"/>
      <c r="HF640" s="0"/>
      <c r="HG640" s="0"/>
      <c r="HH640" s="0"/>
      <c r="HI640" s="0"/>
      <c r="HJ640" s="0"/>
      <c r="HK640" s="0"/>
      <c r="HL640" s="0"/>
      <c r="HM640" s="0"/>
      <c r="HN640" s="0"/>
      <c r="HO640" s="0"/>
      <c r="HP640" s="0"/>
      <c r="HQ640" s="0"/>
      <c r="HR640" s="0"/>
      <c r="HS640" s="0"/>
      <c r="HT640" s="0"/>
      <c r="HU640" s="0"/>
      <c r="HV640" s="0"/>
      <c r="HW640" s="0"/>
      <c r="HX640" s="0"/>
      <c r="HY640" s="0"/>
      <c r="HZ640" s="0"/>
      <c r="IA640" s="0"/>
      <c r="IB640" s="0"/>
      <c r="IC640" s="0"/>
      <c r="ID640" s="0"/>
      <c r="IE640" s="0"/>
      <c r="IF640" s="0"/>
      <c r="IG640" s="0"/>
      <c r="IH640" s="0"/>
      <c r="II640" s="0"/>
      <c r="IJ640" s="0"/>
      <c r="IK640" s="0"/>
      <c r="IL640" s="0"/>
      <c r="IM640" s="0"/>
      <c r="IN640" s="0"/>
      <c r="IO640" s="0"/>
      <c r="IP640" s="0"/>
      <c r="IQ640" s="0"/>
      <c r="IR640" s="0"/>
      <c r="IS640" s="0"/>
      <c r="IT640" s="0"/>
      <c r="IU640" s="0"/>
      <c r="IV640" s="0"/>
      <c r="IW640" s="0"/>
    </row>
    <row r="641" customFormat="false" ht="12.75" hidden="false" customHeight="false" outlineLevel="0" collapsed="false">
      <c r="A641" s="58"/>
      <c r="B641" s="182"/>
      <c r="C641" s="60"/>
      <c r="D641" s="61"/>
      <c r="E641" s="60" t="s">
        <v>1550</v>
      </c>
      <c r="F641" s="60" t="s">
        <v>1550</v>
      </c>
      <c r="G641" s="62"/>
      <c r="H641" s="62"/>
      <c r="I641" s="61"/>
      <c r="J641" s="61"/>
      <c r="K641" s="61"/>
      <c r="L641" s="64"/>
      <c r="N641" s="0"/>
      <c r="O641" s="64"/>
      <c r="P641" s="183"/>
      <c r="Q641" s="64"/>
      <c r="R641" s="66" t="n">
        <v>-11500</v>
      </c>
      <c r="S641" s="64"/>
      <c r="T641" s="64"/>
      <c r="U641" s="66" t="n">
        <v>-11500</v>
      </c>
      <c r="V641" s="64"/>
      <c r="W641" s="66" t="n">
        <v>-11500</v>
      </c>
      <c r="X641" s="66"/>
      <c r="Y641" s="183"/>
      <c r="Z641" s="192"/>
      <c r="AA641" s="181"/>
      <c r="AC641" s="68"/>
      <c r="AD641" s="0"/>
      <c r="AE641" s="75"/>
      <c r="AF641" s="76"/>
      <c r="AG641" s="77"/>
      <c r="AH641" s="71"/>
      <c r="AI641" s="71"/>
      <c r="AJ641" s="61"/>
      <c r="AK641" s="54"/>
      <c r="AL641" s="0"/>
      <c r="AM641" s="0"/>
      <c r="AN641" s="0"/>
      <c r="AO641" s="0"/>
      <c r="AP641" s="0"/>
      <c r="AQ641" s="0"/>
      <c r="AR641" s="0"/>
      <c r="AS641" s="0"/>
      <c r="AT641" s="0"/>
      <c r="AU641" s="0"/>
      <c r="AV641" s="0"/>
      <c r="AW641" s="0"/>
      <c r="AX641" s="0"/>
      <c r="AY641" s="0"/>
      <c r="AZ641" s="0"/>
      <c r="BA641" s="0"/>
      <c r="BB641" s="0"/>
      <c r="BC641" s="0"/>
      <c r="BD641" s="0"/>
      <c r="BE641" s="0"/>
      <c r="BF641" s="0"/>
      <c r="BG641" s="0"/>
      <c r="BH641" s="0"/>
      <c r="BI641" s="0"/>
      <c r="BJ641" s="0"/>
      <c r="BK641" s="0"/>
      <c r="BL641" s="0"/>
      <c r="BM641" s="0"/>
      <c r="BN641" s="0"/>
      <c r="BO641" s="0"/>
      <c r="BP641" s="0"/>
      <c r="BQ641" s="0"/>
      <c r="BR641" s="0"/>
      <c r="BS641" s="0"/>
      <c r="BT641" s="0"/>
      <c r="BU641" s="0"/>
      <c r="BV641" s="0"/>
      <c r="BW641" s="0"/>
      <c r="BX641" s="0"/>
      <c r="BY641" s="0"/>
      <c r="BZ641" s="0"/>
      <c r="CA641" s="0"/>
      <c r="CB641" s="0"/>
      <c r="CC641" s="0"/>
      <c r="CD641" s="0"/>
      <c r="CE641" s="0"/>
      <c r="CF641" s="0"/>
      <c r="CG641" s="0"/>
      <c r="CH641" s="0"/>
      <c r="CI641" s="0"/>
      <c r="CJ641" s="0"/>
      <c r="CK641" s="0"/>
      <c r="CL641" s="0"/>
      <c r="CM641" s="0"/>
      <c r="CN641" s="0"/>
      <c r="CO641" s="0"/>
      <c r="CP641" s="0"/>
      <c r="CQ641" s="0"/>
      <c r="CR641" s="0"/>
      <c r="CS641" s="0"/>
      <c r="CT641" s="0"/>
      <c r="CU641" s="0"/>
      <c r="CV641" s="0"/>
      <c r="CW641" s="0"/>
      <c r="CX641" s="0"/>
      <c r="CY641" s="0"/>
      <c r="CZ641" s="0"/>
      <c r="DA641" s="0"/>
      <c r="DB641" s="0"/>
      <c r="DC641" s="0"/>
      <c r="DD641" s="0"/>
      <c r="DE641" s="0"/>
      <c r="DF641" s="0"/>
      <c r="DG641" s="0"/>
      <c r="DH641" s="0"/>
      <c r="DI641" s="0"/>
      <c r="DJ641" s="0"/>
      <c r="DK641" s="0"/>
      <c r="DL641" s="0"/>
      <c r="DM641" s="0"/>
      <c r="DN641" s="0"/>
      <c r="DO641" s="0"/>
      <c r="DP641" s="0"/>
      <c r="DQ641" s="0"/>
      <c r="DR641" s="0"/>
      <c r="DS641" s="0"/>
      <c r="DT641" s="0"/>
      <c r="DU641" s="0"/>
      <c r="DV641" s="0"/>
      <c r="DW641" s="0"/>
      <c r="DX641" s="0"/>
      <c r="DY641" s="0"/>
      <c r="DZ641" s="0"/>
      <c r="EA641" s="0"/>
      <c r="EB641" s="0"/>
      <c r="EC641" s="0"/>
      <c r="ED641" s="0"/>
      <c r="EE641" s="0"/>
      <c r="EF641" s="0"/>
      <c r="EG641" s="0"/>
      <c r="EH641" s="0"/>
      <c r="EI641" s="0"/>
      <c r="EJ641" s="0"/>
      <c r="EK641" s="0"/>
      <c r="EL641" s="0"/>
      <c r="EM641" s="0"/>
      <c r="EN641" s="0"/>
      <c r="EO641" s="0"/>
      <c r="EP641" s="0"/>
      <c r="EQ641" s="0"/>
      <c r="ER641" s="0"/>
      <c r="ES641" s="0"/>
      <c r="ET641" s="0"/>
      <c r="EU641" s="0"/>
      <c r="EV641" s="0"/>
      <c r="EW641" s="0"/>
      <c r="EX641" s="0"/>
      <c r="EY641" s="0"/>
      <c r="EZ641" s="0"/>
      <c r="FA641" s="0"/>
      <c r="FB641" s="0"/>
      <c r="FC641" s="0"/>
      <c r="FD641" s="0"/>
      <c r="FE641" s="0"/>
      <c r="FF641" s="0"/>
      <c r="FG641" s="0"/>
      <c r="FH641" s="0"/>
      <c r="FI641" s="0"/>
      <c r="FJ641" s="0"/>
      <c r="FK641" s="0"/>
      <c r="FL641" s="0"/>
      <c r="FM641" s="0"/>
      <c r="FN641" s="0"/>
      <c r="FO641" s="0"/>
      <c r="FP641" s="0"/>
      <c r="FQ641" s="0"/>
      <c r="FR641" s="0"/>
      <c r="FS641" s="0"/>
      <c r="FT641" s="0"/>
      <c r="FU641" s="0"/>
      <c r="FV641" s="0"/>
      <c r="FW641" s="0"/>
      <c r="FX641" s="0"/>
      <c r="FY641" s="0"/>
      <c r="FZ641" s="0"/>
      <c r="GA641" s="0"/>
      <c r="GB641" s="0"/>
      <c r="GC641" s="0"/>
      <c r="GD641" s="0"/>
      <c r="GE641" s="0"/>
      <c r="GF641" s="0"/>
      <c r="GG641" s="0"/>
      <c r="GH641" s="0"/>
      <c r="GI641" s="0"/>
      <c r="GJ641" s="0"/>
      <c r="GK641" s="0"/>
      <c r="GL641" s="0"/>
      <c r="GM641" s="0"/>
      <c r="GN641" s="0"/>
      <c r="GO641" s="0"/>
      <c r="GP641" s="0"/>
      <c r="GQ641" s="0"/>
      <c r="GR641" s="0"/>
      <c r="GS641" s="0"/>
      <c r="GT641" s="0"/>
      <c r="GU641" s="0"/>
      <c r="GV641" s="0"/>
      <c r="GW641" s="0"/>
      <c r="GX641" s="0"/>
      <c r="GY641" s="0"/>
      <c r="GZ641" s="0"/>
      <c r="HA641" s="0"/>
      <c r="HB641" s="0"/>
      <c r="HC641" s="0"/>
      <c r="HD641" s="0"/>
      <c r="HE641" s="0"/>
      <c r="HF641" s="0"/>
      <c r="HG641" s="0"/>
      <c r="HH641" s="0"/>
      <c r="HI641" s="0"/>
      <c r="HJ641" s="0"/>
      <c r="HK641" s="0"/>
      <c r="HL641" s="0"/>
      <c r="HM641" s="0"/>
      <c r="HN641" s="0"/>
      <c r="HO641" s="0"/>
      <c r="HP641" s="0"/>
      <c r="HQ641" s="0"/>
      <c r="HR641" s="0"/>
      <c r="HS641" s="0"/>
      <c r="HT641" s="0"/>
      <c r="HU641" s="0"/>
      <c r="HV641" s="0"/>
      <c r="HW641" s="0"/>
      <c r="HX641" s="0"/>
      <c r="HY641" s="0"/>
      <c r="HZ641" s="0"/>
      <c r="IA641" s="0"/>
      <c r="IB641" s="0"/>
      <c r="IC641" s="0"/>
      <c r="ID641" s="0"/>
      <c r="IE641" s="0"/>
      <c r="IF641" s="0"/>
      <c r="IG641" s="0"/>
      <c r="IH641" s="0"/>
      <c r="II641" s="0"/>
      <c r="IJ641" s="0"/>
      <c r="IK641" s="0"/>
      <c r="IL641" s="0"/>
      <c r="IM641" s="0"/>
      <c r="IN641" s="0"/>
      <c r="IO641" s="0"/>
      <c r="IP641" s="0"/>
      <c r="IQ641" s="0"/>
      <c r="IR641" s="0"/>
      <c r="IS641" s="0"/>
      <c r="IT641" s="0"/>
      <c r="IU641" s="0"/>
      <c r="IV641" s="0"/>
      <c r="IW641" s="0"/>
    </row>
    <row r="642" customFormat="false" ht="12.75" hidden="false" customHeight="false" outlineLevel="0" collapsed="false">
      <c r="A642" s="58"/>
      <c r="B642" s="182"/>
      <c r="C642" s="60"/>
      <c r="D642" s="61"/>
      <c r="E642" s="60" t="s">
        <v>1551</v>
      </c>
      <c r="F642" s="60" t="s">
        <v>1551</v>
      </c>
      <c r="G642" s="62"/>
      <c r="H642" s="62"/>
      <c r="I642" s="61"/>
      <c r="J642" s="61"/>
      <c r="K642" s="61"/>
      <c r="L642" s="64"/>
      <c r="N642" s="0"/>
      <c r="O642" s="64"/>
      <c r="P642" s="183"/>
      <c r="Q642" s="64"/>
      <c r="R642" s="66" t="n">
        <v>-2417</v>
      </c>
      <c r="S642" s="64"/>
      <c r="T642" s="64"/>
      <c r="U642" s="66" t="n">
        <v>-2417</v>
      </c>
      <c r="V642" s="64"/>
      <c r="W642" s="66" t="n">
        <v>-2417</v>
      </c>
      <c r="X642" s="66"/>
      <c r="Y642" s="183"/>
      <c r="Z642" s="192"/>
      <c r="AA642" s="181"/>
      <c r="AC642" s="68"/>
      <c r="AD642" s="0"/>
      <c r="AE642" s="75"/>
      <c r="AF642" s="76"/>
      <c r="AG642" s="77"/>
      <c r="AH642" s="71"/>
      <c r="AI642" s="71"/>
      <c r="AJ642" s="61"/>
      <c r="AK642" s="54"/>
      <c r="AL642" s="0"/>
      <c r="AM642" s="0"/>
      <c r="AN642" s="0"/>
      <c r="AO642" s="0"/>
      <c r="AP642" s="0"/>
      <c r="AQ642" s="0"/>
      <c r="AR642" s="0"/>
      <c r="AS642" s="0"/>
      <c r="AT642" s="0"/>
      <c r="AU642" s="0"/>
      <c r="AV642" s="0"/>
      <c r="AW642" s="0"/>
      <c r="AX642" s="0"/>
      <c r="AY642" s="0"/>
      <c r="AZ642" s="0"/>
      <c r="BA642" s="0"/>
      <c r="BB642" s="0"/>
      <c r="BC642" s="0"/>
      <c r="BD642" s="0"/>
      <c r="BE642" s="0"/>
      <c r="BF642" s="0"/>
      <c r="BG642" s="0"/>
      <c r="BH642" s="0"/>
      <c r="BI642" s="0"/>
      <c r="BJ642" s="0"/>
      <c r="BK642" s="0"/>
      <c r="BL642" s="0"/>
      <c r="BM642" s="0"/>
      <c r="BN642" s="0"/>
      <c r="BO642" s="0"/>
      <c r="BP642" s="0"/>
      <c r="BQ642" s="0"/>
      <c r="BR642" s="0"/>
      <c r="BS642" s="0"/>
      <c r="BT642" s="0"/>
      <c r="BU642" s="0"/>
      <c r="BV642" s="0"/>
      <c r="BW642" s="0"/>
      <c r="BX642" s="0"/>
      <c r="BY642" s="0"/>
      <c r="BZ642" s="0"/>
      <c r="CA642" s="0"/>
      <c r="CB642" s="0"/>
      <c r="CC642" s="0"/>
      <c r="CD642" s="0"/>
      <c r="CE642" s="0"/>
      <c r="CF642" s="0"/>
      <c r="CG642" s="0"/>
      <c r="CH642" s="0"/>
      <c r="CI642" s="0"/>
      <c r="CJ642" s="0"/>
      <c r="CK642" s="0"/>
      <c r="CL642" s="0"/>
      <c r="CM642" s="0"/>
      <c r="CN642" s="0"/>
      <c r="CO642" s="0"/>
      <c r="CP642" s="0"/>
      <c r="CQ642" s="0"/>
      <c r="CR642" s="0"/>
      <c r="CS642" s="0"/>
      <c r="CT642" s="0"/>
      <c r="CU642" s="0"/>
      <c r="CV642" s="0"/>
      <c r="CW642" s="0"/>
      <c r="CX642" s="0"/>
      <c r="CY642" s="0"/>
      <c r="CZ642" s="0"/>
      <c r="DA642" s="0"/>
      <c r="DB642" s="0"/>
      <c r="DC642" s="0"/>
      <c r="DD642" s="0"/>
      <c r="DE642" s="0"/>
      <c r="DF642" s="0"/>
      <c r="DG642" s="0"/>
      <c r="DH642" s="0"/>
      <c r="DI642" s="0"/>
      <c r="DJ642" s="0"/>
      <c r="DK642" s="0"/>
      <c r="DL642" s="0"/>
      <c r="DM642" s="0"/>
      <c r="DN642" s="0"/>
      <c r="DO642" s="0"/>
      <c r="DP642" s="0"/>
      <c r="DQ642" s="0"/>
      <c r="DR642" s="0"/>
      <c r="DS642" s="0"/>
      <c r="DT642" s="0"/>
      <c r="DU642" s="0"/>
      <c r="DV642" s="0"/>
      <c r="DW642" s="0"/>
      <c r="DX642" s="0"/>
      <c r="DY642" s="0"/>
      <c r="DZ642" s="0"/>
      <c r="EA642" s="0"/>
      <c r="EB642" s="0"/>
      <c r="EC642" s="0"/>
      <c r="ED642" s="0"/>
      <c r="EE642" s="0"/>
      <c r="EF642" s="0"/>
      <c r="EG642" s="0"/>
      <c r="EH642" s="0"/>
      <c r="EI642" s="0"/>
      <c r="EJ642" s="0"/>
      <c r="EK642" s="0"/>
      <c r="EL642" s="0"/>
      <c r="EM642" s="0"/>
      <c r="EN642" s="0"/>
      <c r="EO642" s="0"/>
      <c r="EP642" s="0"/>
      <c r="EQ642" s="0"/>
      <c r="ER642" s="0"/>
      <c r="ES642" s="0"/>
      <c r="ET642" s="0"/>
      <c r="EU642" s="0"/>
      <c r="EV642" s="0"/>
      <c r="EW642" s="0"/>
      <c r="EX642" s="0"/>
      <c r="EY642" s="0"/>
      <c r="EZ642" s="0"/>
      <c r="FA642" s="0"/>
      <c r="FB642" s="0"/>
      <c r="FC642" s="0"/>
      <c r="FD642" s="0"/>
      <c r="FE642" s="0"/>
      <c r="FF642" s="0"/>
      <c r="FG642" s="0"/>
      <c r="FH642" s="0"/>
      <c r="FI642" s="0"/>
      <c r="FJ642" s="0"/>
      <c r="FK642" s="0"/>
      <c r="FL642" s="0"/>
      <c r="FM642" s="0"/>
      <c r="FN642" s="0"/>
      <c r="FO642" s="0"/>
      <c r="FP642" s="0"/>
      <c r="FQ642" s="0"/>
      <c r="FR642" s="0"/>
      <c r="FS642" s="0"/>
      <c r="FT642" s="0"/>
      <c r="FU642" s="0"/>
      <c r="FV642" s="0"/>
      <c r="FW642" s="0"/>
      <c r="FX642" s="0"/>
      <c r="FY642" s="0"/>
      <c r="FZ642" s="0"/>
      <c r="GA642" s="0"/>
      <c r="GB642" s="0"/>
      <c r="GC642" s="0"/>
      <c r="GD642" s="0"/>
      <c r="GE642" s="0"/>
      <c r="GF642" s="0"/>
      <c r="GG642" s="0"/>
      <c r="GH642" s="0"/>
      <c r="GI642" s="0"/>
      <c r="GJ642" s="0"/>
      <c r="GK642" s="0"/>
      <c r="GL642" s="0"/>
      <c r="GM642" s="0"/>
      <c r="GN642" s="0"/>
      <c r="GO642" s="0"/>
      <c r="GP642" s="0"/>
      <c r="GQ642" s="0"/>
      <c r="GR642" s="0"/>
      <c r="GS642" s="0"/>
      <c r="GT642" s="0"/>
      <c r="GU642" s="0"/>
      <c r="GV642" s="0"/>
      <c r="GW642" s="0"/>
      <c r="GX642" s="0"/>
      <c r="GY642" s="0"/>
      <c r="GZ642" s="0"/>
      <c r="HA642" s="0"/>
      <c r="HB642" s="0"/>
      <c r="HC642" s="0"/>
      <c r="HD642" s="0"/>
      <c r="HE642" s="0"/>
      <c r="HF642" s="0"/>
      <c r="HG642" s="0"/>
      <c r="HH642" s="0"/>
      <c r="HI642" s="0"/>
      <c r="HJ642" s="0"/>
      <c r="HK642" s="0"/>
      <c r="HL642" s="0"/>
      <c r="HM642" s="0"/>
      <c r="HN642" s="0"/>
      <c r="HO642" s="0"/>
      <c r="HP642" s="0"/>
      <c r="HQ642" s="0"/>
      <c r="HR642" s="0"/>
      <c r="HS642" s="0"/>
      <c r="HT642" s="0"/>
      <c r="HU642" s="0"/>
      <c r="HV642" s="0"/>
      <c r="HW642" s="0"/>
      <c r="HX642" s="0"/>
      <c r="HY642" s="0"/>
      <c r="HZ642" s="0"/>
      <c r="IA642" s="0"/>
      <c r="IB642" s="0"/>
      <c r="IC642" s="0"/>
      <c r="ID642" s="0"/>
      <c r="IE642" s="0"/>
      <c r="IF642" s="0"/>
      <c r="IG642" s="0"/>
      <c r="IH642" s="0"/>
      <c r="II642" s="0"/>
      <c r="IJ642" s="0"/>
      <c r="IK642" s="0"/>
      <c r="IL642" s="0"/>
      <c r="IM642" s="0"/>
      <c r="IN642" s="0"/>
      <c r="IO642" s="0"/>
      <c r="IP642" s="0"/>
      <c r="IQ642" s="0"/>
      <c r="IR642" s="0"/>
      <c r="IS642" s="0"/>
      <c r="IT642" s="0"/>
      <c r="IU642" s="0"/>
      <c r="IV642" s="0"/>
      <c r="IW642" s="0"/>
    </row>
    <row r="643" customFormat="false" ht="12.75" hidden="false" customHeight="false" outlineLevel="0" collapsed="false">
      <c r="A643" s="58"/>
      <c r="B643" s="182"/>
      <c r="C643" s="60"/>
      <c r="D643" s="61"/>
      <c r="E643" s="60"/>
      <c r="F643" s="60"/>
      <c r="G643" s="62"/>
      <c r="H643" s="62"/>
      <c r="I643" s="61"/>
      <c r="J643" s="61"/>
      <c r="K643" s="61"/>
      <c r="L643" s="64"/>
      <c r="N643" s="0"/>
      <c r="O643" s="64"/>
      <c r="P643" s="183"/>
      <c r="Q643" s="64"/>
      <c r="R643" s="66"/>
      <c r="S643" s="64"/>
      <c r="T643" s="64"/>
      <c r="U643" s="66"/>
      <c r="V643" s="64"/>
      <c r="W643" s="66"/>
      <c r="X643" s="66"/>
      <c r="Y643" s="183"/>
      <c r="Z643" s="192"/>
      <c r="AA643" s="181"/>
      <c r="AC643" s="68"/>
      <c r="AD643" s="0"/>
      <c r="AE643" s="75"/>
      <c r="AF643" s="76"/>
      <c r="AG643" s="77"/>
      <c r="AH643" s="71"/>
      <c r="AI643" s="71"/>
      <c r="AJ643" s="61"/>
      <c r="AK643" s="54"/>
      <c r="AL643" s="0"/>
      <c r="AM643" s="0"/>
      <c r="AN643" s="0"/>
      <c r="AO643" s="0"/>
      <c r="AP643" s="0"/>
      <c r="AQ643" s="0"/>
      <c r="AR643" s="0"/>
      <c r="AS643" s="0"/>
      <c r="AT643" s="0"/>
      <c r="AU643" s="0"/>
      <c r="AV643" s="0"/>
      <c r="AW643" s="0"/>
      <c r="AX643" s="0"/>
      <c r="AY643" s="0"/>
      <c r="AZ643" s="0"/>
      <c r="BA643" s="0"/>
      <c r="BB643" s="0"/>
      <c r="BC643" s="0"/>
      <c r="BD643" s="0"/>
      <c r="BE643" s="0"/>
      <c r="BF643" s="0"/>
      <c r="BG643" s="0"/>
      <c r="BH643" s="0"/>
      <c r="BI643" s="0"/>
      <c r="BJ643" s="0"/>
      <c r="BK643" s="0"/>
      <c r="BL643" s="0"/>
      <c r="BM643" s="0"/>
      <c r="BN643" s="0"/>
      <c r="BO643" s="0"/>
      <c r="BP643" s="0"/>
      <c r="BQ643" s="0"/>
      <c r="BR643" s="0"/>
      <c r="BS643" s="0"/>
      <c r="BT643" s="0"/>
      <c r="BU643" s="0"/>
      <c r="BV643" s="0"/>
      <c r="BW643" s="0"/>
      <c r="BX643" s="0"/>
      <c r="BY643" s="0"/>
      <c r="BZ643" s="0"/>
      <c r="CA643" s="0"/>
      <c r="CB643" s="0"/>
      <c r="CC643" s="0"/>
      <c r="CD643" s="0"/>
      <c r="CE643" s="0"/>
      <c r="CF643" s="0"/>
      <c r="CG643" s="0"/>
      <c r="CH643" s="0"/>
      <c r="CI643" s="0"/>
      <c r="CJ643" s="0"/>
      <c r="CK643" s="0"/>
      <c r="CL643" s="0"/>
      <c r="CM643" s="0"/>
      <c r="CN643" s="0"/>
      <c r="CO643" s="0"/>
      <c r="CP643" s="0"/>
      <c r="CQ643" s="0"/>
      <c r="CR643" s="0"/>
      <c r="CS643" s="0"/>
      <c r="CT643" s="0"/>
      <c r="CU643" s="0"/>
      <c r="CV643" s="0"/>
      <c r="CW643" s="0"/>
      <c r="CX643" s="0"/>
      <c r="CY643" s="0"/>
      <c r="CZ643" s="0"/>
      <c r="DA643" s="0"/>
      <c r="DB643" s="0"/>
      <c r="DC643" s="0"/>
      <c r="DD643" s="0"/>
      <c r="DE643" s="0"/>
      <c r="DF643" s="0"/>
      <c r="DG643" s="0"/>
      <c r="DH643" s="0"/>
      <c r="DI643" s="0"/>
      <c r="DJ643" s="0"/>
      <c r="DK643" s="0"/>
      <c r="DL643" s="0"/>
      <c r="DM643" s="0"/>
      <c r="DN643" s="0"/>
      <c r="DO643" s="0"/>
      <c r="DP643" s="0"/>
      <c r="DQ643" s="0"/>
      <c r="DR643" s="0"/>
      <c r="DS643" s="0"/>
      <c r="DT643" s="0"/>
      <c r="DU643" s="0"/>
      <c r="DV643" s="0"/>
      <c r="DW643" s="0"/>
      <c r="DX643" s="0"/>
      <c r="DY643" s="0"/>
      <c r="DZ643" s="0"/>
      <c r="EA643" s="0"/>
      <c r="EB643" s="0"/>
      <c r="EC643" s="0"/>
      <c r="ED643" s="0"/>
      <c r="EE643" s="0"/>
      <c r="EF643" s="0"/>
      <c r="EG643" s="0"/>
      <c r="EH643" s="0"/>
      <c r="EI643" s="0"/>
      <c r="EJ643" s="0"/>
      <c r="EK643" s="0"/>
      <c r="EL643" s="0"/>
      <c r="EM643" s="0"/>
      <c r="EN643" s="0"/>
      <c r="EO643" s="0"/>
      <c r="EP643" s="0"/>
      <c r="EQ643" s="0"/>
      <c r="ER643" s="0"/>
      <c r="ES643" s="0"/>
      <c r="ET643" s="0"/>
      <c r="EU643" s="0"/>
      <c r="EV643" s="0"/>
      <c r="EW643" s="0"/>
      <c r="EX643" s="0"/>
      <c r="EY643" s="0"/>
      <c r="EZ643" s="0"/>
      <c r="FA643" s="0"/>
      <c r="FB643" s="0"/>
      <c r="FC643" s="0"/>
      <c r="FD643" s="0"/>
      <c r="FE643" s="0"/>
      <c r="FF643" s="0"/>
      <c r="FG643" s="0"/>
      <c r="FH643" s="0"/>
      <c r="FI643" s="0"/>
      <c r="FJ643" s="0"/>
      <c r="FK643" s="0"/>
      <c r="FL643" s="0"/>
      <c r="FM643" s="0"/>
      <c r="FN643" s="0"/>
      <c r="FO643" s="0"/>
      <c r="FP643" s="0"/>
      <c r="FQ643" s="0"/>
      <c r="FR643" s="0"/>
      <c r="FS643" s="0"/>
      <c r="FT643" s="0"/>
      <c r="FU643" s="0"/>
      <c r="FV643" s="0"/>
      <c r="FW643" s="0"/>
      <c r="FX643" s="0"/>
      <c r="FY643" s="0"/>
      <c r="FZ643" s="0"/>
      <c r="GA643" s="0"/>
      <c r="GB643" s="0"/>
      <c r="GC643" s="0"/>
      <c r="GD643" s="0"/>
      <c r="GE643" s="0"/>
      <c r="GF643" s="0"/>
      <c r="GG643" s="0"/>
      <c r="GH643" s="0"/>
      <c r="GI643" s="0"/>
      <c r="GJ643" s="0"/>
      <c r="GK643" s="0"/>
      <c r="GL643" s="0"/>
      <c r="GM643" s="0"/>
      <c r="GN643" s="0"/>
      <c r="GO643" s="0"/>
      <c r="GP643" s="0"/>
      <c r="GQ643" s="0"/>
      <c r="GR643" s="0"/>
      <c r="GS643" s="0"/>
      <c r="GT643" s="0"/>
      <c r="GU643" s="0"/>
      <c r="GV643" s="0"/>
      <c r="GW643" s="0"/>
      <c r="GX643" s="0"/>
      <c r="GY643" s="0"/>
      <c r="GZ643" s="0"/>
      <c r="HA643" s="0"/>
      <c r="HB643" s="0"/>
      <c r="HC643" s="0"/>
      <c r="HD643" s="0"/>
      <c r="HE643" s="0"/>
      <c r="HF643" s="0"/>
      <c r="HG643" s="0"/>
      <c r="HH643" s="0"/>
      <c r="HI643" s="0"/>
      <c r="HJ643" s="0"/>
      <c r="HK643" s="0"/>
      <c r="HL643" s="0"/>
      <c r="HM643" s="0"/>
      <c r="HN643" s="0"/>
      <c r="HO643" s="0"/>
      <c r="HP643" s="0"/>
      <c r="HQ643" s="0"/>
      <c r="HR643" s="0"/>
      <c r="HS643" s="0"/>
      <c r="HT643" s="0"/>
      <c r="HU643" s="0"/>
      <c r="HV643" s="0"/>
      <c r="HW643" s="0"/>
      <c r="HX643" s="0"/>
      <c r="HY643" s="0"/>
      <c r="HZ643" s="0"/>
      <c r="IA643" s="0"/>
      <c r="IB643" s="0"/>
      <c r="IC643" s="0"/>
      <c r="ID643" s="0"/>
      <c r="IE643" s="0"/>
      <c r="IF643" s="0"/>
      <c r="IG643" s="0"/>
      <c r="IH643" s="0"/>
      <c r="II643" s="0"/>
      <c r="IJ643" s="0"/>
      <c r="IK643" s="0"/>
      <c r="IL643" s="0"/>
      <c r="IM643" s="0"/>
      <c r="IN643" s="0"/>
      <c r="IO643" s="0"/>
      <c r="IP643" s="0"/>
      <c r="IQ643" s="0"/>
      <c r="IR643" s="0"/>
      <c r="IS643" s="0"/>
      <c r="IT643" s="0"/>
      <c r="IU643" s="0"/>
      <c r="IV643" s="0"/>
      <c r="IW643" s="0"/>
    </row>
    <row r="644" customFormat="false" ht="12.75" hidden="false" customHeight="false" outlineLevel="0" collapsed="false">
      <c r="A644" s="58"/>
      <c r="B644" s="182"/>
      <c r="C644" s="60"/>
      <c r="D644" s="61"/>
      <c r="E644" s="60" t="s">
        <v>1552</v>
      </c>
      <c r="F644" s="60" t="s">
        <v>1552</v>
      </c>
      <c r="G644" s="62"/>
      <c r="H644" s="62"/>
      <c r="I644" s="61"/>
      <c r="J644" s="61"/>
      <c r="K644" s="61"/>
      <c r="L644" s="64"/>
      <c r="N644" s="0"/>
      <c r="O644" s="64"/>
      <c r="P644" s="183"/>
      <c r="Q644" s="64"/>
      <c r="R644" s="66" t="n">
        <v>0</v>
      </c>
      <c r="S644" s="64"/>
      <c r="T644" s="64"/>
      <c r="U644" s="66" t="n">
        <v>0</v>
      </c>
      <c r="V644" s="64"/>
      <c r="W644" s="66" t="n">
        <v>0</v>
      </c>
      <c r="X644" s="66"/>
      <c r="Y644" s="183"/>
      <c r="Z644" s="192"/>
      <c r="AA644" s="181"/>
      <c r="AC644" s="68"/>
      <c r="AD644" s="0"/>
      <c r="AE644" s="75"/>
      <c r="AF644" s="76"/>
      <c r="AG644" s="77"/>
      <c r="AH644" s="71"/>
      <c r="AI644" s="71"/>
      <c r="AJ644" s="61"/>
      <c r="AK644" s="54"/>
      <c r="AL644" s="0"/>
      <c r="AM644" s="0"/>
      <c r="AN644" s="0"/>
      <c r="AO644" s="0"/>
      <c r="AP644" s="0"/>
      <c r="AQ644" s="0"/>
      <c r="AR644" s="0"/>
      <c r="AS644" s="0"/>
      <c r="AT644" s="0"/>
      <c r="AU644" s="0"/>
      <c r="AV644" s="0"/>
      <c r="AW644" s="0"/>
      <c r="AX644" s="0"/>
      <c r="AY644" s="0"/>
      <c r="AZ644" s="0"/>
      <c r="BA644" s="0"/>
      <c r="BB644" s="0"/>
      <c r="BC644" s="0"/>
      <c r="BD644" s="0"/>
      <c r="BE644" s="0"/>
      <c r="BF644" s="0"/>
      <c r="BG644" s="0"/>
      <c r="BH644" s="0"/>
      <c r="BI644" s="0"/>
      <c r="BJ644" s="0"/>
      <c r="BK644" s="0"/>
      <c r="BL644" s="0"/>
      <c r="BM644" s="0"/>
      <c r="BN644" s="0"/>
      <c r="BO644" s="0"/>
      <c r="BP644" s="0"/>
      <c r="BQ644" s="0"/>
      <c r="BR644" s="0"/>
      <c r="BS644" s="0"/>
      <c r="BT644" s="0"/>
      <c r="BU644" s="0"/>
      <c r="BV644" s="0"/>
      <c r="BW644" s="0"/>
      <c r="BX644" s="0"/>
      <c r="BY644" s="0"/>
      <c r="BZ644" s="0"/>
      <c r="CA644" s="0"/>
      <c r="CB644" s="0"/>
      <c r="CC644" s="0"/>
      <c r="CD644" s="0"/>
      <c r="CE644" s="0"/>
      <c r="CF644" s="0"/>
      <c r="CG644" s="0"/>
      <c r="CH644" s="0"/>
      <c r="CI644" s="0"/>
      <c r="CJ644" s="0"/>
      <c r="CK644" s="0"/>
      <c r="CL644" s="0"/>
      <c r="CM644" s="0"/>
      <c r="CN644" s="0"/>
      <c r="CO644" s="0"/>
      <c r="CP644" s="0"/>
      <c r="CQ644" s="0"/>
      <c r="CR644" s="0"/>
      <c r="CS644" s="0"/>
      <c r="CT644" s="0"/>
      <c r="CU644" s="0"/>
      <c r="CV644" s="0"/>
      <c r="CW644" s="0"/>
      <c r="CX644" s="0"/>
      <c r="CY644" s="0"/>
      <c r="CZ644" s="0"/>
      <c r="DA644" s="0"/>
      <c r="DB644" s="0"/>
      <c r="DC644" s="0"/>
      <c r="DD644" s="0"/>
      <c r="DE644" s="0"/>
      <c r="DF644" s="0"/>
      <c r="DG644" s="0"/>
      <c r="DH644" s="0"/>
      <c r="DI644" s="0"/>
      <c r="DJ644" s="0"/>
      <c r="DK644" s="0"/>
      <c r="DL644" s="0"/>
      <c r="DM644" s="0"/>
      <c r="DN644" s="0"/>
      <c r="DO644" s="0"/>
      <c r="DP644" s="0"/>
      <c r="DQ644" s="0"/>
      <c r="DR644" s="0"/>
      <c r="DS644" s="0"/>
      <c r="DT644" s="0"/>
      <c r="DU644" s="0"/>
      <c r="DV644" s="0"/>
      <c r="DW644" s="0"/>
      <c r="DX644" s="0"/>
      <c r="DY644" s="0"/>
      <c r="DZ644" s="0"/>
      <c r="EA644" s="0"/>
      <c r="EB644" s="0"/>
      <c r="EC644" s="0"/>
      <c r="ED644" s="0"/>
      <c r="EE644" s="0"/>
      <c r="EF644" s="0"/>
      <c r="EG644" s="0"/>
      <c r="EH644" s="0"/>
      <c r="EI644" s="0"/>
      <c r="EJ644" s="0"/>
      <c r="EK644" s="0"/>
      <c r="EL644" s="0"/>
      <c r="EM644" s="0"/>
      <c r="EN644" s="0"/>
      <c r="EO644" s="0"/>
      <c r="EP644" s="0"/>
      <c r="EQ644" s="0"/>
      <c r="ER644" s="0"/>
      <c r="ES644" s="0"/>
      <c r="ET644" s="0"/>
      <c r="EU644" s="0"/>
      <c r="EV644" s="0"/>
      <c r="EW644" s="0"/>
      <c r="EX644" s="0"/>
      <c r="EY644" s="0"/>
      <c r="EZ644" s="0"/>
      <c r="FA644" s="0"/>
      <c r="FB644" s="0"/>
      <c r="FC644" s="0"/>
      <c r="FD644" s="0"/>
      <c r="FE644" s="0"/>
      <c r="FF644" s="0"/>
      <c r="FG644" s="0"/>
      <c r="FH644" s="0"/>
      <c r="FI644" s="0"/>
      <c r="FJ644" s="0"/>
      <c r="FK644" s="0"/>
      <c r="FL644" s="0"/>
      <c r="FM644" s="0"/>
      <c r="FN644" s="0"/>
      <c r="FO644" s="0"/>
      <c r="FP644" s="0"/>
      <c r="FQ644" s="0"/>
      <c r="FR644" s="0"/>
      <c r="FS644" s="0"/>
      <c r="FT644" s="0"/>
      <c r="FU644" s="0"/>
      <c r="FV644" s="0"/>
      <c r="FW644" s="0"/>
      <c r="FX644" s="0"/>
      <c r="FY644" s="0"/>
      <c r="FZ644" s="0"/>
      <c r="GA644" s="0"/>
      <c r="GB644" s="0"/>
      <c r="GC644" s="0"/>
      <c r="GD644" s="0"/>
      <c r="GE644" s="0"/>
      <c r="GF644" s="0"/>
      <c r="GG644" s="0"/>
      <c r="GH644" s="0"/>
      <c r="GI644" s="0"/>
      <c r="GJ644" s="0"/>
      <c r="GK644" s="0"/>
      <c r="GL644" s="0"/>
      <c r="GM644" s="0"/>
      <c r="GN644" s="0"/>
      <c r="GO644" s="0"/>
      <c r="GP644" s="0"/>
      <c r="GQ644" s="0"/>
      <c r="GR644" s="0"/>
      <c r="GS644" s="0"/>
      <c r="GT644" s="0"/>
      <c r="GU644" s="0"/>
      <c r="GV644" s="0"/>
      <c r="GW644" s="0"/>
      <c r="GX644" s="0"/>
      <c r="GY644" s="0"/>
      <c r="GZ644" s="0"/>
      <c r="HA644" s="0"/>
      <c r="HB644" s="0"/>
      <c r="HC644" s="0"/>
      <c r="HD644" s="0"/>
      <c r="HE644" s="0"/>
      <c r="HF644" s="0"/>
      <c r="HG644" s="0"/>
      <c r="HH644" s="0"/>
      <c r="HI644" s="0"/>
      <c r="HJ644" s="0"/>
      <c r="HK644" s="0"/>
      <c r="HL644" s="0"/>
      <c r="HM644" s="0"/>
      <c r="HN644" s="0"/>
      <c r="HO644" s="0"/>
      <c r="HP644" s="0"/>
      <c r="HQ644" s="0"/>
      <c r="HR644" s="0"/>
      <c r="HS644" s="0"/>
      <c r="HT644" s="0"/>
      <c r="HU644" s="0"/>
      <c r="HV644" s="0"/>
      <c r="HW644" s="0"/>
      <c r="HX644" s="0"/>
      <c r="HY644" s="0"/>
      <c r="HZ644" s="0"/>
      <c r="IA644" s="0"/>
      <c r="IB644" s="0"/>
      <c r="IC644" s="0"/>
      <c r="ID644" s="0"/>
      <c r="IE644" s="0"/>
      <c r="IF644" s="0"/>
      <c r="IG644" s="0"/>
      <c r="IH644" s="0"/>
      <c r="II644" s="0"/>
      <c r="IJ644" s="0"/>
      <c r="IK644" s="0"/>
      <c r="IL644" s="0"/>
      <c r="IM644" s="0"/>
      <c r="IN644" s="0"/>
      <c r="IO644" s="0"/>
      <c r="IP644" s="0"/>
      <c r="IQ644" s="0"/>
      <c r="IR644" s="0"/>
      <c r="IS644" s="0"/>
      <c r="IT644" s="0"/>
      <c r="IU644" s="0"/>
      <c r="IV644" s="0"/>
      <c r="IW644" s="0"/>
    </row>
    <row r="645" customFormat="false" ht="12.75" hidden="false" customHeight="false" outlineLevel="0" collapsed="false">
      <c r="A645" s="58"/>
      <c r="B645" s="182"/>
      <c r="C645" s="60"/>
      <c r="D645" s="61"/>
      <c r="E645" s="60"/>
      <c r="F645" s="60"/>
      <c r="G645" s="62"/>
      <c r="H645" s="62"/>
      <c r="I645" s="61"/>
      <c r="J645" s="61"/>
      <c r="K645" s="61"/>
      <c r="L645" s="64"/>
      <c r="N645" s="0"/>
      <c r="O645" s="64"/>
      <c r="P645" s="183"/>
      <c r="Q645" s="64"/>
      <c r="R645" s="66"/>
      <c r="S645" s="64"/>
      <c r="T645" s="64"/>
      <c r="U645" s="66"/>
      <c r="V645" s="64"/>
      <c r="W645" s="66"/>
      <c r="X645" s="66"/>
      <c r="Y645" s="183"/>
      <c r="Z645" s="192"/>
      <c r="AA645" s="181"/>
      <c r="AC645" s="68"/>
      <c r="AD645" s="0"/>
      <c r="AE645" s="75"/>
      <c r="AF645" s="76"/>
      <c r="AG645" s="77"/>
      <c r="AH645" s="71"/>
      <c r="AI645" s="71"/>
      <c r="AJ645" s="61"/>
      <c r="AK645" s="54"/>
      <c r="AL645" s="0"/>
      <c r="AM645" s="0"/>
      <c r="AN645" s="0"/>
      <c r="AO645" s="0"/>
      <c r="AP645" s="0"/>
      <c r="AQ645" s="0"/>
      <c r="AR645" s="0"/>
      <c r="AS645" s="0"/>
      <c r="AT645" s="0"/>
      <c r="AU645" s="0"/>
      <c r="AV645" s="0"/>
      <c r="AW645" s="0"/>
      <c r="AX645" s="0"/>
      <c r="AY645" s="0"/>
      <c r="AZ645" s="0"/>
      <c r="BA645" s="0"/>
      <c r="BB645" s="0"/>
      <c r="BC645" s="0"/>
      <c r="BD645" s="0"/>
      <c r="BE645" s="0"/>
      <c r="BF645" s="0"/>
      <c r="BG645" s="0"/>
      <c r="BH645" s="0"/>
      <c r="BI645" s="0"/>
      <c r="BJ645" s="0"/>
      <c r="BK645" s="0"/>
      <c r="BL645" s="0"/>
      <c r="BM645" s="0"/>
      <c r="BN645" s="0"/>
      <c r="BO645" s="0"/>
      <c r="BP645" s="0"/>
      <c r="BQ645" s="0"/>
      <c r="BR645" s="0"/>
      <c r="BS645" s="0"/>
      <c r="BT645" s="0"/>
      <c r="BU645" s="0"/>
      <c r="BV645" s="0"/>
      <c r="BW645" s="0"/>
      <c r="BX645" s="0"/>
      <c r="BY645" s="0"/>
      <c r="BZ645" s="0"/>
      <c r="CA645" s="0"/>
      <c r="CB645" s="0"/>
      <c r="CC645" s="0"/>
      <c r="CD645" s="0"/>
      <c r="CE645" s="0"/>
      <c r="CF645" s="0"/>
      <c r="CG645" s="0"/>
      <c r="CH645" s="0"/>
      <c r="CI645" s="0"/>
      <c r="CJ645" s="0"/>
      <c r="CK645" s="0"/>
      <c r="CL645" s="0"/>
      <c r="CM645" s="0"/>
      <c r="CN645" s="0"/>
      <c r="CO645" s="0"/>
      <c r="CP645" s="0"/>
      <c r="CQ645" s="0"/>
      <c r="CR645" s="0"/>
      <c r="CS645" s="0"/>
      <c r="CT645" s="0"/>
      <c r="CU645" s="0"/>
      <c r="CV645" s="0"/>
      <c r="CW645" s="0"/>
      <c r="CX645" s="0"/>
      <c r="CY645" s="0"/>
      <c r="CZ645" s="0"/>
      <c r="DA645" s="0"/>
      <c r="DB645" s="0"/>
      <c r="DC645" s="0"/>
      <c r="DD645" s="0"/>
      <c r="DE645" s="0"/>
      <c r="DF645" s="0"/>
      <c r="DG645" s="0"/>
      <c r="DH645" s="0"/>
      <c r="DI645" s="0"/>
      <c r="DJ645" s="0"/>
      <c r="DK645" s="0"/>
      <c r="DL645" s="0"/>
      <c r="DM645" s="0"/>
      <c r="DN645" s="0"/>
      <c r="DO645" s="0"/>
      <c r="DP645" s="0"/>
      <c r="DQ645" s="0"/>
      <c r="DR645" s="0"/>
      <c r="DS645" s="0"/>
      <c r="DT645" s="0"/>
      <c r="DU645" s="0"/>
      <c r="DV645" s="0"/>
      <c r="DW645" s="0"/>
      <c r="DX645" s="0"/>
      <c r="DY645" s="0"/>
      <c r="DZ645" s="0"/>
      <c r="EA645" s="0"/>
      <c r="EB645" s="0"/>
      <c r="EC645" s="0"/>
      <c r="ED645" s="0"/>
      <c r="EE645" s="0"/>
      <c r="EF645" s="0"/>
      <c r="EG645" s="0"/>
      <c r="EH645" s="0"/>
      <c r="EI645" s="0"/>
      <c r="EJ645" s="0"/>
      <c r="EK645" s="0"/>
      <c r="EL645" s="0"/>
      <c r="EM645" s="0"/>
      <c r="EN645" s="0"/>
      <c r="EO645" s="0"/>
      <c r="EP645" s="0"/>
      <c r="EQ645" s="0"/>
      <c r="ER645" s="0"/>
      <c r="ES645" s="0"/>
      <c r="ET645" s="0"/>
      <c r="EU645" s="0"/>
      <c r="EV645" s="0"/>
      <c r="EW645" s="0"/>
      <c r="EX645" s="0"/>
      <c r="EY645" s="0"/>
      <c r="EZ645" s="0"/>
      <c r="FA645" s="0"/>
      <c r="FB645" s="0"/>
      <c r="FC645" s="0"/>
      <c r="FD645" s="0"/>
      <c r="FE645" s="0"/>
      <c r="FF645" s="0"/>
      <c r="FG645" s="0"/>
      <c r="FH645" s="0"/>
      <c r="FI645" s="0"/>
      <c r="FJ645" s="0"/>
      <c r="FK645" s="0"/>
      <c r="FL645" s="0"/>
      <c r="FM645" s="0"/>
      <c r="FN645" s="0"/>
      <c r="FO645" s="0"/>
      <c r="FP645" s="0"/>
      <c r="FQ645" s="0"/>
      <c r="FR645" s="0"/>
      <c r="FS645" s="0"/>
      <c r="FT645" s="0"/>
      <c r="FU645" s="0"/>
      <c r="FV645" s="0"/>
      <c r="FW645" s="0"/>
      <c r="FX645" s="0"/>
      <c r="FY645" s="0"/>
      <c r="FZ645" s="0"/>
      <c r="GA645" s="0"/>
      <c r="GB645" s="0"/>
      <c r="GC645" s="0"/>
      <c r="GD645" s="0"/>
      <c r="GE645" s="0"/>
      <c r="GF645" s="0"/>
      <c r="GG645" s="0"/>
      <c r="GH645" s="0"/>
      <c r="GI645" s="0"/>
      <c r="GJ645" s="0"/>
      <c r="GK645" s="0"/>
      <c r="GL645" s="0"/>
      <c r="GM645" s="0"/>
      <c r="GN645" s="0"/>
      <c r="GO645" s="0"/>
      <c r="GP645" s="0"/>
      <c r="GQ645" s="0"/>
      <c r="GR645" s="0"/>
      <c r="GS645" s="0"/>
      <c r="GT645" s="0"/>
      <c r="GU645" s="0"/>
      <c r="GV645" s="0"/>
      <c r="GW645" s="0"/>
      <c r="GX645" s="0"/>
      <c r="GY645" s="0"/>
      <c r="GZ645" s="0"/>
      <c r="HA645" s="0"/>
      <c r="HB645" s="0"/>
      <c r="HC645" s="0"/>
      <c r="HD645" s="0"/>
      <c r="HE645" s="0"/>
      <c r="HF645" s="0"/>
      <c r="HG645" s="0"/>
      <c r="HH645" s="0"/>
      <c r="HI645" s="0"/>
      <c r="HJ645" s="0"/>
      <c r="HK645" s="0"/>
      <c r="HL645" s="0"/>
      <c r="HM645" s="0"/>
      <c r="HN645" s="0"/>
      <c r="HO645" s="0"/>
      <c r="HP645" s="0"/>
      <c r="HQ645" s="0"/>
      <c r="HR645" s="0"/>
      <c r="HS645" s="0"/>
      <c r="HT645" s="0"/>
      <c r="HU645" s="0"/>
      <c r="HV645" s="0"/>
      <c r="HW645" s="0"/>
      <c r="HX645" s="0"/>
      <c r="HY645" s="0"/>
      <c r="HZ645" s="0"/>
      <c r="IA645" s="0"/>
      <c r="IB645" s="0"/>
      <c r="IC645" s="0"/>
      <c r="ID645" s="0"/>
      <c r="IE645" s="0"/>
      <c r="IF645" s="0"/>
      <c r="IG645" s="0"/>
      <c r="IH645" s="0"/>
      <c r="II645" s="0"/>
      <c r="IJ645" s="0"/>
      <c r="IK645" s="0"/>
      <c r="IL645" s="0"/>
      <c r="IM645" s="0"/>
      <c r="IN645" s="0"/>
      <c r="IO645" s="0"/>
      <c r="IP645" s="0"/>
      <c r="IQ645" s="0"/>
      <c r="IR645" s="0"/>
      <c r="IS645" s="0"/>
      <c r="IT645" s="0"/>
      <c r="IU645" s="0"/>
      <c r="IV645" s="0"/>
      <c r="IW645" s="0"/>
    </row>
    <row r="646" customFormat="false" ht="12.75" hidden="false" customHeight="false" outlineLevel="0" collapsed="false">
      <c r="A646" s="58"/>
      <c r="B646" s="182"/>
      <c r="C646" s="60"/>
      <c r="D646" s="61"/>
      <c r="E646" s="60" t="s">
        <v>1553</v>
      </c>
      <c r="F646" s="60" t="s">
        <v>1553</v>
      </c>
      <c r="G646" s="62"/>
      <c r="H646" s="62"/>
      <c r="I646" s="61"/>
      <c r="J646" s="61"/>
      <c r="K646" s="61"/>
      <c r="L646" s="64"/>
      <c r="N646" s="0"/>
      <c r="O646" s="64"/>
      <c r="P646" s="183"/>
      <c r="Q646" s="64"/>
      <c r="R646" s="66" t="n">
        <v>-176</v>
      </c>
      <c r="S646" s="64"/>
      <c r="T646" s="64"/>
      <c r="U646" s="66" t="n">
        <v>-176</v>
      </c>
      <c r="V646" s="64"/>
      <c r="W646" s="66" t="n">
        <v>-176</v>
      </c>
      <c r="X646" s="66"/>
      <c r="Y646" s="183"/>
      <c r="Z646" s="192"/>
      <c r="AA646" s="181"/>
      <c r="AC646" s="68"/>
      <c r="AD646" s="0"/>
      <c r="AE646" s="75"/>
      <c r="AF646" s="76"/>
      <c r="AG646" s="77"/>
      <c r="AH646" s="71"/>
      <c r="AI646" s="71"/>
      <c r="AJ646" s="61"/>
      <c r="AK646" s="54"/>
      <c r="AL646" s="0"/>
      <c r="AM646" s="0"/>
      <c r="AN646" s="0"/>
      <c r="AO646" s="0"/>
      <c r="AP646" s="0"/>
      <c r="AQ646" s="0"/>
      <c r="AR646" s="0"/>
      <c r="AS646" s="0"/>
      <c r="AT646" s="0"/>
      <c r="AU646" s="0"/>
      <c r="AV646" s="0"/>
      <c r="AW646" s="0"/>
      <c r="AX646" s="0"/>
      <c r="AY646" s="0"/>
      <c r="AZ646" s="0"/>
      <c r="BA646" s="0"/>
      <c r="BB646" s="0"/>
      <c r="BC646" s="0"/>
      <c r="BD646" s="0"/>
      <c r="BE646" s="0"/>
      <c r="BF646" s="0"/>
      <c r="BG646" s="0"/>
      <c r="BH646" s="0"/>
      <c r="BI646" s="0"/>
      <c r="BJ646" s="0"/>
      <c r="BK646" s="0"/>
      <c r="BL646" s="0"/>
      <c r="BM646" s="0"/>
      <c r="BN646" s="0"/>
      <c r="BO646" s="0"/>
      <c r="BP646" s="0"/>
      <c r="BQ646" s="0"/>
      <c r="BR646" s="0"/>
      <c r="BS646" s="0"/>
      <c r="BT646" s="0"/>
      <c r="BU646" s="0"/>
      <c r="BV646" s="0"/>
      <c r="BW646" s="0"/>
      <c r="BX646" s="0"/>
      <c r="BY646" s="0"/>
      <c r="BZ646" s="0"/>
      <c r="CA646" s="0"/>
      <c r="CB646" s="0"/>
      <c r="CC646" s="0"/>
      <c r="CD646" s="0"/>
      <c r="CE646" s="0"/>
      <c r="CF646" s="0"/>
      <c r="CG646" s="0"/>
      <c r="CH646" s="0"/>
      <c r="CI646" s="0"/>
      <c r="CJ646" s="0"/>
      <c r="CK646" s="0"/>
      <c r="CL646" s="0"/>
      <c r="CM646" s="0"/>
      <c r="CN646" s="0"/>
      <c r="CO646" s="0"/>
      <c r="CP646" s="0"/>
      <c r="CQ646" s="0"/>
      <c r="CR646" s="0"/>
      <c r="CS646" s="0"/>
      <c r="CT646" s="0"/>
      <c r="CU646" s="0"/>
      <c r="CV646" s="0"/>
      <c r="CW646" s="0"/>
      <c r="CX646" s="0"/>
      <c r="CY646" s="0"/>
      <c r="CZ646" s="0"/>
      <c r="DA646" s="0"/>
      <c r="DB646" s="0"/>
      <c r="DC646" s="0"/>
      <c r="DD646" s="0"/>
      <c r="DE646" s="0"/>
      <c r="DF646" s="0"/>
      <c r="DG646" s="0"/>
      <c r="DH646" s="0"/>
      <c r="DI646" s="0"/>
      <c r="DJ646" s="0"/>
      <c r="DK646" s="0"/>
      <c r="DL646" s="0"/>
      <c r="DM646" s="0"/>
      <c r="DN646" s="0"/>
      <c r="DO646" s="0"/>
      <c r="DP646" s="0"/>
      <c r="DQ646" s="0"/>
      <c r="DR646" s="0"/>
      <c r="DS646" s="0"/>
      <c r="DT646" s="0"/>
      <c r="DU646" s="0"/>
      <c r="DV646" s="0"/>
      <c r="DW646" s="0"/>
      <c r="DX646" s="0"/>
      <c r="DY646" s="0"/>
      <c r="DZ646" s="0"/>
      <c r="EA646" s="0"/>
      <c r="EB646" s="0"/>
      <c r="EC646" s="0"/>
      <c r="ED646" s="0"/>
      <c r="EE646" s="0"/>
      <c r="EF646" s="0"/>
      <c r="EG646" s="0"/>
      <c r="EH646" s="0"/>
      <c r="EI646" s="0"/>
      <c r="EJ646" s="0"/>
      <c r="EK646" s="0"/>
      <c r="EL646" s="0"/>
      <c r="EM646" s="0"/>
      <c r="EN646" s="0"/>
      <c r="EO646" s="0"/>
      <c r="EP646" s="0"/>
      <c r="EQ646" s="0"/>
      <c r="ER646" s="0"/>
      <c r="ES646" s="0"/>
      <c r="ET646" s="0"/>
      <c r="EU646" s="0"/>
      <c r="EV646" s="0"/>
      <c r="EW646" s="0"/>
      <c r="EX646" s="0"/>
      <c r="EY646" s="0"/>
      <c r="EZ646" s="0"/>
      <c r="FA646" s="0"/>
      <c r="FB646" s="0"/>
      <c r="FC646" s="0"/>
      <c r="FD646" s="0"/>
      <c r="FE646" s="0"/>
      <c r="FF646" s="0"/>
      <c r="FG646" s="0"/>
      <c r="FH646" s="0"/>
      <c r="FI646" s="0"/>
      <c r="FJ646" s="0"/>
      <c r="FK646" s="0"/>
      <c r="FL646" s="0"/>
      <c r="FM646" s="0"/>
      <c r="FN646" s="0"/>
      <c r="FO646" s="0"/>
      <c r="FP646" s="0"/>
      <c r="FQ646" s="0"/>
      <c r="FR646" s="0"/>
      <c r="FS646" s="0"/>
      <c r="FT646" s="0"/>
      <c r="FU646" s="0"/>
      <c r="FV646" s="0"/>
      <c r="FW646" s="0"/>
      <c r="FX646" s="0"/>
      <c r="FY646" s="0"/>
      <c r="FZ646" s="0"/>
      <c r="GA646" s="0"/>
      <c r="GB646" s="0"/>
      <c r="GC646" s="0"/>
      <c r="GD646" s="0"/>
      <c r="GE646" s="0"/>
      <c r="GF646" s="0"/>
      <c r="GG646" s="0"/>
      <c r="GH646" s="0"/>
      <c r="GI646" s="0"/>
      <c r="GJ646" s="0"/>
      <c r="GK646" s="0"/>
      <c r="GL646" s="0"/>
      <c r="GM646" s="0"/>
      <c r="GN646" s="0"/>
      <c r="GO646" s="0"/>
      <c r="GP646" s="0"/>
      <c r="GQ646" s="0"/>
      <c r="GR646" s="0"/>
      <c r="GS646" s="0"/>
      <c r="GT646" s="0"/>
      <c r="GU646" s="0"/>
      <c r="GV646" s="0"/>
      <c r="GW646" s="0"/>
      <c r="GX646" s="0"/>
      <c r="GY646" s="0"/>
      <c r="GZ646" s="0"/>
      <c r="HA646" s="0"/>
      <c r="HB646" s="0"/>
      <c r="HC646" s="0"/>
      <c r="HD646" s="0"/>
      <c r="HE646" s="0"/>
      <c r="HF646" s="0"/>
      <c r="HG646" s="0"/>
      <c r="HH646" s="0"/>
      <c r="HI646" s="0"/>
      <c r="HJ646" s="0"/>
      <c r="HK646" s="0"/>
      <c r="HL646" s="0"/>
      <c r="HM646" s="0"/>
      <c r="HN646" s="0"/>
      <c r="HO646" s="0"/>
      <c r="HP646" s="0"/>
      <c r="HQ646" s="0"/>
      <c r="HR646" s="0"/>
      <c r="HS646" s="0"/>
      <c r="HT646" s="0"/>
      <c r="HU646" s="0"/>
      <c r="HV646" s="0"/>
      <c r="HW646" s="0"/>
      <c r="HX646" s="0"/>
      <c r="HY646" s="0"/>
      <c r="HZ646" s="0"/>
      <c r="IA646" s="0"/>
      <c r="IB646" s="0"/>
      <c r="IC646" s="0"/>
      <c r="ID646" s="0"/>
      <c r="IE646" s="0"/>
      <c r="IF646" s="0"/>
      <c r="IG646" s="0"/>
      <c r="IH646" s="0"/>
      <c r="II646" s="0"/>
      <c r="IJ646" s="0"/>
      <c r="IK646" s="0"/>
      <c r="IL646" s="0"/>
      <c r="IM646" s="0"/>
      <c r="IN646" s="0"/>
      <c r="IO646" s="0"/>
      <c r="IP646" s="0"/>
      <c r="IQ646" s="0"/>
      <c r="IR646" s="0"/>
      <c r="IS646" s="0"/>
      <c r="IT646" s="0"/>
      <c r="IU646" s="0"/>
      <c r="IV646" s="0"/>
      <c r="IW646" s="0"/>
    </row>
    <row r="647" customFormat="false" ht="12.75" hidden="false" customHeight="false" outlineLevel="0" collapsed="false">
      <c r="A647" s="58"/>
      <c r="B647" s="182"/>
      <c r="C647" s="60"/>
      <c r="D647" s="61"/>
      <c r="E647" s="60"/>
      <c r="F647" s="60"/>
      <c r="G647" s="62"/>
      <c r="H647" s="62"/>
      <c r="I647" s="61"/>
      <c r="J647" s="61"/>
      <c r="K647" s="61"/>
      <c r="L647" s="64"/>
      <c r="N647" s="0"/>
      <c r="O647" s="64"/>
      <c r="P647" s="183"/>
      <c r="Q647" s="64"/>
      <c r="R647" s="66"/>
      <c r="S647" s="64"/>
      <c r="T647" s="64"/>
      <c r="U647" s="66"/>
      <c r="V647" s="64"/>
      <c r="W647" s="66"/>
      <c r="X647" s="66"/>
      <c r="Y647" s="183"/>
      <c r="Z647" s="192"/>
      <c r="AA647" s="181"/>
      <c r="AC647" s="68"/>
      <c r="AD647" s="0"/>
      <c r="AE647" s="75"/>
      <c r="AF647" s="76"/>
      <c r="AG647" s="77"/>
      <c r="AH647" s="71"/>
      <c r="AI647" s="71"/>
      <c r="AJ647" s="61"/>
      <c r="AK647" s="54"/>
      <c r="AL647" s="0"/>
      <c r="AM647" s="0"/>
      <c r="AN647" s="0"/>
      <c r="AO647" s="0"/>
      <c r="AP647" s="0"/>
      <c r="AQ647" s="0"/>
      <c r="AR647" s="0"/>
      <c r="AS647" s="0"/>
      <c r="AT647" s="0"/>
      <c r="AU647" s="0"/>
      <c r="AV647" s="0"/>
      <c r="AW647" s="0"/>
      <c r="AX647" s="0"/>
      <c r="AY647" s="0"/>
      <c r="AZ647" s="0"/>
      <c r="BA647" s="0"/>
      <c r="BB647" s="0"/>
      <c r="BC647" s="0"/>
      <c r="BD647" s="0"/>
      <c r="BE647" s="0"/>
      <c r="BF647" s="0"/>
      <c r="BG647" s="0"/>
      <c r="BH647" s="0"/>
      <c r="BI647" s="0"/>
      <c r="BJ647" s="0"/>
      <c r="BK647" s="0"/>
      <c r="BL647" s="0"/>
      <c r="BM647" s="0"/>
      <c r="BN647" s="0"/>
      <c r="BO647" s="0"/>
      <c r="BP647" s="0"/>
      <c r="BQ647" s="0"/>
      <c r="BR647" s="0"/>
      <c r="BS647" s="0"/>
      <c r="BT647" s="0"/>
      <c r="BU647" s="0"/>
      <c r="BV647" s="0"/>
      <c r="BW647" s="0"/>
      <c r="BX647" s="0"/>
      <c r="BY647" s="0"/>
      <c r="BZ647" s="0"/>
      <c r="CA647" s="0"/>
      <c r="CB647" s="0"/>
      <c r="CC647" s="0"/>
      <c r="CD647" s="0"/>
      <c r="CE647" s="0"/>
      <c r="CF647" s="0"/>
      <c r="CG647" s="0"/>
      <c r="CH647" s="0"/>
      <c r="CI647" s="0"/>
      <c r="CJ647" s="0"/>
      <c r="CK647" s="0"/>
      <c r="CL647" s="0"/>
      <c r="CM647" s="0"/>
      <c r="CN647" s="0"/>
      <c r="CO647" s="0"/>
      <c r="CP647" s="0"/>
      <c r="CQ647" s="0"/>
      <c r="CR647" s="0"/>
      <c r="CS647" s="0"/>
      <c r="CT647" s="0"/>
      <c r="CU647" s="0"/>
      <c r="CV647" s="0"/>
      <c r="CW647" s="0"/>
      <c r="CX647" s="0"/>
      <c r="CY647" s="0"/>
      <c r="CZ647" s="0"/>
      <c r="DA647" s="0"/>
      <c r="DB647" s="0"/>
      <c r="DC647" s="0"/>
      <c r="DD647" s="0"/>
      <c r="DE647" s="0"/>
      <c r="DF647" s="0"/>
      <c r="DG647" s="0"/>
      <c r="DH647" s="0"/>
      <c r="DI647" s="0"/>
      <c r="DJ647" s="0"/>
      <c r="DK647" s="0"/>
      <c r="DL647" s="0"/>
      <c r="DM647" s="0"/>
      <c r="DN647" s="0"/>
      <c r="DO647" s="0"/>
      <c r="DP647" s="0"/>
      <c r="DQ647" s="0"/>
      <c r="DR647" s="0"/>
      <c r="DS647" s="0"/>
      <c r="DT647" s="0"/>
      <c r="DU647" s="0"/>
      <c r="DV647" s="0"/>
      <c r="DW647" s="0"/>
      <c r="DX647" s="0"/>
      <c r="DY647" s="0"/>
      <c r="DZ647" s="0"/>
      <c r="EA647" s="0"/>
      <c r="EB647" s="0"/>
      <c r="EC647" s="0"/>
      <c r="ED647" s="0"/>
      <c r="EE647" s="0"/>
      <c r="EF647" s="0"/>
      <c r="EG647" s="0"/>
      <c r="EH647" s="0"/>
      <c r="EI647" s="0"/>
      <c r="EJ647" s="0"/>
      <c r="EK647" s="0"/>
      <c r="EL647" s="0"/>
      <c r="EM647" s="0"/>
      <c r="EN647" s="0"/>
      <c r="EO647" s="0"/>
      <c r="EP647" s="0"/>
      <c r="EQ647" s="0"/>
      <c r="ER647" s="0"/>
      <c r="ES647" s="0"/>
      <c r="ET647" s="0"/>
      <c r="EU647" s="0"/>
      <c r="EV647" s="0"/>
      <c r="EW647" s="0"/>
      <c r="EX647" s="0"/>
      <c r="EY647" s="0"/>
      <c r="EZ647" s="0"/>
      <c r="FA647" s="0"/>
      <c r="FB647" s="0"/>
      <c r="FC647" s="0"/>
      <c r="FD647" s="0"/>
      <c r="FE647" s="0"/>
      <c r="FF647" s="0"/>
      <c r="FG647" s="0"/>
      <c r="FH647" s="0"/>
      <c r="FI647" s="0"/>
      <c r="FJ647" s="0"/>
      <c r="FK647" s="0"/>
      <c r="FL647" s="0"/>
      <c r="FM647" s="0"/>
      <c r="FN647" s="0"/>
      <c r="FO647" s="0"/>
      <c r="FP647" s="0"/>
      <c r="FQ647" s="0"/>
      <c r="FR647" s="0"/>
      <c r="FS647" s="0"/>
      <c r="FT647" s="0"/>
      <c r="FU647" s="0"/>
      <c r="FV647" s="0"/>
      <c r="FW647" s="0"/>
      <c r="FX647" s="0"/>
      <c r="FY647" s="0"/>
      <c r="FZ647" s="0"/>
      <c r="GA647" s="0"/>
      <c r="GB647" s="0"/>
      <c r="GC647" s="0"/>
      <c r="GD647" s="0"/>
      <c r="GE647" s="0"/>
      <c r="GF647" s="0"/>
      <c r="GG647" s="0"/>
      <c r="GH647" s="0"/>
      <c r="GI647" s="0"/>
      <c r="GJ647" s="0"/>
      <c r="GK647" s="0"/>
      <c r="GL647" s="0"/>
      <c r="GM647" s="0"/>
      <c r="GN647" s="0"/>
      <c r="GO647" s="0"/>
      <c r="GP647" s="0"/>
      <c r="GQ647" s="0"/>
      <c r="GR647" s="0"/>
      <c r="GS647" s="0"/>
      <c r="GT647" s="0"/>
      <c r="GU647" s="0"/>
      <c r="GV647" s="0"/>
      <c r="GW647" s="0"/>
      <c r="GX647" s="0"/>
      <c r="GY647" s="0"/>
      <c r="GZ647" s="0"/>
      <c r="HA647" s="0"/>
      <c r="HB647" s="0"/>
      <c r="HC647" s="0"/>
      <c r="HD647" s="0"/>
      <c r="HE647" s="0"/>
      <c r="HF647" s="0"/>
      <c r="HG647" s="0"/>
      <c r="HH647" s="0"/>
      <c r="HI647" s="0"/>
      <c r="HJ647" s="0"/>
      <c r="HK647" s="0"/>
      <c r="HL647" s="0"/>
      <c r="HM647" s="0"/>
      <c r="HN647" s="0"/>
      <c r="HO647" s="0"/>
      <c r="HP647" s="0"/>
      <c r="HQ647" s="0"/>
      <c r="HR647" s="0"/>
      <c r="HS647" s="0"/>
      <c r="HT647" s="0"/>
      <c r="HU647" s="0"/>
      <c r="HV647" s="0"/>
      <c r="HW647" s="0"/>
      <c r="HX647" s="0"/>
      <c r="HY647" s="0"/>
      <c r="HZ647" s="0"/>
      <c r="IA647" s="0"/>
      <c r="IB647" s="0"/>
      <c r="IC647" s="0"/>
      <c r="ID647" s="0"/>
      <c r="IE647" s="0"/>
      <c r="IF647" s="0"/>
      <c r="IG647" s="0"/>
      <c r="IH647" s="0"/>
      <c r="II647" s="0"/>
      <c r="IJ647" s="0"/>
      <c r="IK647" s="0"/>
      <c r="IL647" s="0"/>
      <c r="IM647" s="0"/>
      <c r="IN647" s="0"/>
      <c r="IO647" s="0"/>
      <c r="IP647" s="0"/>
      <c r="IQ647" s="0"/>
      <c r="IR647" s="0"/>
      <c r="IS647" s="0"/>
      <c r="IT647" s="0"/>
      <c r="IU647" s="0"/>
      <c r="IV647" s="0"/>
      <c r="IW647" s="0"/>
    </row>
    <row r="648" customFormat="false" ht="12.75" hidden="false" customHeight="false" outlineLevel="0" collapsed="false">
      <c r="A648" s="58"/>
      <c r="B648" s="182"/>
      <c r="C648" s="60"/>
      <c r="D648" s="61"/>
      <c r="E648" s="60" t="s">
        <v>1554</v>
      </c>
      <c r="F648" s="60" t="s">
        <v>1554</v>
      </c>
      <c r="G648" s="62"/>
      <c r="H648" s="62"/>
      <c r="I648" s="61"/>
      <c r="J648" s="61"/>
      <c r="K648" s="61"/>
      <c r="L648" s="64"/>
      <c r="N648" s="0"/>
      <c r="O648" s="64"/>
      <c r="P648" s="183"/>
      <c r="Q648" s="64"/>
      <c r="R648" s="66" t="n">
        <f aca="false">SUM(R622:R647)</f>
        <v>-31751</v>
      </c>
      <c r="S648" s="64"/>
      <c r="T648" s="64"/>
      <c r="U648" s="66" t="n">
        <f aca="false">SUM(U622:U647)</f>
        <v>-31614</v>
      </c>
      <c r="V648" s="64"/>
      <c r="W648" s="66" t="n">
        <f aca="false">SUM(W622:W647)</f>
        <v>-31616</v>
      </c>
      <c r="X648" s="66"/>
      <c r="Y648" s="183"/>
      <c r="Z648" s="192"/>
      <c r="AA648" s="181"/>
      <c r="AC648" s="68"/>
      <c r="AD648" s="0"/>
      <c r="AE648" s="75"/>
      <c r="AF648" s="76"/>
      <c r="AG648" s="77"/>
      <c r="AH648" s="71"/>
      <c r="AI648" s="71"/>
      <c r="AJ648" s="61"/>
      <c r="AK648" s="54"/>
      <c r="AL648" s="0"/>
      <c r="AM648" s="0"/>
      <c r="AN648" s="0"/>
      <c r="AO648" s="0"/>
      <c r="AP648" s="0"/>
      <c r="AQ648" s="0"/>
      <c r="AR648" s="0"/>
      <c r="AS648" s="0"/>
      <c r="AT648" s="0"/>
      <c r="AU648" s="0"/>
      <c r="AV648" s="0"/>
      <c r="AW648" s="0"/>
      <c r="AX648" s="0"/>
      <c r="AY648" s="0"/>
      <c r="AZ648" s="0"/>
      <c r="BA648" s="0"/>
      <c r="BB648" s="0"/>
      <c r="BC648" s="0"/>
      <c r="BD648" s="0"/>
      <c r="BE648" s="0"/>
      <c r="BF648" s="0"/>
      <c r="BG648" s="0"/>
      <c r="BH648" s="0"/>
      <c r="BI648" s="0"/>
      <c r="BJ648" s="0"/>
      <c r="BK648" s="0"/>
      <c r="BL648" s="0"/>
      <c r="BM648" s="0"/>
      <c r="BN648" s="0"/>
      <c r="BO648" s="0"/>
      <c r="BP648" s="0"/>
      <c r="BQ648" s="0"/>
      <c r="BR648" s="0"/>
      <c r="BS648" s="0"/>
      <c r="BT648" s="0"/>
      <c r="BU648" s="0"/>
      <c r="BV648" s="0"/>
      <c r="BW648" s="0"/>
      <c r="BX648" s="0"/>
      <c r="BY648" s="0"/>
      <c r="BZ648" s="0"/>
      <c r="CA648" s="0"/>
      <c r="CB648" s="0"/>
      <c r="CC648" s="0"/>
      <c r="CD648" s="0"/>
      <c r="CE648" s="0"/>
      <c r="CF648" s="0"/>
      <c r="CG648" s="0"/>
      <c r="CH648" s="0"/>
      <c r="CI648" s="0"/>
      <c r="CJ648" s="0"/>
      <c r="CK648" s="0"/>
      <c r="CL648" s="0"/>
      <c r="CM648" s="0"/>
      <c r="CN648" s="0"/>
      <c r="CO648" s="0"/>
      <c r="CP648" s="0"/>
      <c r="CQ648" s="0"/>
      <c r="CR648" s="0"/>
      <c r="CS648" s="0"/>
      <c r="CT648" s="0"/>
      <c r="CU648" s="0"/>
      <c r="CV648" s="0"/>
      <c r="CW648" s="0"/>
      <c r="CX648" s="0"/>
      <c r="CY648" s="0"/>
      <c r="CZ648" s="0"/>
      <c r="DA648" s="0"/>
      <c r="DB648" s="0"/>
      <c r="DC648" s="0"/>
      <c r="DD648" s="0"/>
      <c r="DE648" s="0"/>
      <c r="DF648" s="0"/>
      <c r="DG648" s="0"/>
      <c r="DH648" s="0"/>
      <c r="DI648" s="0"/>
      <c r="DJ648" s="0"/>
      <c r="DK648" s="0"/>
      <c r="DL648" s="0"/>
      <c r="DM648" s="0"/>
      <c r="DN648" s="0"/>
      <c r="DO648" s="0"/>
      <c r="DP648" s="0"/>
      <c r="DQ648" s="0"/>
      <c r="DR648" s="0"/>
      <c r="DS648" s="0"/>
      <c r="DT648" s="0"/>
      <c r="DU648" s="0"/>
      <c r="DV648" s="0"/>
      <c r="DW648" s="0"/>
      <c r="DX648" s="0"/>
      <c r="DY648" s="0"/>
      <c r="DZ648" s="0"/>
      <c r="EA648" s="0"/>
      <c r="EB648" s="0"/>
      <c r="EC648" s="0"/>
      <c r="ED648" s="0"/>
      <c r="EE648" s="0"/>
      <c r="EF648" s="0"/>
      <c r="EG648" s="0"/>
      <c r="EH648" s="0"/>
      <c r="EI648" s="0"/>
      <c r="EJ648" s="0"/>
      <c r="EK648" s="0"/>
      <c r="EL648" s="0"/>
      <c r="EM648" s="0"/>
      <c r="EN648" s="0"/>
      <c r="EO648" s="0"/>
      <c r="EP648" s="0"/>
      <c r="EQ648" s="0"/>
      <c r="ER648" s="0"/>
      <c r="ES648" s="0"/>
      <c r="ET648" s="0"/>
      <c r="EU648" s="0"/>
      <c r="EV648" s="0"/>
      <c r="EW648" s="0"/>
      <c r="EX648" s="0"/>
      <c r="EY648" s="0"/>
      <c r="EZ648" s="0"/>
      <c r="FA648" s="0"/>
      <c r="FB648" s="0"/>
      <c r="FC648" s="0"/>
      <c r="FD648" s="0"/>
      <c r="FE648" s="0"/>
      <c r="FF648" s="0"/>
      <c r="FG648" s="0"/>
      <c r="FH648" s="0"/>
      <c r="FI648" s="0"/>
      <c r="FJ648" s="0"/>
      <c r="FK648" s="0"/>
      <c r="FL648" s="0"/>
      <c r="FM648" s="0"/>
      <c r="FN648" s="0"/>
      <c r="FO648" s="0"/>
      <c r="FP648" s="0"/>
      <c r="FQ648" s="0"/>
      <c r="FR648" s="0"/>
      <c r="FS648" s="0"/>
      <c r="FT648" s="0"/>
      <c r="FU648" s="0"/>
      <c r="FV648" s="0"/>
      <c r="FW648" s="0"/>
      <c r="FX648" s="0"/>
      <c r="FY648" s="0"/>
      <c r="FZ648" s="0"/>
      <c r="GA648" s="0"/>
      <c r="GB648" s="0"/>
      <c r="GC648" s="0"/>
      <c r="GD648" s="0"/>
      <c r="GE648" s="0"/>
      <c r="GF648" s="0"/>
      <c r="GG648" s="0"/>
      <c r="GH648" s="0"/>
      <c r="GI648" s="0"/>
      <c r="GJ648" s="0"/>
      <c r="GK648" s="0"/>
      <c r="GL648" s="0"/>
      <c r="GM648" s="0"/>
      <c r="GN648" s="0"/>
      <c r="GO648" s="0"/>
      <c r="GP648" s="0"/>
      <c r="GQ648" s="0"/>
      <c r="GR648" s="0"/>
      <c r="GS648" s="0"/>
      <c r="GT648" s="0"/>
      <c r="GU648" s="0"/>
      <c r="GV648" s="0"/>
      <c r="GW648" s="0"/>
      <c r="GX648" s="0"/>
      <c r="GY648" s="0"/>
      <c r="GZ648" s="0"/>
      <c r="HA648" s="0"/>
      <c r="HB648" s="0"/>
      <c r="HC648" s="0"/>
      <c r="HD648" s="0"/>
      <c r="HE648" s="0"/>
      <c r="HF648" s="0"/>
      <c r="HG648" s="0"/>
      <c r="HH648" s="0"/>
      <c r="HI648" s="0"/>
      <c r="HJ648" s="0"/>
      <c r="HK648" s="0"/>
      <c r="HL648" s="0"/>
      <c r="HM648" s="0"/>
      <c r="HN648" s="0"/>
      <c r="HO648" s="0"/>
      <c r="HP648" s="0"/>
      <c r="HQ648" s="0"/>
      <c r="HR648" s="0"/>
      <c r="HS648" s="0"/>
      <c r="HT648" s="0"/>
      <c r="HU648" s="0"/>
      <c r="HV648" s="0"/>
      <c r="HW648" s="0"/>
      <c r="HX648" s="0"/>
      <c r="HY648" s="0"/>
      <c r="HZ648" s="0"/>
      <c r="IA648" s="0"/>
      <c r="IB648" s="0"/>
      <c r="IC648" s="0"/>
      <c r="ID648" s="0"/>
      <c r="IE648" s="0"/>
      <c r="IF648" s="0"/>
      <c r="IG648" s="0"/>
      <c r="IH648" s="0"/>
      <c r="II648" s="0"/>
      <c r="IJ648" s="0"/>
      <c r="IK648" s="0"/>
      <c r="IL648" s="0"/>
      <c r="IM648" s="0"/>
      <c r="IN648" s="0"/>
      <c r="IO648" s="0"/>
      <c r="IP648" s="0"/>
      <c r="IQ648" s="0"/>
      <c r="IR648" s="0"/>
      <c r="IS648" s="0"/>
      <c r="IT648" s="0"/>
      <c r="IU648" s="0"/>
      <c r="IV648" s="0"/>
      <c r="IW648" s="0"/>
    </row>
    <row r="649" customFormat="false" ht="12.75" hidden="false" customHeight="false" outlineLevel="0" collapsed="false">
      <c r="F649" s="60"/>
    </row>
    <row r="650" customFormat="false" ht="12.75" hidden="false" customHeight="false" outlineLevel="0" collapsed="false">
      <c r="E650" s="193" t="s">
        <v>1555</v>
      </c>
      <c r="F650" s="60" t="s">
        <v>1555</v>
      </c>
      <c r="R650" s="7" t="s">
        <v>1556</v>
      </c>
      <c r="U650" s="7" t="s">
        <v>1556</v>
      </c>
      <c r="W650" s="7" t="s">
        <v>1556</v>
      </c>
    </row>
    <row r="651" customFormat="false" ht="12.75" hidden="false" customHeight="false" outlineLevel="0" collapsed="false">
      <c r="A651" s="194"/>
      <c r="C651" s="2"/>
      <c r="D651" s="11"/>
      <c r="E651" s="2" t="s">
        <v>1557</v>
      </c>
      <c r="F651" s="60" t="s">
        <v>1557</v>
      </c>
      <c r="G651" s="194"/>
      <c r="H651" s="194"/>
      <c r="I651" s="11"/>
      <c r="J651" s="194"/>
      <c r="K651" s="11"/>
      <c r="L651" s="11"/>
      <c r="M651" s="2"/>
      <c r="N651" s="11"/>
      <c r="O651" s="11"/>
      <c r="P651" s="11"/>
      <c r="Q651" s="11"/>
      <c r="R651" s="11" t="n">
        <f aca="false">+M651</f>
        <v>0</v>
      </c>
      <c r="S651" s="11"/>
      <c r="T651" s="11"/>
      <c r="U651" s="11" t="n">
        <f aca="false">+P651</f>
        <v>0</v>
      </c>
      <c r="V651" s="11"/>
      <c r="W651" s="11" t="n">
        <f aca="false">+R651</f>
        <v>0</v>
      </c>
      <c r="X651" s="11"/>
      <c r="Y651" s="11"/>
      <c r="Z651" s="195"/>
      <c r="AA651" s="11"/>
      <c r="AC651" s="11"/>
      <c r="AD651" s="11"/>
      <c r="AE651" s="11"/>
      <c r="AH651" s="195"/>
      <c r="AI651" s="195"/>
      <c r="AJ651" s="11"/>
      <c r="AK651" s="11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</row>
    <row r="652" customFormat="false" ht="12.75" hidden="false" customHeight="false" outlineLevel="0" collapsed="false">
      <c r="A652" s="196"/>
      <c r="C652" s="197"/>
      <c r="D652" s="198"/>
      <c r="E652" s="197" t="s">
        <v>1558</v>
      </c>
      <c r="F652" s="60" t="s">
        <v>1558</v>
      </c>
      <c r="G652" s="196"/>
      <c r="H652" s="196"/>
      <c r="I652" s="198"/>
      <c r="J652" s="196"/>
      <c r="K652" s="198"/>
      <c r="L652" s="198"/>
      <c r="M652" s="197"/>
      <c r="N652" s="198"/>
      <c r="O652" s="198"/>
      <c r="P652" s="198"/>
      <c r="Q652" s="198"/>
      <c r="R652" s="199" t="n">
        <f aca="false">+M652</f>
        <v>0</v>
      </c>
      <c r="S652" s="198"/>
      <c r="T652" s="198"/>
      <c r="U652" s="199" t="n">
        <f aca="false">+P652</f>
        <v>0</v>
      </c>
      <c r="V652" s="198"/>
      <c r="W652" s="199" t="n">
        <f aca="false">+R652</f>
        <v>0</v>
      </c>
      <c r="X652" s="199"/>
      <c r="Y652" s="198"/>
      <c r="Z652" s="195"/>
      <c r="AA652" s="198"/>
      <c r="AC652" s="198"/>
      <c r="AD652" s="198"/>
      <c r="AE652" s="198"/>
      <c r="AH652" s="200"/>
      <c r="AI652" s="200"/>
      <c r="AJ652" s="198"/>
      <c r="AK652" s="198"/>
      <c r="AL652" s="197"/>
      <c r="AM652" s="197"/>
      <c r="AN652" s="197"/>
      <c r="AO652" s="197"/>
      <c r="AP652" s="197"/>
      <c r="AQ652" s="197"/>
      <c r="AR652" s="197"/>
      <c r="AS652" s="197"/>
      <c r="AT652" s="197"/>
      <c r="AU652" s="197"/>
      <c r="AV652" s="197"/>
      <c r="AW652" s="197"/>
      <c r="AX652" s="197"/>
      <c r="AY652" s="197"/>
      <c r="AZ652" s="197"/>
      <c r="BA652" s="197"/>
      <c r="BB652" s="197"/>
      <c r="BC652" s="197"/>
      <c r="BD652" s="197"/>
      <c r="BE652" s="197"/>
      <c r="BF652" s="197"/>
      <c r="BG652" s="197"/>
      <c r="BH652" s="197"/>
      <c r="BI652" s="197"/>
      <c r="BJ652" s="197"/>
      <c r="BK652" s="197"/>
      <c r="BL652" s="197"/>
      <c r="BM652" s="197"/>
      <c r="BN652" s="197"/>
      <c r="BO652" s="197"/>
      <c r="BP652" s="197"/>
      <c r="BQ652" s="197"/>
      <c r="BR652" s="197"/>
      <c r="BS652" s="197"/>
      <c r="BT652" s="197"/>
      <c r="BU652" s="197"/>
      <c r="BV652" s="197"/>
      <c r="BW652" s="197"/>
      <c r="BX652" s="197"/>
      <c r="BY652" s="197"/>
      <c r="BZ652" s="197"/>
      <c r="CA652" s="197"/>
      <c r="CB652" s="197"/>
      <c r="CC652" s="197"/>
      <c r="CD652" s="197"/>
      <c r="CE652" s="197"/>
      <c r="CF652" s="197"/>
      <c r="CG652" s="197"/>
      <c r="CH652" s="197"/>
      <c r="CI652" s="197"/>
      <c r="CJ652" s="197"/>
      <c r="CK652" s="197"/>
      <c r="CL652" s="197"/>
      <c r="CM652" s="197"/>
      <c r="CN652" s="197"/>
      <c r="CO652" s="197"/>
      <c r="CP652" s="197"/>
      <c r="CQ652" s="197"/>
      <c r="CR652" s="197"/>
      <c r="CS652" s="197"/>
      <c r="CT652" s="197"/>
      <c r="CU652" s="197"/>
      <c r="CV652" s="197"/>
      <c r="CW652" s="197"/>
      <c r="CX652" s="197"/>
      <c r="CY652" s="197"/>
      <c r="CZ652" s="197"/>
      <c r="DA652" s="197"/>
      <c r="DB652" s="197"/>
      <c r="DC652" s="197"/>
      <c r="DD652" s="197"/>
      <c r="DE652" s="197"/>
      <c r="DF652" s="197"/>
      <c r="DG652" s="197"/>
      <c r="DH652" s="197"/>
      <c r="DI652" s="197"/>
      <c r="DJ652" s="197"/>
      <c r="DK652" s="197"/>
      <c r="DL652" s="197"/>
      <c r="DM652" s="197"/>
      <c r="DN652" s="197"/>
      <c r="DO652" s="197"/>
      <c r="DP652" s="197"/>
      <c r="DQ652" s="197"/>
      <c r="DR652" s="197"/>
      <c r="DS652" s="197"/>
      <c r="DT652" s="197"/>
      <c r="DU652" s="197"/>
      <c r="DV652" s="197"/>
      <c r="DW652" s="197"/>
      <c r="DX652" s="197"/>
      <c r="DY652" s="197"/>
      <c r="DZ652" s="197"/>
      <c r="EA652" s="197"/>
      <c r="EB652" s="197"/>
      <c r="EC652" s="197"/>
      <c r="ED652" s="197"/>
      <c r="EE652" s="197"/>
      <c r="EF652" s="197"/>
      <c r="EG652" s="197"/>
      <c r="EH652" s="197"/>
      <c r="EI652" s="197"/>
      <c r="EJ652" s="197"/>
      <c r="EK652" s="197"/>
      <c r="EL652" s="197"/>
      <c r="EM652" s="197"/>
      <c r="EN652" s="197"/>
      <c r="EO652" s="197"/>
      <c r="EP652" s="197"/>
      <c r="EQ652" s="197"/>
      <c r="ER652" s="197"/>
      <c r="ES652" s="197"/>
      <c r="ET652" s="197"/>
      <c r="EU652" s="197"/>
      <c r="EV652" s="197"/>
      <c r="EW652" s="197"/>
      <c r="EX652" s="197"/>
      <c r="EY652" s="197"/>
      <c r="EZ652" s="197"/>
      <c r="FA652" s="197"/>
      <c r="FB652" s="197"/>
      <c r="FC652" s="197"/>
      <c r="FD652" s="197"/>
      <c r="FE652" s="197"/>
      <c r="FF652" s="197"/>
      <c r="FG652" s="197"/>
      <c r="FH652" s="197"/>
      <c r="FI652" s="197"/>
      <c r="FJ652" s="197"/>
      <c r="FK652" s="197"/>
      <c r="FL652" s="197"/>
      <c r="FM652" s="197"/>
      <c r="FN652" s="197"/>
      <c r="FO652" s="197"/>
      <c r="FP652" s="197"/>
      <c r="FQ652" s="197"/>
      <c r="FR652" s="197"/>
      <c r="FS652" s="197"/>
      <c r="FT652" s="197"/>
      <c r="FU652" s="197"/>
      <c r="FV652" s="197"/>
      <c r="FW652" s="197"/>
      <c r="FX652" s="197"/>
      <c r="FY652" s="197"/>
      <c r="FZ652" s="197"/>
      <c r="GA652" s="197"/>
      <c r="GB652" s="197"/>
      <c r="GC652" s="197"/>
      <c r="GD652" s="197"/>
      <c r="GE652" s="197"/>
      <c r="GF652" s="197"/>
      <c r="GG652" s="197"/>
      <c r="GH652" s="197"/>
      <c r="GI652" s="197"/>
      <c r="GJ652" s="197"/>
      <c r="GK652" s="197"/>
      <c r="GL652" s="197"/>
      <c r="GM652" s="197"/>
      <c r="GN652" s="197"/>
      <c r="GO652" s="197"/>
      <c r="GP652" s="197"/>
      <c r="GQ652" s="197"/>
      <c r="GR652" s="197"/>
      <c r="GS652" s="197"/>
      <c r="GT652" s="197"/>
      <c r="GU652" s="197"/>
      <c r="GV652" s="197"/>
      <c r="GW652" s="197"/>
      <c r="GX652" s="197"/>
      <c r="GY652" s="197"/>
      <c r="GZ652" s="197"/>
      <c r="HA652" s="197"/>
      <c r="HB652" s="197"/>
      <c r="HC652" s="197"/>
      <c r="HD652" s="197"/>
      <c r="HE652" s="197"/>
      <c r="HF652" s="197"/>
      <c r="HG652" s="197"/>
      <c r="HH652" s="197"/>
      <c r="HI652" s="197"/>
      <c r="HJ652" s="197"/>
      <c r="HK652" s="197"/>
      <c r="HL652" s="197"/>
      <c r="HM652" s="197"/>
      <c r="HN652" s="197"/>
      <c r="HO652" s="197"/>
      <c r="HP652" s="197"/>
      <c r="HQ652" s="197"/>
      <c r="HR652" s="197"/>
      <c r="HS652" s="197"/>
      <c r="HT652" s="197"/>
      <c r="HU652" s="197"/>
      <c r="HV652" s="197"/>
      <c r="HW652" s="197"/>
      <c r="HX652" s="197"/>
      <c r="HY652" s="197"/>
      <c r="HZ652" s="197"/>
      <c r="IA652" s="197"/>
      <c r="IB652" s="197"/>
      <c r="IC652" s="197"/>
      <c r="ID652" s="197"/>
      <c r="IE652" s="197"/>
      <c r="IF652" s="197"/>
      <c r="IG652" s="197"/>
      <c r="IH652" s="197"/>
      <c r="II652" s="197"/>
      <c r="IJ652" s="197"/>
      <c r="IK652" s="197"/>
      <c r="IL652" s="197"/>
      <c r="IM652" s="197"/>
      <c r="IN652" s="197"/>
      <c r="IO652" s="197"/>
      <c r="IP652" s="197"/>
      <c r="IQ652" s="197"/>
      <c r="IR652" s="197"/>
      <c r="IS652" s="197"/>
      <c r="IT652" s="197"/>
      <c r="IU652" s="197"/>
      <c r="IV652" s="197"/>
      <c r="IW652" s="197"/>
    </row>
    <row r="654" customFormat="false" ht="12.75" hidden="false" customHeight="false" outlineLevel="0" collapsed="false">
      <c r="R654" s="198"/>
      <c r="U654" s="198"/>
      <c r="W654" s="198"/>
      <c r="X654" s="198"/>
    </row>
    <row r="655" customFormat="false" ht="12.75" hidden="false" customHeight="false" outlineLevel="0" collapsed="false">
      <c r="R655" s="11"/>
      <c r="U655" s="11"/>
      <c r="W655" s="11"/>
      <c r="X655" s="11"/>
    </row>
    <row r="1110" customFormat="false" ht="12.75" hidden="false" customHeight="false" outlineLevel="0" collapsed="false">
      <c r="E1110" s="3" t="n">
        <v>0</v>
      </c>
    </row>
  </sheetData>
  <autoFilter ref="A4:AK619">
    <filterColumn colId="7">
      <filters>
        <filter val="5701"/>
      </filters>
    </filterColumn>
  </autoFilter>
  <printOptions headings="true" gridLines="true" gridLinesSet="true" horizontalCentered="true" verticalCentered="false"/>
  <pageMargins left="0.25" right="0.25" top="0.5" bottom="0.75" header="0.511811023622047" footer="0.5"/>
  <pageSetup paperSize="1" scale="100" fitToWidth="1" fitToHeight="27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6" manualBreakCount="6">
    <brk id="68" man="true" max="16383" min="0"/>
    <brk id="226" man="true" max="16383" min="0"/>
    <brk id="308" man="true" max="16383" min="0"/>
    <brk id="395" man="true" max="16383" min="0"/>
    <brk id="445" man="true" max="16383" min="0"/>
    <brk id="488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201" t="n">
        <v>36336.4137887731</v>
      </c>
    </row>
    <row r="2" customFormat="false" ht="12.75" hidden="false" customHeight="false" outlineLevel="0" collapsed="false">
      <c r="A2" s="54" t="s">
        <v>1559</v>
      </c>
    </row>
    <row r="3" customFormat="false" ht="12.75" hidden="false" customHeight="true" outlineLevel="0" collapsed="false">
      <c r="F3" s="202" t="s">
        <v>1560</v>
      </c>
      <c r="G3" s="202"/>
      <c r="I3" s="202" t="s">
        <v>1561</v>
      </c>
      <c r="J3" s="202"/>
      <c r="L3" s="203" t="s">
        <v>1562</v>
      </c>
      <c r="M3" s="203"/>
    </row>
    <row r="4" customFormat="false" ht="12.75" hidden="false" customHeight="false" outlineLevel="0" collapsed="false">
      <c r="A4" s="204" t="s">
        <v>20</v>
      </c>
      <c r="B4" s="205" t="s">
        <v>51</v>
      </c>
      <c r="C4" s="206" t="s">
        <v>59</v>
      </c>
      <c r="D4" s="204" t="s">
        <v>1563</v>
      </c>
      <c r="E4" s="54"/>
      <c r="F4" s="205" t="s">
        <v>51</v>
      </c>
      <c r="G4" s="207" t="s">
        <v>59</v>
      </c>
      <c r="H4" s="49"/>
      <c r="I4" s="205" t="s">
        <v>51</v>
      </c>
      <c r="J4" s="207" t="s">
        <v>59</v>
      </c>
      <c r="K4" s="54"/>
      <c r="L4" s="205" t="s">
        <v>51</v>
      </c>
      <c r="M4" s="207" t="s">
        <v>59</v>
      </c>
    </row>
    <row r="5" customFormat="false" ht="12.75" hidden="false" customHeight="false" outlineLevel="0" collapsed="false">
      <c r="A5" s="64" t="s">
        <v>819</v>
      </c>
      <c r="B5" s="208" t="n">
        <v>858</v>
      </c>
      <c r="C5" s="208" t="n">
        <v>0</v>
      </c>
      <c r="D5" s="208" t="n">
        <f aca="false">+B5+C5</f>
        <v>858</v>
      </c>
      <c r="E5" s="54"/>
      <c r="F5" s="209"/>
      <c r="G5" s="210"/>
      <c r="H5" s="49"/>
      <c r="I5" s="211" t="n">
        <f aca="false">+B5/$D$31*$J$32</f>
        <v>-24.4786647037455</v>
      </c>
      <c r="J5" s="212" t="n">
        <f aca="false">+C5/$D$31*$J$32</f>
        <v>-0</v>
      </c>
      <c r="K5" s="54"/>
      <c r="L5" s="213" t="n">
        <f aca="false">+B5+F5+I5</f>
        <v>833.521335296255</v>
      </c>
      <c r="M5" s="214" t="n">
        <f aca="false">+C5+G5+J5</f>
        <v>0</v>
      </c>
    </row>
    <row r="6" customFormat="false" ht="12.75" hidden="false" customHeight="false" outlineLevel="0" collapsed="false">
      <c r="A6" s="1" t="s">
        <v>523</v>
      </c>
      <c r="B6" s="208" t="n">
        <v>4172</v>
      </c>
      <c r="C6" s="208" t="n">
        <v>1270</v>
      </c>
      <c r="D6" s="208" t="n">
        <f aca="false">+B6+C6</f>
        <v>5442</v>
      </c>
      <c r="E6" s="54"/>
      <c r="F6" s="209"/>
      <c r="G6" s="210"/>
      <c r="H6" s="49"/>
      <c r="I6" s="211" t="n">
        <f aca="false">+B6/$D$31*$J$32</f>
        <v>-119.026793874156</v>
      </c>
      <c r="J6" s="212" t="n">
        <f aca="false">+C6/$D$31*$J$32</f>
        <v>-36.2329885475021</v>
      </c>
      <c r="K6" s="54"/>
      <c r="L6" s="213" t="n">
        <f aca="false">+B6+F6+I6</f>
        <v>4052.97320612584</v>
      </c>
      <c r="M6" s="214" t="n">
        <f aca="false">+C6+G6+J6</f>
        <v>1233.7670114525</v>
      </c>
    </row>
    <row r="7" customFormat="false" ht="12.75" hidden="false" customHeight="false" outlineLevel="0" collapsed="false">
      <c r="A7" s="209" t="s">
        <v>90</v>
      </c>
      <c r="B7" s="208" t="n">
        <v>19275</v>
      </c>
      <c r="C7" s="208" t="n">
        <v>2115</v>
      </c>
      <c r="D7" s="208" t="n">
        <f aca="false">+B7+C7</f>
        <v>21390</v>
      </c>
      <c r="F7" s="211"/>
      <c r="G7" s="212" t="n">
        <f aca="false">-171-705</f>
        <v>-876</v>
      </c>
      <c r="H7" s="215"/>
      <c r="I7" s="211" t="n">
        <f aca="false">+B7/$D$31*$J$32</f>
        <v>-549.91405846701</v>
      </c>
      <c r="J7" s="212" t="n">
        <f aca="false">+C7/$D$31*$J$32</f>
        <v>-60.3407643920999</v>
      </c>
      <c r="L7" s="213" t="n">
        <f aca="false">+B7+F7+I7</f>
        <v>18725.085941533</v>
      </c>
      <c r="M7" s="214" t="n">
        <f aca="false">+C7+G7+J7</f>
        <v>1178.6592356079</v>
      </c>
    </row>
    <row r="8" customFormat="false" ht="12.75" hidden="false" customHeight="false" outlineLevel="0" collapsed="false">
      <c r="A8" s="209" t="s">
        <v>105</v>
      </c>
      <c r="B8" s="208" t="n">
        <v>2222</v>
      </c>
      <c r="C8" s="208" t="n">
        <v>12823</v>
      </c>
      <c r="D8" s="208" t="n">
        <f aca="false">+B8+C8</f>
        <v>15045</v>
      </c>
      <c r="F8" s="211"/>
      <c r="G8" s="212"/>
      <c r="H8" s="215"/>
      <c r="I8" s="211" t="n">
        <f aca="false">+B8/$D$31*$J$32</f>
        <v>-63.3934650020075</v>
      </c>
      <c r="J8" s="212" t="n">
        <f aca="false">+C8/$D$31*$J$32</f>
        <v>-365.839064680802</v>
      </c>
      <c r="L8" s="213" t="n">
        <f aca="false">+B8+F8+I8</f>
        <v>2158.60653499799</v>
      </c>
      <c r="M8" s="214" t="n">
        <f aca="false">+C8+G8+J8</f>
        <v>12457.1609353192</v>
      </c>
    </row>
    <row r="9" customFormat="false" ht="12.75" hidden="false" customHeight="false" outlineLevel="0" collapsed="false">
      <c r="A9" s="209" t="s">
        <v>286</v>
      </c>
      <c r="B9" s="208" t="n">
        <v>2707</v>
      </c>
      <c r="C9" s="208" t="n">
        <v>983</v>
      </c>
      <c r="D9" s="208" t="n">
        <f aca="false">+B9+C9</f>
        <v>3690</v>
      </c>
      <c r="F9" s="211"/>
      <c r="G9" s="212"/>
      <c r="H9" s="215"/>
      <c r="I9" s="211" t="n">
        <f aca="false">+B9/$D$31*$J$32</f>
        <v>-77.2304724394394</v>
      </c>
      <c r="J9" s="212" t="n">
        <f aca="false">+C9/$D$31*$J$32</f>
        <v>-28.0449037340114</v>
      </c>
      <c r="L9" s="213" t="n">
        <f aca="false">+B9+F9+I9</f>
        <v>2629.76952756056</v>
      </c>
      <c r="M9" s="214" t="n">
        <f aca="false">+C9+G9+J9</f>
        <v>954.955096265989</v>
      </c>
    </row>
    <row r="10" customFormat="false" ht="12.75" hidden="false" customHeight="false" outlineLevel="0" collapsed="false">
      <c r="A10" s="209" t="s">
        <v>1458</v>
      </c>
      <c r="B10" s="208" t="n">
        <v>123</v>
      </c>
      <c r="C10" s="208" t="n">
        <v>0</v>
      </c>
      <c r="D10" s="208" t="n">
        <f aca="false">+B10+C10</f>
        <v>123</v>
      </c>
      <c r="F10" s="211"/>
      <c r="G10" s="212"/>
      <c r="H10" s="215"/>
      <c r="I10" s="211" t="n">
        <f aca="false">+B10/$D$31*$J$32</f>
        <v>-3.5091792057817</v>
      </c>
      <c r="J10" s="212" t="n">
        <f aca="false">+C10/$D$31*$J$32</f>
        <v>-0</v>
      </c>
      <c r="L10" s="213" t="n">
        <f aca="false">+B10+F10+I10</f>
        <v>119.490820794218</v>
      </c>
      <c r="M10" s="214" t="n">
        <f aca="false">+C10+G10+J10</f>
        <v>0</v>
      </c>
    </row>
    <row r="11" customFormat="false" ht="12.75" hidden="false" customHeight="false" outlineLevel="0" collapsed="false">
      <c r="A11" s="209" t="s">
        <v>72</v>
      </c>
      <c r="B11" s="208" t="n">
        <v>29802</v>
      </c>
      <c r="C11" s="208" t="n">
        <v>159498</v>
      </c>
      <c r="D11" s="208" t="n">
        <f aca="false">+B11+C11</f>
        <v>189300</v>
      </c>
      <c r="F11" s="211"/>
      <c r="G11" s="212"/>
      <c r="H11" s="215"/>
      <c r="I11" s="211" t="n">
        <f aca="false">+B11/$D$31*$J$32</f>
        <v>-850.248444639887</v>
      </c>
      <c r="J11" s="212" t="n">
        <f aca="false">+C11/$D$31*$J$32</f>
        <v>-4550.46394279487</v>
      </c>
      <c r="L11" s="213" t="n">
        <f aca="false">+B11+F11+I11</f>
        <v>28951.7515553601</v>
      </c>
      <c r="M11" s="214" t="n">
        <f aca="false">+C11+G11+J11</f>
        <v>154947.536057205</v>
      </c>
    </row>
    <row r="12" customFormat="false" ht="12.75" hidden="false" customHeight="false" outlineLevel="0" collapsed="false">
      <c r="A12" s="209" t="s">
        <v>198</v>
      </c>
      <c r="B12" s="208" t="n">
        <v>2984</v>
      </c>
      <c r="C12" s="208" t="n">
        <v>20755</v>
      </c>
      <c r="D12" s="208" t="n">
        <f aca="false">+B12+C12</f>
        <v>23739</v>
      </c>
      <c r="F12" s="211"/>
      <c r="G12" s="212"/>
      <c r="H12" s="215"/>
      <c r="I12" s="211" t="n">
        <f aca="false">+B12/$D$31*$J$32</f>
        <v>-85.1332581305088</v>
      </c>
      <c r="J12" s="212" t="n">
        <f aca="false">+C12/$D$31*$J$32</f>
        <v>-592.138328585358</v>
      </c>
      <c r="L12" s="213" t="n">
        <f aca="false">+B12+F12+I12</f>
        <v>2898.86674186949</v>
      </c>
      <c r="M12" s="214" t="n">
        <f aca="false">+C12+G12+J12</f>
        <v>20162.8616714146</v>
      </c>
    </row>
    <row r="13" customFormat="false" ht="12.75" hidden="false" customHeight="false" outlineLevel="0" collapsed="false">
      <c r="A13" s="209" t="s">
        <v>84</v>
      </c>
      <c r="B13" s="208" t="n">
        <v>1210</v>
      </c>
      <c r="C13" s="208" t="n">
        <v>4500</v>
      </c>
      <c r="D13" s="208" t="n">
        <f aca="false">+B13+C13</f>
        <v>5710</v>
      </c>
      <c r="F13" s="211"/>
      <c r="G13" s="212"/>
      <c r="H13" s="215"/>
      <c r="I13" s="211" t="n">
        <f aca="false">+B13/$D$31*$J$32</f>
        <v>-34.5211938129744</v>
      </c>
      <c r="J13" s="212" t="n">
        <f aca="false">+C13/$D$31*$J$32</f>
        <v>-128.384605089574</v>
      </c>
      <c r="L13" s="213" t="n">
        <f aca="false">+B13+F13+I13</f>
        <v>1175.47880618703</v>
      </c>
      <c r="M13" s="214" t="n">
        <f aca="false">+C13+G13+J13</f>
        <v>4371.61539491043</v>
      </c>
    </row>
    <row r="14" customFormat="false" ht="12.75" hidden="false" customHeight="false" outlineLevel="0" collapsed="false">
      <c r="A14" s="209" t="s">
        <v>64</v>
      </c>
      <c r="B14" s="208" t="n">
        <v>74234</v>
      </c>
      <c r="C14" s="208" t="n">
        <v>9719</v>
      </c>
      <c r="D14" s="208" t="n">
        <f aca="false">+B14+C14</f>
        <v>83953</v>
      </c>
      <c r="F14" s="211"/>
      <c r="G14" s="212" t="n">
        <v>0</v>
      </c>
      <c r="H14" s="215"/>
      <c r="I14" s="211" t="n">
        <f aca="false">+B14/$D$31*$J$32</f>
        <v>-2117.8895053821</v>
      </c>
      <c r="J14" s="212" t="n">
        <f aca="false">+C14/$D$31*$J$32</f>
        <v>-277.282217081238</v>
      </c>
      <c r="L14" s="213" t="n">
        <f aca="false">+B14+F14+I14</f>
        <v>72116.1104946179</v>
      </c>
      <c r="M14" s="214" t="n">
        <f aca="false">+C14+G14+J14</f>
        <v>9441.71778291876</v>
      </c>
    </row>
    <row r="15" customFormat="false" ht="12.75" hidden="false" customHeight="false" outlineLevel="0" collapsed="false">
      <c r="A15" s="209" t="s">
        <v>271</v>
      </c>
      <c r="B15" s="208" t="n">
        <v>4066</v>
      </c>
      <c r="C15" s="208" t="n">
        <v>2128</v>
      </c>
      <c r="D15" s="208" t="n">
        <f aca="false">+B15+C15</f>
        <v>6194</v>
      </c>
      <c r="F15" s="211"/>
      <c r="G15" s="212"/>
      <c r="H15" s="215"/>
      <c r="I15" s="211" t="n">
        <f aca="false">+B15/$D$31*$J$32</f>
        <v>-116.002623176491</v>
      </c>
      <c r="J15" s="212" t="n">
        <f aca="false">+C15/$D$31*$J$32</f>
        <v>-60.7116532512475</v>
      </c>
      <c r="L15" s="213" t="n">
        <f aca="false">+B15+F15+I15</f>
        <v>3949.99737682351</v>
      </c>
      <c r="M15" s="214" t="n">
        <f aca="false">+C15+G15+J15</f>
        <v>2067.28834674875</v>
      </c>
    </row>
    <row r="16" customFormat="false" ht="12.75" hidden="false" customHeight="false" outlineLevel="0" collapsed="false">
      <c r="A16" s="209" t="s">
        <v>186</v>
      </c>
      <c r="B16" s="208" t="n">
        <v>9250</v>
      </c>
      <c r="C16" s="208" t="n">
        <v>9719</v>
      </c>
      <c r="D16" s="208" t="n">
        <f aca="false">+B16+C16</f>
        <v>18969</v>
      </c>
      <c r="F16" s="211" t="n">
        <v>-1000</v>
      </c>
      <c r="G16" s="212"/>
      <c r="H16" s="215"/>
      <c r="I16" s="211" t="n">
        <f aca="false">+B16/$D$31*$J$32</f>
        <v>-263.90168823968</v>
      </c>
      <c r="J16" s="212" t="n">
        <f aca="false">+C16/$D$31*$J$32</f>
        <v>-277.282217081238</v>
      </c>
      <c r="L16" s="213" t="n">
        <f aca="false">+B16+F16+I16</f>
        <v>7986.09831176032</v>
      </c>
      <c r="M16" s="214" t="n">
        <f aca="false">+C16+G16+J16</f>
        <v>9441.71778291876</v>
      </c>
    </row>
    <row r="17" customFormat="false" ht="12.75" hidden="false" customHeight="false" outlineLevel="0" collapsed="false">
      <c r="A17" s="209" t="s">
        <v>592</v>
      </c>
      <c r="B17" s="208" t="n">
        <v>1314</v>
      </c>
      <c r="C17" s="208" t="n">
        <v>0</v>
      </c>
      <c r="D17" s="208" t="n">
        <f aca="false">+B17+C17</f>
        <v>1314</v>
      </c>
      <c r="F17" s="211"/>
      <c r="G17" s="212"/>
      <c r="H17" s="215"/>
      <c r="I17" s="211" t="n">
        <f aca="false">+B17/$D$31*$J$32</f>
        <v>-37.4883046861557</v>
      </c>
      <c r="J17" s="212" t="n">
        <f aca="false">+C17/$D$31*$J$32</f>
        <v>-0</v>
      </c>
      <c r="L17" s="213" t="n">
        <f aca="false">+B17+F17+I17</f>
        <v>1276.51169531384</v>
      </c>
      <c r="M17" s="214" t="n">
        <f aca="false">+C17+G17+J17</f>
        <v>0</v>
      </c>
    </row>
    <row r="18" customFormat="false" ht="12.75" hidden="false" customHeight="false" outlineLevel="0" collapsed="false">
      <c r="A18" s="209" t="s">
        <v>57</v>
      </c>
      <c r="B18" s="208" t="n">
        <v>1408</v>
      </c>
      <c r="C18" s="208" t="n">
        <v>5727</v>
      </c>
      <c r="D18" s="208" t="n">
        <f aca="false">+B18+C18</f>
        <v>7135</v>
      </c>
      <c r="F18" s="211"/>
      <c r="G18" s="212" t="n">
        <v>-1000</v>
      </c>
      <c r="H18" s="215"/>
      <c r="I18" s="211" t="n">
        <f aca="false">+B18/$D$31*$J$32</f>
        <v>-40.1701164369157</v>
      </c>
      <c r="J18" s="212" t="n">
        <f aca="false">+C18/$D$31*$J$32</f>
        <v>-163.390807410665</v>
      </c>
      <c r="L18" s="213" t="n">
        <f aca="false">+B18+F18+I18</f>
        <v>1367.82988356308</v>
      </c>
      <c r="M18" s="214" t="n">
        <f aca="false">+C18+G18+J18</f>
        <v>4563.60919258934</v>
      </c>
    </row>
    <row r="19" customFormat="false" ht="12.75" hidden="false" customHeight="false" outlineLevel="0" collapsed="false">
      <c r="A19" s="209" t="n">
        <v>13</v>
      </c>
      <c r="B19" s="208" t="n">
        <v>0</v>
      </c>
      <c r="C19" s="208" t="n">
        <v>995</v>
      </c>
      <c r="D19" s="208" t="n">
        <f aca="false">+B19+C19</f>
        <v>995</v>
      </c>
      <c r="F19" s="211"/>
      <c r="G19" s="212"/>
      <c r="H19" s="215"/>
      <c r="I19" s="211" t="n">
        <v>0</v>
      </c>
      <c r="J19" s="212" t="n">
        <f aca="false">+C19/$D$31*$J$32</f>
        <v>-28.387262680917</v>
      </c>
      <c r="L19" s="213" t="n">
        <f aca="false">+B19+F19+I19</f>
        <v>0</v>
      </c>
      <c r="M19" s="214" t="n">
        <f aca="false">+C19+G19+J19</f>
        <v>966.612737319083</v>
      </c>
    </row>
    <row r="20" customFormat="false" ht="12.75" hidden="false" customHeight="false" outlineLevel="0" collapsed="false">
      <c r="A20" s="209" t="s">
        <v>108</v>
      </c>
      <c r="B20" s="208" t="n">
        <v>6558</v>
      </c>
      <c r="C20" s="208" t="n">
        <v>16616</v>
      </c>
      <c r="D20" s="208" t="n">
        <f aca="false">+B20+C20</f>
        <v>23174</v>
      </c>
      <c r="F20" s="211"/>
      <c r="G20" s="212"/>
      <c r="H20" s="215"/>
      <c r="I20" s="211" t="n">
        <f aca="false">+B20/$D$31*$J$32</f>
        <v>-187.099164483873</v>
      </c>
      <c r="J20" s="212" t="n">
        <f aca="false">+C20/$D$31*$J$32</f>
        <v>-474.053021815192</v>
      </c>
      <c r="L20" s="213" t="n">
        <f aca="false">+B20+F20+I20</f>
        <v>6370.90083551613</v>
      </c>
      <c r="M20" s="214" t="n">
        <f aca="false">+C20+G20+J20</f>
        <v>16141.9469781848</v>
      </c>
    </row>
    <row r="21" customFormat="false" ht="12.75" hidden="false" customHeight="false" outlineLevel="0" collapsed="false">
      <c r="A21" s="209" t="s">
        <v>471</v>
      </c>
      <c r="B21" s="208" t="n">
        <v>2105</v>
      </c>
      <c r="C21" s="208" t="n">
        <v>0</v>
      </c>
      <c r="D21" s="208" t="n">
        <f aca="false">+B21+C21</f>
        <v>2105</v>
      </c>
      <c r="F21" s="211"/>
      <c r="G21" s="212"/>
      <c r="H21" s="215"/>
      <c r="I21" s="211" t="n">
        <f aca="false">+B21/$D$31*$J$32</f>
        <v>-60.0554652696786</v>
      </c>
      <c r="J21" s="212" t="n">
        <f aca="false">+C21/$D$31*$J$32</f>
        <v>-0</v>
      </c>
      <c r="L21" s="213" t="n">
        <f aca="false">+B21+F21+I21</f>
        <v>2044.94453473032</v>
      </c>
      <c r="M21" s="214" t="n">
        <f aca="false">+C21+G21+J21</f>
        <v>0</v>
      </c>
    </row>
    <row r="22" customFormat="false" ht="12.75" hidden="false" customHeight="false" outlineLevel="0" collapsed="false">
      <c r="A22" s="209" t="s">
        <v>159</v>
      </c>
      <c r="B22" s="208" t="n">
        <v>6007</v>
      </c>
      <c r="C22" s="208" t="n">
        <v>8000</v>
      </c>
      <c r="D22" s="208" t="n">
        <f aca="false">+B22+C22</f>
        <v>14007</v>
      </c>
      <c r="F22" s="211"/>
      <c r="G22" s="212"/>
      <c r="H22" s="215"/>
      <c r="I22" s="211" t="n">
        <f aca="false">+B22/$D$31*$J$32</f>
        <v>-171.379182838461</v>
      </c>
      <c r="J22" s="212" t="n">
        <f aca="false">+C22/$D$31*$J$32</f>
        <v>-228.239297937021</v>
      </c>
      <c r="L22" s="213" t="n">
        <f aca="false">+B22+F22+I22</f>
        <v>5835.62081716154</v>
      </c>
      <c r="M22" s="214" t="n">
        <f aca="false">+C22+G22+J22</f>
        <v>7771.76070206298</v>
      </c>
    </row>
    <row r="23" customFormat="false" ht="12.75" hidden="false" customHeight="false" outlineLevel="0" collapsed="false">
      <c r="A23" s="209" t="s">
        <v>125</v>
      </c>
      <c r="B23" s="208" t="n">
        <v>1378</v>
      </c>
      <c r="C23" s="208" t="n">
        <v>5386</v>
      </c>
      <c r="D23" s="208" t="n">
        <f aca="false">+B23+C23</f>
        <v>6764</v>
      </c>
      <c r="F23" s="211"/>
      <c r="G23" s="212"/>
      <c r="H23" s="215"/>
      <c r="I23" s="211" t="n">
        <f aca="false">+B23/$D$31*$J$32</f>
        <v>-39.3142190696518</v>
      </c>
      <c r="J23" s="212" t="n">
        <f aca="false">+C23/$D$31*$J$32</f>
        <v>-153.662107336099</v>
      </c>
      <c r="L23" s="213" t="n">
        <f aca="false">+B23+F23+I23</f>
        <v>1338.68578093035</v>
      </c>
      <c r="M23" s="214" t="n">
        <f aca="false">+C23+G23+J23</f>
        <v>5232.3378926639</v>
      </c>
    </row>
    <row r="24" customFormat="false" ht="12.75" hidden="false" customHeight="false" outlineLevel="0" collapsed="false">
      <c r="A24" s="209" t="s">
        <v>115</v>
      </c>
      <c r="B24" s="208" t="n">
        <v>15455</v>
      </c>
      <c r="C24" s="208" t="n">
        <v>4367</v>
      </c>
      <c r="D24" s="208" t="n">
        <f aca="false">+B24+C24</f>
        <v>19822</v>
      </c>
      <c r="F24" s="211" t="n">
        <v>-1280</v>
      </c>
      <c r="G24" s="212" t="n">
        <f aca="false">-25-46-1137</f>
        <v>-1208</v>
      </c>
      <c r="H24" s="215"/>
      <c r="I24" s="211" t="n">
        <f aca="false">+B24/$D$31*$J$32</f>
        <v>-440.929793702082</v>
      </c>
      <c r="J24" s="212" t="n">
        <f aca="false">+C24/$D$31*$J$32</f>
        <v>-124.590126761371</v>
      </c>
      <c r="L24" s="213" t="n">
        <f aca="false">+B24+F24+I24</f>
        <v>13734.0702062979</v>
      </c>
      <c r="M24" s="214" t="n">
        <f aca="false">+C24+G24+J24</f>
        <v>3034.40987323863</v>
      </c>
    </row>
    <row r="25" customFormat="false" ht="12.75" hidden="false" customHeight="false" outlineLevel="0" collapsed="false">
      <c r="A25" s="209" t="s">
        <v>49</v>
      </c>
      <c r="B25" s="208" t="n">
        <v>12601</v>
      </c>
      <c r="C25" s="208" t="n">
        <v>3501</v>
      </c>
      <c r="D25" s="208" t="n">
        <f aca="false">+B25+C25</f>
        <v>16102</v>
      </c>
      <c r="F25" s="211" t="n">
        <v>-1882.15942956157</v>
      </c>
      <c r="G25" s="212" t="n">
        <f aca="false">-1500</f>
        <v>-1500</v>
      </c>
      <c r="H25" s="215"/>
      <c r="I25" s="211" t="n">
        <f aca="false">+B25/$D$31*$J$32</f>
        <v>-359.50542416305</v>
      </c>
      <c r="J25" s="212" t="n">
        <f aca="false">+C25/$D$31*$J$32</f>
        <v>-99.8832227596887</v>
      </c>
      <c r="L25" s="213" t="n">
        <f aca="false">+B25+F25+I25</f>
        <v>10359.3351462754</v>
      </c>
      <c r="M25" s="214" t="n">
        <f aca="false">+C25+G25+J25</f>
        <v>1901.11677724031</v>
      </c>
    </row>
    <row r="26" customFormat="false" ht="12.75" hidden="false" customHeight="false" outlineLevel="0" collapsed="false">
      <c r="A26" s="209" t="s">
        <v>192</v>
      </c>
      <c r="B26" s="208" t="n">
        <v>2107</v>
      </c>
      <c r="C26" s="208" t="n">
        <v>200</v>
      </c>
      <c r="D26" s="208" t="n">
        <f aca="false">+B26+C26</f>
        <v>2307</v>
      </c>
      <c r="F26" s="211"/>
      <c r="G26" s="212"/>
      <c r="H26" s="215"/>
      <c r="I26" s="211" t="n">
        <f aca="false">+B26/$D$31*$J$32</f>
        <v>-60.1125250941629</v>
      </c>
      <c r="J26" s="212" t="n">
        <f aca="false">+C26/$D$31*$J$32</f>
        <v>-5.70598244842552</v>
      </c>
      <c r="L26" s="213" t="n">
        <f aca="false">+B26+F26+I26</f>
        <v>2046.88747490584</v>
      </c>
      <c r="M26" s="214" t="n">
        <f aca="false">+C26+G26+J26</f>
        <v>194.294017551574</v>
      </c>
    </row>
    <row r="27" customFormat="false" ht="12.75" hidden="false" customHeight="false" outlineLevel="0" collapsed="false">
      <c r="A27" s="209" t="s">
        <v>213</v>
      </c>
      <c r="B27" s="208" t="n">
        <v>30244</v>
      </c>
      <c r="C27" s="208" t="n">
        <v>330</v>
      </c>
      <c r="D27" s="208" t="n">
        <f aca="false">+B27+C27</f>
        <v>30574</v>
      </c>
      <c r="F27" s="211" t="n">
        <v>-8117.84057043843</v>
      </c>
      <c r="G27" s="212"/>
      <c r="H27" s="215"/>
      <c r="I27" s="211" t="n">
        <f aca="false">+B27/$D$31*$J$32</f>
        <v>-862.858665850907</v>
      </c>
      <c r="J27" s="212" t="n">
        <f aca="false">+C27/$D$31*$J$32</f>
        <v>-9.41487103990211</v>
      </c>
      <c r="L27" s="213" t="n">
        <f aca="false">+B27+F27+I27</f>
        <v>21263.3007637107</v>
      </c>
      <c r="M27" s="214" t="n">
        <f aca="false">+C27+G27+J27</f>
        <v>320.585128960098</v>
      </c>
    </row>
    <row r="28" customFormat="false" ht="12.75" hidden="false" customHeight="false" outlineLevel="0" collapsed="false">
      <c r="A28" s="209" t="s">
        <v>347</v>
      </c>
      <c r="B28" s="208" t="n">
        <v>0</v>
      </c>
      <c r="C28" s="208" t="n">
        <v>0</v>
      </c>
      <c r="D28" s="208" t="n">
        <f aca="false">+B28+C28</f>
        <v>0</v>
      </c>
      <c r="F28" s="211"/>
      <c r="G28" s="212"/>
      <c r="H28" s="215"/>
      <c r="I28" s="211" t="n">
        <f aca="false">+B28/$D$31*$J$32</f>
        <v>-0</v>
      </c>
      <c r="J28" s="212" t="n">
        <f aca="false">+C28/$D$31*$J$32</f>
        <v>-0</v>
      </c>
      <c r="L28" s="213" t="n">
        <f aca="false">+B28+F28+I28</f>
        <v>0</v>
      </c>
      <c r="M28" s="214" t="n">
        <f aca="false">+C28+G28+J28</f>
        <v>0</v>
      </c>
    </row>
    <row r="29" customFormat="false" ht="12.75" hidden="false" customHeight="false" outlineLevel="0" collapsed="false">
      <c r="A29" s="209" t="s">
        <v>520</v>
      </c>
      <c r="B29" s="208" t="n">
        <v>10608</v>
      </c>
      <c r="C29" s="208" t="n">
        <v>12760</v>
      </c>
      <c r="D29" s="208" t="n">
        <f aca="false">+B29+C29</f>
        <v>23368</v>
      </c>
      <c r="F29" s="211"/>
      <c r="G29" s="212"/>
      <c r="H29" s="215"/>
      <c r="I29" s="211" t="n">
        <f aca="false">+B29/$D$31*$J$32</f>
        <v>-302.64530906449</v>
      </c>
      <c r="J29" s="212" t="n">
        <f aca="false">+C29/$D$31*$J$32</f>
        <v>-364.041680209548</v>
      </c>
      <c r="L29" s="213" t="n">
        <f aca="false">+B29+F29+I29</f>
        <v>10305.3546909355</v>
      </c>
      <c r="M29" s="214" t="n">
        <f aca="false">+C29+G29+J29</f>
        <v>12395.9583197905</v>
      </c>
    </row>
    <row r="30" customFormat="false" ht="13.5" hidden="false" customHeight="false" outlineLevel="0" collapsed="false">
      <c r="A30" s="209" t="s">
        <v>361</v>
      </c>
      <c r="B30" s="208" t="n">
        <v>950</v>
      </c>
      <c r="C30" s="208" t="n">
        <v>0</v>
      </c>
      <c r="D30" s="208" t="n">
        <f aca="false">+B30+C30</f>
        <v>950</v>
      </c>
      <c r="F30" s="211"/>
      <c r="G30" s="212"/>
      <c r="H30" s="215"/>
      <c r="I30" s="211" t="n">
        <f aca="false">+B30/$D$31*$J$32</f>
        <v>-27.1034166300212</v>
      </c>
      <c r="J30" s="212" t="n">
        <f aca="false">+C30/$D$31*$J$32</f>
        <v>-0</v>
      </c>
      <c r="L30" s="213" t="n">
        <f aca="false">+B30+F30+I30</f>
        <v>922.896583369979</v>
      </c>
      <c r="M30" s="214" t="n">
        <f aca="false">+C30+G30+J30</f>
        <v>0</v>
      </c>
    </row>
    <row r="31" customFormat="false" ht="13.5" hidden="false" customHeight="false" outlineLevel="0" collapsed="false">
      <c r="A31" s="205" t="s">
        <v>1563</v>
      </c>
      <c r="B31" s="216" t="n">
        <f aca="false">SUM(B5:B30)</f>
        <v>241638</v>
      </c>
      <c r="C31" s="217" t="n">
        <f aca="false">SUM(C5:C30)</f>
        <v>281392</v>
      </c>
      <c r="D31" s="218" t="n">
        <f aca="false">SUM(D5:D30)</f>
        <v>523030</v>
      </c>
      <c r="F31" s="219" t="n">
        <f aca="false">SUM(F5:F30)</f>
        <v>-12280</v>
      </c>
      <c r="G31" s="220" t="n">
        <f aca="false">SUM(G5:G30)</f>
        <v>-4584</v>
      </c>
      <c r="H31" s="215"/>
      <c r="I31" s="219" t="n">
        <f aca="false">+B31/$D$31*$J$32</f>
        <v>-6893.91093436323</v>
      </c>
      <c r="J31" s="220" t="n">
        <f aca="false">+C31/$D$31*$J$32</f>
        <v>-8028.08906563677</v>
      </c>
      <c r="L31" s="221" t="n">
        <f aca="false">+B31+F31+I31</f>
        <v>222464.089065637</v>
      </c>
      <c r="M31" s="221" t="n">
        <f aca="false">+C31+G31+J31</f>
        <v>268779.910934363</v>
      </c>
    </row>
    <row r="32" customFormat="false" ht="12.75" hidden="false" customHeight="false" outlineLevel="0" collapsed="false">
      <c r="A32" s="49"/>
      <c r="B32" s="222" t="n">
        <f aca="false">+B31/D31</f>
        <v>0.461996443798635</v>
      </c>
      <c r="C32" s="222" t="n">
        <f aca="false">+C31/D31</f>
        <v>0.538003556201365</v>
      </c>
      <c r="D32" s="223"/>
      <c r="F32" s="215"/>
      <c r="G32" s="224" t="n">
        <f aca="false">+G31+F31</f>
        <v>-16864</v>
      </c>
      <c r="H32" s="224"/>
      <c r="I32" s="54"/>
      <c r="J32" s="225" t="n">
        <f aca="false">+D60-G32</f>
        <v>-14922</v>
      </c>
      <c r="K32" s="54"/>
      <c r="L32" s="54"/>
      <c r="M32" s="54" t="n">
        <f aca="false">+M31+L31</f>
        <v>491244</v>
      </c>
    </row>
    <row r="33" customFormat="false" ht="12.75" hidden="false" customHeight="false" outlineLevel="0" collapsed="false">
      <c r="A33" s="49"/>
      <c r="B33" s="223"/>
      <c r="C33" s="223"/>
      <c r="D33" s="223"/>
    </row>
    <row r="34" customFormat="false" ht="13.5" hidden="false" customHeight="false" outlineLevel="0" collapsed="false">
      <c r="A34" s="49"/>
      <c r="B34" s="223"/>
      <c r="C34" s="223"/>
      <c r="D34" s="223"/>
    </row>
    <row r="35" customFormat="false" ht="12.75" hidden="false" customHeight="false" outlineLevel="0" collapsed="false">
      <c r="A35" s="226" t="s">
        <v>1564</v>
      </c>
      <c r="B35" s="227"/>
      <c r="C35" s="227" t="n">
        <v>-171</v>
      </c>
      <c r="D35" s="227" t="n">
        <v>-171</v>
      </c>
      <c r="E35" s="228"/>
      <c r="F35" s="228"/>
      <c r="G35" s="229"/>
    </row>
    <row r="36" customFormat="false" ht="12.75" hidden="false" customHeight="false" outlineLevel="0" collapsed="false">
      <c r="A36" s="230" t="s">
        <v>1565</v>
      </c>
      <c r="B36" s="231"/>
      <c r="C36" s="231" t="n">
        <v>-25</v>
      </c>
      <c r="D36" s="231" t="n">
        <v>-25</v>
      </c>
      <c r="E36" s="45"/>
      <c r="F36" s="45"/>
      <c r="G36" s="232"/>
    </row>
    <row r="37" customFormat="false" ht="12.75" hidden="false" customHeight="false" outlineLevel="0" collapsed="false">
      <c r="A37" s="230" t="s">
        <v>1566</v>
      </c>
      <c r="B37" s="231"/>
      <c r="C37" s="231" t="n">
        <v>-46</v>
      </c>
      <c r="D37" s="231" t="n">
        <v>-46</v>
      </c>
      <c r="E37" s="45"/>
      <c r="F37" s="45"/>
      <c r="G37" s="232"/>
    </row>
    <row r="38" customFormat="false" ht="12.75" hidden="false" customHeight="false" outlineLevel="0" collapsed="false">
      <c r="A38" s="230"/>
      <c r="B38" s="231"/>
      <c r="C38" s="231"/>
      <c r="D38" s="231"/>
      <c r="E38" s="45"/>
      <c r="F38" s="45"/>
      <c r="G38" s="232"/>
    </row>
    <row r="39" customFormat="false" ht="12.75" hidden="false" customHeight="false" outlineLevel="0" collapsed="false">
      <c r="A39" s="230" t="s">
        <v>1567</v>
      </c>
      <c r="B39" s="231" t="n">
        <v>-10000</v>
      </c>
      <c r="C39" s="231" t="n">
        <v>-1500</v>
      </c>
      <c r="D39" s="231" t="n">
        <f aca="false">+B39+C39</f>
        <v>-11500</v>
      </c>
      <c r="E39" s="45"/>
      <c r="F39" s="45"/>
      <c r="G39" s="233"/>
    </row>
    <row r="40" customFormat="false" ht="12.75" hidden="false" customHeight="false" outlineLevel="0" collapsed="false">
      <c r="A40" s="230" t="s">
        <v>1568</v>
      </c>
      <c r="B40" s="231" t="n">
        <f aca="false">+$D40*B$32</f>
        <v>-1116.6454046613</v>
      </c>
      <c r="C40" s="231" t="n">
        <f aca="false">+$D40*C$32</f>
        <v>-1300.3545953387</v>
      </c>
      <c r="D40" s="231" t="n">
        <v>-2417</v>
      </c>
      <c r="E40" s="45"/>
      <c r="F40" s="45"/>
      <c r="G40" s="233"/>
    </row>
    <row r="41" customFormat="false" ht="12.75" hidden="false" customHeight="false" outlineLevel="0" collapsed="false">
      <c r="A41" s="230"/>
      <c r="B41" s="231"/>
      <c r="C41" s="231"/>
      <c r="D41" s="231"/>
      <c r="E41" s="45"/>
      <c r="F41" s="45"/>
      <c r="G41" s="233"/>
    </row>
    <row r="42" customFormat="false" ht="12.75" hidden="false" customHeight="false" outlineLevel="0" collapsed="false">
      <c r="A42" s="230" t="s">
        <v>1569</v>
      </c>
      <c r="B42" s="231"/>
      <c r="C42" s="231" t="n">
        <v>-705</v>
      </c>
      <c r="D42" s="231" t="n">
        <v>-705</v>
      </c>
      <c r="E42" s="45"/>
      <c r="F42" s="45"/>
      <c r="G42" s="233"/>
    </row>
    <row r="43" customFormat="false" ht="12.75" hidden="false" customHeight="false" outlineLevel="0" collapsed="false">
      <c r="A43" s="230" t="s">
        <v>1570</v>
      </c>
      <c r="B43" s="231"/>
      <c r="C43" s="231" t="n">
        <v>0</v>
      </c>
      <c r="D43" s="231" t="n">
        <v>0</v>
      </c>
      <c r="E43" s="45"/>
      <c r="F43" s="45"/>
      <c r="G43" s="233"/>
    </row>
    <row r="44" customFormat="false" ht="12.75" hidden="false" customHeight="false" outlineLevel="0" collapsed="false">
      <c r="A44" s="230" t="s">
        <v>1571</v>
      </c>
      <c r="B44" s="231"/>
      <c r="C44" s="231" t="n">
        <v>-1000</v>
      </c>
      <c r="D44" s="231" t="n">
        <v>-1000</v>
      </c>
      <c r="E44" s="45"/>
      <c r="F44" s="45"/>
      <c r="G44" s="233"/>
    </row>
    <row r="45" customFormat="false" ht="12.75" hidden="false" customHeight="false" outlineLevel="0" collapsed="false">
      <c r="A45" s="230"/>
      <c r="B45" s="231"/>
      <c r="C45" s="231"/>
      <c r="D45" s="231"/>
      <c r="E45" s="45"/>
      <c r="F45" s="45"/>
      <c r="G45" s="233"/>
    </row>
    <row r="46" customFormat="false" ht="13.5" hidden="false" customHeight="false" outlineLevel="0" collapsed="false">
      <c r="A46" s="234" t="s">
        <v>1572</v>
      </c>
      <c r="B46" s="235" t="n">
        <f aca="false">+D46</f>
        <v>-1000</v>
      </c>
      <c r="C46" s="235"/>
      <c r="D46" s="235" t="n">
        <v>-1000</v>
      </c>
      <c r="E46" s="236"/>
      <c r="F46" s="236"/>
      <c r="G46" s="237" t="n">
        <f aca="false">SUM(D35:D46)</f>
        <v>-16864</v>
      </c>
    </row>
    <row r="47" customFormat="false" ht="13.5" hidden="false" customHeight="false" outlineLevel="0" collapsed="false">
      <c r="A47" s="4"/>
      <c r="B47" s="231"/>
      <c r="C47" s="231"/>
      <c r="D47" s="231"/>
      <c r="G47" s="215"/>
    </row>
    <row r="48" customFormat="false" ht="12.75" hidden="false" customHeight="false" outlineLevel="0" collapsed="false">
      <c r="A48" s="226" t="s">
        <v>1546</v>
      </c>
      <c r="B48" s="227" t="n">
        <f aca="false">+$D48*B$32</f>
        <v>-4619.96443798635</v>
      </c>
      <c r="C48" s="227" t="n">
        <f aca="false">+$D48*C$32</f>
        <v>-5380.03556201365</v>
      </c>
      <c r="D48" s="227" t="n">
        <v>-10000</v>
      </c>
      <c r="E48" s="228"/>
      <c r="F48" s="228"/>
      <c r="G48" s="238"/>
    </row>
    <row r="49" customFormat="false" ht="12.75" hidden="false" customHeight="false" outlineLevel="0" collapsed="false">
      <c r="A49" s="230"/>
      <c r="B49" s="231"/>
      <c r="C49" s="231"/>
      <c r="D49" s="231"/>
      <c r="E49" s="45"/>
      <c r="F49" s="45"/>
      <c r="G49" s="233"/>
    </row>
    <row r="50" customFormat="false" ht="12.75" hidden="false" customHeight="false" outlineLevel="0" collapsed="false">
      <c r="A50" s="230" t="s">
        <v>1547</v>
      </c>
      <c r="B50" s="231" t="n">
        <f aca="false">+$D50*B$32</f>
        <v>-2001.83059097949</v>
      </c>
      <c r="C50" s="231" t="n">
        <f aca="false">+$D50*C$32</f>
        <v>-2331.16940902052</v>
      </c>
      <c r="D50" s="231" t="n">
        <v>-4333</v>
      </c>
      <c r="E50" s="45"/>
      <c r="F50" s="45"/>
      <c r="G50" s="233"/>
    </row>
    <row r="51" customFormat="false" ht="12.75" hidden="false" customHeight="false" outlineLevel="0" collapsed="false">
      <c r="A51" s="230"/>
      <c r="B51" s="231"/>
      <c r="C51" s="231"/>
      <c r="D51" s="231"/>
      <c r="E51" s="45"/>
      <c r="F51" s="45"/>
      <c r="G51" s="233"/>
    </row>
    <row r="52" customFormat="false" ht="12.75" hidden="false" customHeight="false" outlineLevel="0" collapsed="false">
      <c r="A52" s="230" t="s">
        <v>1548</v>
      </c>
      <c r="B52" s="231" t="n">
        <f aca="false">+$D52*B$32</f>
        <v>-7.85393954457679</v>
      </c>
      <c r="C52" s="231" t="n">
        <f aca="false">+$D52*C$32</f>
        <v>-9.14606045542321</v>
      </c>
      <c r="D52" s="231" t="n">
        <v>-17</v>
      </c>
      <c r="E52" s="45"/>
      <c r="F52" s="45"/>
      <c r="G52" s="233"/>
    </row>
    <row r="53" customFormat="false" ht="12.75" hidden="false" customHeight="false" outlineLevel="0" collapsed="false">
      <c r="A53" s="230"/>
      <c r="B53" s="231"/>
      <c r="C53" s="231"/>
      <c r="D53" s="231"/>
      <c r="E53" s="45"/>
      <c r="F53" s="45"/>
      <c r="G53" s="233"/>
    </row>
    <row r="54" customFormat="false" ht="12.75" hidden="false" customHeight="false" outlineLevel="0" collapsed="false">
      <c r="A54" s="230" t="s">
        <v>1549</v>
      </c>
      <c r="B54" s="231" t="n">
        <f aca="false">+$D54*B$32</f>
        <v>-182.950591744259</v>
      </c>
      <c r="C54" s="231" t="n">
        <f aca="false">+$D54*C$32</f>
        <v>-213.049408255741</v>
      </c>
      <c r="D54" s="231" t="n">
        <v>-396</v>
      </c>
      <c r="E54" s="45"/>
      <c r="F54" s="45"/>
      <c r="G54" s="233"/>
    </row>
    <row r="55" customFormat="false" ht="12.75" hidden="false" customHeight="false" outlineLevel="0" collapsed="false">
      <c r="A55" s="230"/>
      <c r="B55" s="231"/>
      <c r="C55" s="231"/>
      <c r="D55" s="231"/>
      <c r="E55" s="45"/>
      <c r="F55" s="45"/>
      <c r="G55" s="233"/>
    </row>
    <row r="56" customFormat="false" ht="12.75" hidden="false" customHeight="false" outlineLevel="0" collapsed="false">
      <c r="A56" s="230" t="s">
        <v>1552</v>
      </c>
      <c r="B56" s="231" t="n">
        <v>0</v>
      </c>
      <c r="C56" s="231" t="n">
        <v>0</v>
      </c>
      <c r="D56" s="231" t="n">
        <v>0</v>
      </c>
      <c r="E56" s="45"/>
      <c r="F56" s="45"/>
      <c r="G56" s="233"/>
    </row>
    <row r="57" customFormat="false" ht="12.75" hidden="false" customHeight="false" outlineLevel="0" collapsed="false">
      <c r="A57" s="230"/>
      <c r="B57" s="231"/>
      <c r="C57" s="231"/>
      <c r="D57" s="231"/>
      <c r="E57" s="45"/>
      <c r="F57" s="45"/>
      <c r="G57" s="233"/>
    </row>
    <row r="58" customFormat="false" ht="13.5" hidden="false" customHeight="false" outlineLevel="0" collapsed="false">
      <c r="A58" s="234" t="s">
        <v>1553</v>
      </c>
      <c r="B58" s="235" t="n">
        <f aca="false">+$D58*B$32</f>
        <v>-81.3113741085597</v>
      </c>
      <c r="C58" s="235" t="n">
        <f aca="false">+$D58*C$32</f>
        <v>-94.6886258914403</v>
      </c>
      <c r="D58" s="235" t="n">
        <v>-176</v>
      </c>
      <c r="E58" s="236"/>
      <c r="F58" s="236"/>
      <c r="G58" s="237" t="n">
        <f aca="false">SUM(D48:D58)</f>
        <v>-14922</v>
      </c>
    </row>
    <row r="59" customFormat="false" ht="12.75" hidden="false" customHeight="false" outlineLevel="0" collapsed="false">
      <c r="A59" s="4"/>
      <c r="B59" s="231"/>
      <c r="C59" s="231"/>
      <c r="D59" s="231"/>
      <c r="G59" s="215"/>
    </row>
    <row r="60" customFormat="false" ht="12.75" hidden="false" customHeight="false" outlineLevel="0" collapsed="false">
      <c r="A60" s="4" t="s">
        <v>1573</v>
      </c>
      <c r="B60" s="231" t="n">
        <f aca="false">SUM(B35:B59)</f>
        <v>-19010.5563390245</v>
      </c>
      <c r="C60" s="231" t="n">
        <f aca="false">SUM(C35:C59)</f>
        <v>-12775.4436609755</v>
      </c>
      <c r="D60" s="231" t="n">
        <f aca="false">+B60+C60</f>
        <v>-31786</v>
      </c>
      <c r="G60" s="215" t="n">
        <f aca="false">SUM(G46:G59)</f>
        <v>-31786</v>
      </c>
    </row>
    <row r="61" customFormat="false" ht="12.75" hidden="false" customHeight="false" outlineLevel="0" collapsed="false">
      <c r="A61" s="4"/>
      <c r="B61" s="223"/>
      <c r="C61" s="223"/>
      <c r="D61" s="223"/>
    </row>
    <row r="62" customFormat="false" ht="12.75" hidden="false" customHeight="false" outlineLevel="0" collapsed="false">
      <c r="A62" s="49"/>
      <c r="B62" s="223"/>
      <c r="C62" s="223"/>
      <c r="D62" s="223"/>
    </row>
    <row r="63" customFormat="false" ht="13.5" hidden="false" customHeight="false" outlineLevel="0" collapsed="false">
      <c r="A63" s="54" t="s">
        <v>1574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4" t="s">
        <v>1575</v>
      </c>
      <c r="B64" s="221" t="n">
        <f aca="false">+B31+B60</f>
        <v>222627.443660975</v>
      </c>
      <c r="C64" s="221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Taylor</cp:lastModifiedBy>
  <cp:lastPrinted>2001-02-21T12:25:31Z</cp:lastPrinted>
  <dcterms:modified xsi:type="dcterms:W3CDTF">2001-03-21T18:07:33Z</dcterms:modified>
  <cp:revision>0</cp:revision>
  <dc:subject/>
  <dc:title/>
</cp:coreProperties>
</file>