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.50 put" sheetId="1" state="visible" r:id="rId3"/>
    <sheet name="3.25 put" sheetId="2" state="visible" r:id="rId4"/>
    <sheet name="3.00 put" sheetId="3" state="visible" r:id="rId5"/>
    <sheet name="3.50 lookback" sheetId="4" state="visible" r:id="rId6"/>
    <sheet name="3.25 lookback" sheetId="5" state="visible" r:id="rId7"/>
    <sheet name="3.00 lookback" sheetId="6" state="visible" r:id="rId8"/>
    <sheet name="Sheet2" sheetId="7" state="visible" r:id="rId9"/>
    <sheet name="Sheet3" sheetId="8" state="visible" r:id="rId10"/>
  </sheets>
  <definedNames>
    <definedName function="true" hidden="false" name="EURO" vbProcedure="true"/>
    <definedName function="true" hidden="false" name="xFxLKB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<sst xmlns="http://schemas.openxmlformats.org/spreadsheetml/2006/main" count="264" uniqueCount="48">
  <si>
    <t xml:space="preserve">Nymex Daily Option</t>
  </si>
  <si>
    <t xml:space="preserve">Nymex</t>
  </si>
  <si>
    <t xml:space="preserve">Interest</t>
  </si>
  <si>
    <t xml:space="preserve">Option Premium/mmbtu</t>
  </si>
  <si>
    <t xml:space="preserve"># of Days</t>
  </si>
  <si>
    <t xml:space="preserve">Volume</t>
  </si>
  <si>
    <t xml:space="preserve">Price</t>
  </si>
  <si>
    <t xml:space="preserve">Vol</t>
  </si>
  <si>
    <t xml:space="preserve">Rate</t>
  </si>
  <si>
    <t xml:space="preserve">cof</t>
  </si>
  <si>
    <t xml:space="preserve">Option Premium dollars</t>
  </si>
  <si>
    <t xml:space="preserve">Total</t>
  </si>
  <si>
    <t xml:space="preserve">Option</t>
  </si>
  <si>
    <t xml:space="preserve">Days to</t>
  </si>
  <si>
    <t xml:space="preserve">Put/</t>
  </si>
  <si>
    <t xml:space="preserve">Pmt</t>
  </si>
  <si>
    <t xml:space="preserve">Discount</t>
  </si>
  <si>
    <t xml:space="preserve">Daily</t>
  </si>
  <si>
    <t xml:space="preserve">Discounted</t>
  </si>
  <si>
    <t xml:space="preserve">Expire Date</t>
  </si>
  <si>
    <t xml:space="preserve">Expire</t>
  </si>
  <si>
    <t xml:space="preserve">Strike</t>
  </si>
  <si>
    <t xml:space="preserve">Volatility</t>
  </si>
  <si>
    <t xml:space="preserve">Fwd Price</t>
  </si>
  <si>
    <t xml:space="preserve">Call</t>
  </si>
  <si>
    <t xml:space="preserve">Value</t>
  </si>
  <si>
    <t xml:space="preserve">Date</t>
  </si>
  <si>
    <t xml:space="preserve">Factor</t>
  </si>
  <si>
    <t xml:space="preserve">Cash Flows</t>
  </si>
  <si>
    <t xml:space="preserve">P</t>
  </si>
  <si>
    <t xml:space="preserve">Look Back Option - Fixed Strike</t>
  </si>
  <si>
    <t xml:space="preserve">Valuation</t>
  </si>
  <si>
    <t xml:space="preserve">Option Premium</t>
  </si>
  <si>
    <t xml:space="preserve">Start Sampling Date</t>
  </si>
  <si>
    <t xml:space="preserve">End Sampling Date (Maturity)</t>
  </si>
  <si>
    <t xml:space="preserve">Forward Price</t>
  </si>
  <si>
    <t xml:space="preserve">Strike Price</t>
  </si>
  <si>
    <t xml:space="preserve">Realized MaxMin</t>
  </si>
  <si>
    <t xml:space="preserve">Blended</t>
  </si>
  <si>
    <t xml:space="preserve">Vol to Start Sampling</t>
  </si>
  <si>
    <t xml:space="preserve">Vol in Sampling</t>
  </si>
  <si>
    <t xml:space="preserve">Start Sampling Time</t>
  </si>
  <si>
    <t xml:space="preserve">End Sampling Time</t>
  </si>
  <si>
    <t xml:space="preserve">Interest Rate</t>
  </si>
  <si>
    <t xml:space="preserve">Call Falg (call=1, put=0)</t>
  </si>
  <si>
    <t xml:space="preserve">Return Type</t>
  </si>
  <si>
    <t xml:space="preserve">Pmt date</t>
  </si>
  <si>
    <t xml:space="preserve">Total $'s upfront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</si>
</sst>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00_);_(\$* \(#,##0.000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_(\$* #,##0.00_);_(\$* \(#,##0.00\);_(\$* \-??_);_(@_)"/>
    <numFmt numFmtId="171" formatCode="0%"/>
    <numFmt numFmtId="172" formatCode="0.00%"/>
    <numFmt numFmtId="173" formatCode="0.000%"/>
    <numFmt numFmtId="174" formatCode="_(\$* #,##0_);_(\$* \(#,##0\);_(\$* \-??_);_(@_)"/>
    <numFmt numFmtId="175" formatCode="#,##0"/>
    <numFmt numFmtId="176" formatCode="0.000"/>
    <numFmt numFmtId="177" formatCode="#,##0.000"/>
    <numFmt numFmtId="178" formatCode="0.0%"/>
    <numFmt numFmtId="179" formatCode="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sz val="11"/>
      <name val="Arial"/>
      <family val="0"/>
    </font>
    <font>
      <sz val="18"/>
      <color rgb="FFFF0000"/>
      <name val="Arial"/>
      <family val="2"/>
    </font>
    <font>
      <b val="true"/>
      <sz val="12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 val="true"/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xLKBK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3" min="3" style="0" width="11.28"/>
    <col collapsed="false" customWidth="true" hidden="false" outlineLevel="0" max="10" min="10" style="0" width="11.99"/>
    <col collapsed="false" customWidth="true" hidden="false" outlineLevel="0" max="11" min="11" style="0" width="11.28"/>
    <col collapsed="false" customWidth="true" hidden="false" outlineLevel="0" max="12" min="12" style="0" width="10.99"/>
    <col collapsed="false" customWidth="true" hidden="false" outlineLevel="0" max="13" min="13" style="0" width="11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f aca="true">TODAY()</f>
        <v>45926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4"/>
      <c r="B4" s="5"/>
      <c r="C4" s="5"/>
      <c r="D4" s="5"/>
      <c r="E4" s="5" t="s">
        <v>1</v>
      </c>
      <c r="F4" s="5" t="s">
        <v>1</v>
      </c>
      <c r="G4" s="5" t="s">
        <v>2</v>
      </c>
      <c r="H4" s="5"/>
      <c r="I4" s="5"/>
      <c r="J4" s="6" t="s">
        <v>3</v>
      </c>
      <c r="K4" s="5"/>
      <c r="L4" s="5"/>
      <c r="M4" s="5"/>
    </row>
    <row r="5" customFormat="false" ht="12.75" hidden="false" customHeight="false" outlineLevel="0" collapsed="false">
      <c r="A5" s="6" t="s">
        <v>4</v>
      </c>
      <c r="B5" s="6"/>
      <c r="C5" s="6" t="s">
        <v>5</v>
      </c>
      <c r="D5" s="6"/>
      <c r="E5" s="6" t="s">
        <v>6</v>
      </c>
      <c r="F5" s="6" t="s">
        <v>7</v>
      </c>
      <c r="G5" s="6" t="s">
        <v>8</v>
      </c>
      <c r="H5" s="6" t="s">
        <v>9</v>
      </c>
      <c r="I5" s="6"/>
      <c r="J5" s="7" t="e">
        <f aca="false">J8/K11</f>
        <v>#NAME?</v>
      </c>
      <c r="K5" s="6"/>
      <c r="L5" s="6"/>
      <c r="M5" s="6"/>
    </row>
    <row r="6" customFormat="false" ht="12.75" hidden="false" customHeight="false" outlineLevel="0" collapsed="false">
      <c r="A6" s="8" t="n">
        <f aca="false">COUNT(A14:A31)</f>
        <v>18</v>
      </c>
      <c r="B6" s="9" t="n">
        <v>37165</v>
      </c>
      <c r="C6" s="10" t="n">
        <v>2330323</v>
      </c>
      <c r="D6" s="9" t="n">
        <v>37196</v>
      </c>
      <c r="E6" s="11" t="n">
        <v>2.27</v>
      </c>
      <c r="F6" s="12" t="n">
        <v>0.7</v>
      </c>
      <c r="G6" s="13" t="n">
        <v>0.0276</v>
      </c>
      <c r="H6" s="13" t="n">
        <v>0.015</v>
      </c>
    </row>
    <row r="7" customFormat="false" ht="12.75" hidden="false" customHeight="false" outlineLevel="0" collapsed="false">
      <c r="A7" s="8" t="n">
        <f aca="false">COUNT(A32:A52)</f>
        <v>21</v>
      </c>
      <c r="B7" s="9" t="n">
        <v>37196</v>
      </c>
      <c r="C7" s="10" t="n">
        <v>3020000</v>
      </c>
      <c r="D7" s="9" t="n">
        <v>37226</v>
      </c>
      <c r="E7" s="11" t="n">
        <v>2.6525</v>
      </c>
      <c r="F7" s="12" t="n">
        <v>0.6</v>
      </c>
      <c r="G7" s="13" t="n">
        <v>0.0269</v>
      </c>
      <c r="H7" s="13" t="n">
        <v>0.015</v>
      </c>
      <c r="J7" s="6" t="s">
        <v>10</v>
      </c>
    </row>
    <row r="8" customFormat="false" ht="13.5" hidden="false" customHeight="false" outlineLevel="0" collapsed="false">
      <c r="A8" s="8" t="n">
        <f aca="false">COUNT(A53:A71)</f>
        <v>19</v>
      </c>
      <c r="B8" s="9" t="n">
        <v>37226</v>
      </c>
      <c r="C8" s="14" t="n">
        <v>3020000</v>
      </c>
      <c r="D8" s="9" t="n">
        <v>37257</v>
      </c>
      <c r="E8" s="11" t="n">
        <v>2.865</v>
      </c>
      <c r="F8" s="12" t="n">
        <v>0.57</v>
      </c>
      <c r="G8" s="13" t="n">
        <v>0.0267</v>
      </c>
      <c r="H8" s="13" t="n">
        <v>0.015</v>
      </c>
      <c r="J8" s="15" t="e">
        <f aca="false">SUM(M14:M71)</f>
        <v>#NAME?</v>
      </c>
    </row>
    <row r="9" customFormat="false" ht="13.5" hidden="false" customHeight="false" outlineLevel="0" collapsed="false">
      <c r="A9" s="8"/>
      <c r="B9" s="9" t="s">
        <v>11</v>
      </c>
      <c r="C9" s="16" t="n">
        <f aca="false">SUM(C6:C8)</f>
        <v>8370323</v>
      </c>
      <c r="D9" s="9" t="n">
        <v>37288</v>
      </c>
      <c r="E9" s="11" t="n">
        <v>2.8675</v>
      </c>
      <c r="F9" s="12" t="n">
        <v>0.55</v>
      </c>
    </row>
    <row r="10" customFormat="false" ht="13.5" hidden="false" customHeight="false" outlineLevel="0" collapsed="false">
      <c r="B10" s="3"/>
    </row>
    <row r="11" customFormat="false" ht="12.75" hidden="false" customHeight="false" outlineLevel="0" collapsed="false">
      <c r="B11" s="3"/>
      <c r="D11" s="9"/>
      <c r="K11" s="17" t="n">
        <f aca="false">SUM(K14:K71)</f>
        <v>8370323</v>
      </c>
      <c r="L11" s="17" t="n">
        <f aca="false">SUM(L14:L71)</f>
        <v>22523990.3321809</v>
      </c>
    </row>
    <row r="12" customFormat="false" ht="12.75" hidden="false" customHeight="false" outlineLevel="0" collapsed="false">
      <c r="A12" s="5" t="s">
        <v>12</v>
      </c>
      <c r="B12" s="5" t="s">
        <v>13</v>
      </c>
      <c r="C12" s="5"/>
      <c r="D12" s="5"/>
      <c r="E12" s="5"/>
      <c r="F12" s="5" t="s">
        <v>14</v>
      </c>
      <c r="G12" s="5" t="s">
        <v>12</v>
      </c>
      <c r="H12" s="5" t="s">
        <v>15</v>
      </c>
      <c r="I12" s="5" t="s">
        <v>2</v>
      </c>
      <c r="J12" s="5" t="s">
        <v>16</v>
      </c>
      <c r="K12" s="5" t="s">
        <v>17</v>
      </c>
      <c r="L12" s="5" t="s">
        <v>18</v>
      </c>
      <c r="M12" s="5" t="s">
        <v>18</v>
      </c>
    </row>
    <row r="13" customFormat="false" ht="12.75" hidden="false" customHeight="false" outlineLevel="0" collapsed="false">
      <c r="A13" s="6" t="s">
        <v>19</v>
      </c>
      <c r="B13" s="6" t="s">
        <v>20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25</v>
      </c>
      <c r="H13" s="6" t="s">
        <v>26</v>
      </c>
      <c r="I13" s="6" t="s">
        <v>8</v>
      </c>
      <c r="J13" s="6" t="s">
        <v>27</v>
      </c>
      <c r="K13" s="6" t="s">
        <v>5</v>
      </c>
      <c r="L13" s="6" t="s">
        <v>5</v>
      </c>
      <c r="M13" s="6" t="s">
        <v>28</v>
      </c>
    </row>
    <row r="14" customFormat="false" ht="14.25" hidden="false" customHeight="false" outlineLevel="0" collapsed="false">
      <c r="A14" s="3" t="n">
        <v>37172</v>
      </c>
      <c r="B14" s="18" t="n">
        <f aca="false">A14-$A$2</f>
        <v>-8754</v>
      </c>
      <c r="C14" s="11" t="n">
        <v>3.5</v>
      </c>
      <c r="D14" s="19" t="n">
        <f aca="false">$F$6</f>
        <v>0.7</v>
      </c>
      <c r="E14" s="20" t="n">
        <f aca="false">$E$6</f>
        <v>2.27</v>
      </c>
      <c r="F14" s="21" t="s">
        <v>29</v>
      </c>
      <c r="G14" s="20" t="e">
        <f aca="false">EURO(E14,C14,0,0,D14,B14,IF(F14="P",0,1),0)</f>
        <v>#NAME?</v>
      </c>
      <c r="H14" s="2" t="n">
        <v>37200</v>
      </c>
      <c r="I14" s="22" t="n">
        <f aca="false">$G$6+$H$6</f>
        <v>0.0426</v>
      </c>
      <c r="J14" s="23" t="n">
        <f aca="false">1/((1+I14/2)^(2*((H14-$A$2)/365.25)))</f>
        <v>2.73750609635972</v>
      </c>
      <c r="K14" s="24" t="n">
        <f aca="false">$C$6/$A$6</f>
        <v>129462.388888889</v>
      </c>
      <c r="L14" s="24" t="n">
        <f aca="false">K14*J14</f>
        <v>354404.078832626</v>
      </c>
      <c r="M14" s="24" t="e">
        <f aca="false">L14*G14</f>
        <v>#NAME?</v>
      </c>
    </row>
    <row r="15" customFormat="false" ht="14.25" hidden="false" customHeight="false" outlineLevel="0" collapsed="false">
      <c r="A15" s="3" t="n">
        <v>37173</v>
      </c>
      <c r="B15" s="18" t="n">
        <f aca="false">A15-$A$2</f>
        <v>-8753</v>
      </c>
      <c r="C15" s="20" t="n">
        <f aca="false">C14</f>
        <v>3.5</v>
      </c>
      <c r="D15" s="19" t="n">
        <f aca="false">$F$6</f>
        <v>0.7</v>
      </c>
      <c r="E15" s="20" t="n">
        <f aca="false">$E$6</f>
        <v>2.27</v>
      </c>
      <c r="F15" s="8" t="str">
        <f aca="false">F14</f>
        <v>P</v>
      </c>
      <c r="G15" s="20" t="e">
        <f aca="false">EURO(E15,C15,0,0,D15,B15,IF(F15="P",0,1),0)</f>
        <v>#NAME?</v>
      </c>
      <c r="H15" s="3" t="n">
        <f aca="false">H14</f>
        <v>37200</v>
      </c>
      <c r="I15" s="22" t="n">
        <f aca="false">$G$6+$H$6</f>
        <v>0.0426</v>
      </c>
      <c r="J15" s="23" t="n">
        <f aca="false">1/((1+I15/2)^(2*((H15-$A$2)/365.25)))</f>
        <v>2.73750609635972</v>
      </c>
      <c r="K15" s="24" t="n">
        <f aca="false">$C$6/$A$6</f>
        <v>129462.388888889</v>
      </c>
      <c r="L15" s="24" t="n">
        <f aca="false">K15*J15</f>
        <v>354404.078832626</v>
      </c>
      <c r="M15" s="24" t="e">
        <f aca="false">L15*G15</f>
        <v>#NAME?</v>
      </c>
    </row>
    <row r="16" customFormat="false" ht="14.25" hidden="false" customHeight="false" outlineLevel="0" collapsed="false">
      <c r="A16" s="3" t="n">
        <v>37174</v>
      </c>
      <c r="B16" s="18" t="n">
        <f aca="false">A16-$A$2</f>
        <v>-8752</v>
      </c>
      <c r="C16" s="20" t="n">
        <f aca="false">C15</f>
        <v>3.5</v>
      </c>
      <c r="D16" s="19" t="n">
        <f aca="false">$F$6</f>
        <v>0.7</v>
      </c>
      <c r="E16" s="20" t="n">
        <f aca="false">$E$6</f>
        <v>2.27</v>
      </c>
      <c r="F16" s="8" t="str">
        <f aca="false">F15</f>
        <v>P</v>
      </c>
      <c r="G16" s="20" t="e">
        <f aca="false">EURO(E16,C16,0,0,D16,B16,IF(F16="P",0,1),0)</f>
        <v>#NAME?</v>
      </c>
      <c r="H16" s="3" t="n">
        <f aca="false">H15</f>
        <v>37200</v>
      </c>
      <c r="I16" s="22" t="n">
        <f aca="false">$G$6+$H$6</f>
        <v>0.0426</v>
      </c>
      <c r="J16" s="23" t="n">
        <f aca="false">1/((1+I16/2)^(2*((H16-$A$2)/365.25)))</f>
        <v>2.73750609635972</v>
      </c>
      <c r="K16" s="24" t="n">
        <f aca="false">$C$6/$A$6</f>
        <v>129462.388888889</v>
      </c>
      <c r="L16" s="24" t="n">
        <f aca="false">K16*J16</f>
        <v>354404.078832626</v>
      </c>
      <c r="M16" s="24" t="e">
        <f aca="false">L16*G16</f>
        <v>#NAME?</v>
      </c>
    </row>
    <row r="17" customFormat="false" ht="14.25" hidden="false" customHeight="false" outlineLevel="0" collapsed="false">
      <c r="A17" s="3" t="n">
        <v>37175</v>
      </c>
      <c r="B17" s="18" t="n">
        <f aca="false">A17-$A$2</f>
        <v>-8751</v>
      </c>
      <c r="C17" s="20" t="n">
        <f aca="false">C16</f>
        <v>3.5</v>
      </c>
      <c r="D17" s="19" t="n">
        <f aca="false">$F$6</f>
        <v>0.7</v>
      </c>
      <c r="E17" s="20" t="n">
        <f aca="false">$E$6</f>
        <v>2.27</v>
      </c>
      <c r="F17" s="8" t="str">
        <f aca="false">F16</f>
        <v>P</v>
      </c>
      <c r="G17" s="20" t="e">
        <f aca="false">EURO(E17,C17,0,0,D17,B17,IF(F17="P",0,1),0)</f>
        <v>#NAME?</v>
      </c>
      <c r="H17" s="3" t="n">
        <f aca="false">H16</f>
        <v>37200</v>
      </c>
      <c r="I17" s="22" t="n">
        <f aca="false">$G$6+$H$6</f>
        <v>0.0426</v>
      </c>
      <c r="J17" s="23" t="n">
        <f aca="false">1/((1+I17/2)^(2*((H17-$A$2)/365.25)))</f>
        <v>2.73750609635972</v>
      </c>
      <c r="K17" s="24" t="n">
        <f aca="false">$C$6/$A$6</f>
        <v>129462.388888889</v>
      </c>
      <c r="L17" s="24" t="n">
        <f aca="false">K17*J17</f>
        <v>354404.078832626</v>
      </c>
      <c r="M17" s="24" t="e">
        <f aca="false">L17*G17</f>
        <v>#NAME?</v>
      </c>
    </row>
    <row r="18" customFormat="false" ht="14.25" hidden="false" customHeight="false" outlineLevel="0" collapsed="false">
      <c r="A18" s="3" t="n">
        <v>37176</v>
      </c>
      <c r="B18" s="18" t="n">
        <f aca="false">A18-$A$2</f>
        <v>-8750</v>
      </c>
      <c r="C18" s="20" t="n">
        <f aca="false">C17</f>
        <v>3.5</v>
      </c>
      <c r="D18" s="19" t="n">
        <f aca="false">$F$6</f>
        <v>0.7</v>
      </c>
      <c r="E18" s="20" t="n">
        <f aca="false">$E$6</f>
        <v>2.27</v>
      </c>
      <c r="F18" s="8" t="str">
        <f aca="false">F17</f>
        <v>P</v>
      </c>
      <c r="G18" s="20" t="e">
        <f aca="false">EURO(E18,C18,0,0,D18,B18,IF(F18="P",0,1),0)</f>
        <v>#NAME?</v>
      </c>
      <c r="H18" s="3" t="n">
        <f aca="false">H17</f>
        <v>37200</v>
      </c>
      <c r="I18" s="22" t="n">
        <f aca="false">$G$6+$H$6</f>
        <v>0.0426</v>
      </c>
      <c r="J18" s="23" t="n">
        <f aca="false">1/((1+I18/2)^(2*((H18-$A$2)/365.25)))</f>
        <v>2.73750609635972</v>
      </c>
      <c r="K18" s="24" t="n">
        <f aca="false">$C$6/$A$6</f>
        <v>129462.388888889</v>
      </c>
      <c r="L18" s="24" t="n">
        <f aca="false">K18*J18</f>
        <v>354404.078832626</v>
      </c>
      <c r="M18" s="24" t="e">
        <f aca="false">L18*G18</f>
        <v>#NAME?</v>
      </c>
    </row>
    <row r="19" customFormat="false" ht="14.25" hidden="false" customHeight="false" outlineLevel="0" collapsed="false">
      <c r="A19" s="3" t="n">
        <v>37179</v>
      </c>
      <c r="B19" s="18" t="n">
        <f aca="false">A19-$A$2</f>
        <v>-8747</v>
      </c>
      <c r="C19" s="20" t="n">
        <f aca="false">C18</f>
        <v>3.5</v>
      </c>
      <c r="D19" s="19" t="n">
        <f aca="false">$F$6</f>
        <v>0.7</v>
      </c>
      <c r="E19" s="20" t="n">
        <f aca="false">$E$6</f>
        <v>2.27</v>
      </c>
      <c r="F19" s="8" t="str">
        <f aca="false">F18</f>
        <v>P</v>
      </c>
      <c r="G19" s="20" t="e">
        <f aca="false">EURO(E19,C19,0,0,D19,B19,IF(F19="P",0,1),0)</f>
        <v>#NAME?</v>
      </c>
      <c r="H19" s="3" t="n">
        <f aca="false">H18</f>
        <v>37200</v>
      </c>
      <c r="I19" s="22" t="n">
        <f aca="false">$G$6+$H$6</f>
        <v>0.0426</v>
      </c>
      <c r="J19" s="23" t="n">
        <f aca="false">1/((1+I19/2)^(2*((H19-$A$2)/365.25)))</f>
        <v>2.73750609635972</v>
      </c>
      <c r="K19" s="24" t="n">
        <f aca="false">$C$6/$A$6</f>
        <v>129462.388888889</v>
      </c>
      <c r="L19" s="24" t="n">
        <f aca="false">K19*J19</f>
        <v>354404.078832626</v>
      </c>
      <c r="M19" s="24" t="e">
        <f aca="false">L19*G19</f>
        <v>#NAME?</v>
      </c>
    </row>
    <row r="20" customFormat="false" ht="14.25" hidden="false" customHeight="false" outlineLevel="0" collapsed="false">
      <c r="A20" s="3" t="n">
        <v>37180</v>
      </c>
      <c r="B20" s="18" t="n">
        <f aca="false">A20-$A$2</f>
        <v>-8746</v>
      </c>
      <c r="C20" s="20" t="n">
        <f aca="false">C19</f>
        <v>3.5</v>
      </c>
      <c r="D20" s="19" t="n">
        <f aca="false">$F$6</f>
        <v>0.7</v>
      </c>
      <c r="E20" s="20" t="n">
        <f aca="false">$E$6</f>
        <v>2.27</v>
      </c>
      <c r="F20" s="8" t="str">
        <f aca="false">F19</f>
        <v>P</v>
      </c>
      <c r="G20" s="20" t="e">
        <f aca="false">EURO(E20,C20,0,0,D20,B20,IF(F20="P",0,1),0)</f>
        <v>#NAME?</v>
      </c>
      <c r="H20" s="3" t="n">
        <f aca="false">H19</f>
        <v>37200</v>
      </c>
      <c r="I20" s="22" t="n">
        <f aca="false">$G$6+$H$6</f>
        <v>0.0426</v>
      </c>
      <c r="J20" s="23" t="n">
        <f aca="false">1/((1+I20/2)^(2*((H20-$A$2)/365.25)))</f>
        <v>2.73750609635972</v>
      </c>
      <c r="K20" s="24" t="n">
        <f aca="false">$C$6/$A$6</f>
        <v>129462.388888889</v>
      </c>
      <c r="L20" s="24" t="n">
        <f aca="false">K20*J20</f>
        <v>354404.078832626</v>
      </c>
      <c r="M20" s="24" t="e">
        <f aca="false">L20*G20</f>
        <v>#NAME?</v>
      </c>
    </row>
    <row r="21" customFormat="false" ht="14.25" hidden="false" customHeight="false" outlineLevel="0" collapsed="false">
      <c r="A21" s="3" t="n">
        <v>37181</v>
      </c>
      <c r="B21" s="18" t="n">
        <f aca="false">A21-$A$2</f>
        <v>-8745</v>
      </c>
      <c r="C21" s="20" t="n">
        <f aca="false">C20</f>
        <v>3.5</v>
      </c>
      <c r="D21" s="19" t="n">
        <f aca="false">$F$6</f>
        <v>0.7</v>
      </c>
      <c r="E21" s="20" t="n">
        <f aca="false">$E$6</f>
        <v>2.27</v>
      </c>
      <c r="F21" s="8" t="str">
        <f aca="false">F20</f>
        <v>P</v>
      </c>
      <c r="G21" s="20" t="e">
        <f aca="false">EURO(E21,C21,0,0,D21,B21,IF(F21="P",0,1),0)</f>
        <v>#NAME?</v>
      </c>
      <c r="H21" s="3" t="n">
        <f aca="false">H20</f>
        <v>37200</v>
      </c>
      <c r="I21" s="22" t="n">
        <f aca="false">$G$6+$H$6</f>
        <v>0.0426</v>
      </c>
      <c r="J21" s="23" t="n">
        <f aca="false">1/((1+I21/2)^(2*((H21-$A$2)/365.25)))</f>
        <v>2.73750609635972</v>
      </c>
      <c r="K21" s="24" t="n">
        <f aca="false">$C$6/$A$6</f>
        <v>129462.388888889</v>
      </c>
      <c r="L21" s="24" t="n">
        <f aca="false">K21*J21</f>
        <v>354404.078832626</v>
      </c>
      <c r="M21" s="24" t="e">
        <f aca="false">L21*G21</f>
        <v>#NAME?</v>
      </c>
    </row>
    <row r="22" customFormat="false" ht="14.25" hidden="false" customHeight="false" outlineLevel="0" collapsed="false">
      <c r="A22" s="3" t="n">
        <v>37182</v>
      </c>
      <c r="B22" s="18" t="n">
        <f aca="false">A22-$A$2</f>
        <v>-8744</v>
      </c>
      <c r="C22" s="20" t="n">
        <f aca="false">C21</f>
        <v>3.5</v>
      </c>
      <c r="D22" s="19" t="n">
        <f aca="false">$F$6</f>
        <v>0.7</v>
      </c>
      <c r="E22" s="20" t="n">
        <f aca="false">$E$6</f>
        <v>2.27</v>
      </c>
      <c r="F22" s="8" t="str">
        <f aca="false">F21</f>
        <v>P</v>
      </c>
      <c r="G22" s="20" t="e">
        <f aca="false">EURO(E22,C22,0,0,D22,B22,IF(F22="P",0,1),0)</f>
        <v>#NAME?</v>
      </c>
      <c r="H22" s="3" t="n">
        <f aca="false">H21</f>
        <v>37200</v>
      </c>
      <c r="I22" s="22" t="n">
        <f aca="false">$G$6+$H$6</f>
        <v>0.0426</v>
      </c>
      <c r="J22" s="23" t="n">
        <f aca="false">1/((1+I22/2)^(2*((H22-$A$2)/365.25)))</f>
        <v>2.73750609635972</v>
      </c>
      <c r="K22" s="24" t="n">
        <f aca="false">$C$6/$A$6</f>
        <v>129462.388888889</v>
      </c>
      <c r="L22" s="24" t="n">
        <f aca="false">K22*J22</f>
        <v>354404.078832626</v>
      </c>
      <c r="M22" s="24" t="e">
        <f aca="false">L22*G22</f>
        <v>#NAME?</v>
      </c>
    </row>
    <row r="23" customFormat="false" ht="14.25" hidden="false" customHeight="false" outlineLevel="0" collapsed="false">
      <c r="A23" s="3" t="n">
        <v>37183</v>
      </c>
      <c r="B23" s="18" t="n">
        <f aca="false">A23-$A$2</f>
        <v>-8743</v>
      </c>
      <c r="C23" s="20" t="n">
        <f aca="false">C22</f>
        <v>3.5</v>
      </c>
      <c r="D23" s="19" t="n">
        <f aca="false">$F$6</f>
        <v>0.7</v>
      </c>
      <c r="E23" s="20" t="n">
        <f aca="false">$E$6</f>
        <v>2.27</v>
      </c>
      <c r="F23" s="8" t="str">
        <f aca="false">F22</f>
        <v>P</v>
      </c>
      <c r="G23" s="20" t="e">
        <f aca="false">EURO(E23,C23,0,0,D23,B23,IF(F23="P",0,1),0)</f>
        <v>#NAME?</v>
      </c>
      <c r="H23" s="3" t="n">
        <f aca="false">H22</f>
        <v>37200</v>
      </c>
      <c r="I23" s="22" t="n">
        <f aca="false">$G$6+$H$6</f>
        <v>0.0426</v>
      </c>
      <c r="J23" s="23" t="n">
        <f aca="false">1/((1+I23/2)^(2*((H23-$A$2)/365.25)))</f>
        <v>2.73750609635972</v>
      </c>
      <c r="K23" s="24" t="n">
        <f aca="false">$C$6/$A$6</f>
        <v>129462.388888889</v>
      </c>
      <c r="L23" s="24" t="n">
        <f aca="false">K23*J23</f>
        <v>354404.078832626</v>
      </c>
      <c r="M23" s="24" t="e">
        <f aca="false">L23*G23</f>
        <v>#NAME?</v>
      </c>
    </row>
    <row r="24" customFormat="false" ht="14.25" hidden="false" customHeight="false" outlineLevel="0" collapsed="false">
      <c r="A24" s="3" t="n">
        <v>37186</v>
      </c>
      <c r="B24" s="18" t="n">
        <f aca="false">A24-$A$2</f>
        <v>-8740</v>
      </c>
      <c r="C24" s="20" t="n">
        <f aca="false">C23</f>
        <v>3.5</v>
      </c>
      <c r="D24" s="19" t="n">
        <f aca="false">$F$6</f>
        <v>0.7</v>
      </c>
      <c r="E24" s="20" t="n">
        <f aca="false">$E$6</f>
        <v>2.27</v>
      </c>
      <c r="F24" s="8" t="str">
        <f aca="false">F23</f>
        <v>P</v>
      </c>
      <c r="G24" s="20" t="e">
        <f aca="false">EURO(E24,C24,0,0,D24,B24,IF(F24="P",0,1),0)</f>
        <v>#NAME?</v>
      </c>
      <c r="H24" s="3" t="n">
        <f aca="false">H23</f>
        <v>37200</v>
      </c>
      <c r="I24" s="22" t="n">
        <f aca="false">$G$6+$H$6</f>
        <v>0.0426</v>
      </c>
      <c r="J24" s="23" t="n">
        <f aca="false">1/((1+I24/2)^(2*((H24-$A$2)/365.25)))</f>
        <v>2.73750609635972</v>
      </c>
      <c r="K24" s="24" t="n">
        <f aca="false">$C$6/$A$6</f>
        <v>129462.388888889</v>
      </c>
      <c r="L24" s="24" t="n">
        <f aca="false">K24*J24</f>
        <v>354404.078832626</v>
      </c>
      <c r="M24" s="24" t="e">
        <f aca="false">L24*G24</f>
        <v>#NAME?</v>
      </c>
    </row>
    <row r="25" customFormat="false" ht="14.25" hidden="false" customHeight="false" outlineLevel="0" collapsed="false">
      <c r="A25" s="3" t="n">
        <v>37187</v>
      </c>
      <c r="B25" s="18" t="n">
        <f aca="false">A25-$A$2</f>
        <v>-8739</v>
      </c>
      <c r="C25" s="20" t="n">
        <f aca="false">C24</f>
        <v>3.5</v>
      </c>
      <c r="D25" s="19" t="n">
        <f aca="false">$F$6</f>
        <v>0.7</v>
      </c>
      <c r="E25" s="20" t="n">
        <f aca="false">$E$6</f>
        <v>2.27</v>
      </c>
      <c r="F25" s="8" t="str">
        <f aca="false">F24</f>
        <v>P</v>
      </c>
      <c r="G25" s="20" t="e">
        <f aca="false">EURO(E25,C25,0,0,D25,B25,IF(F25="P",0,1),0)</f>
        <v>#NAME?</v>
      </c>
      <c r="H25" s="3" t="n">
        <f aca="false">H24</f>
        <v>37200</v>
      </c>
      <c r="I25" s="22" t="n">
        <f aca="false">$G$6+$H$6</f>
        <v>0.0426</v>
      </c>
      <c r="J25" s="23" t="n">
        <f aca="false">1/((1+I25/2)^(2*((H25-$A$2)/365.25)))</f>
        <v>2.73750609635972</v>
      </c>
      <c r="K25" s="24" t="n">
        <f aca="false">$C$6/$A$6</f>
        <v>129462.388888889</v>
      </c>
      <c r="L25" s="24" t="n">
        <f aca="false">K25*J25</f>
        <v>354404.078832626</v>
      </c>
      <c r="M25" s="24" t="e">
        <f aca="false">L25*G25</f>
        <v>#NAME?</v>
      </c>
    </row>
    <row r="26" customFormat="false" ht="14.25" hidden="false" customHeight="false" outlineLevel="0" collapsed="false">
      <c r="A26" s="3" t="n">
        <v>37188</v>
      </c>
      <c r="B26" s="18" t="n">
        <f aca="false">A26-$A$2</f>
        <v>-8738</v>
      </c>
      <c r="C26" s="20" t="n">
        <f aca="false">C25</f>
        <v>3.5</v>
      </c>
      <c r="D26" s="19" t="n">
        <f aca="false">$F$6</f>
        <v>0.7</v>
      </c>
      <c r="E26" s="20" t="n">
        <f aca="false">$E$6</f>
        <v>2.27</v>
      </c>
      <c r="F26" s="8" t="str">
        <f aca="false">F25</f>
        <v>P</v>
      </c>
      <c r="G26" s="20" t="e">
        <f aca="false">EURO(E26,C26,0,0,D26,B26,IF(F26="P",0,1),0)</f>
        <v>#NAME?</v>
      </c>
      <c r="H26" s="3" t="n">
        <f aca="false">H25</f>
        <v>37200</v>
      </c>
      <c r="I26" s="22" t="n">
        <f aca="false">$G$6+$H$6</f>
        <v>0.0426</v>
      </c>
      <c r="J26" s="23" t="n">
        <f aca="false">1/((1+I26/2)^(2*((H26-$A$2)/365.25)))</f>
        <v>2.73750609635972</v>
      </c>
      <c r="K26" s="24" t="n">
        <f aca="false">$C$6/$A$6</f>
        <v>129462.388888889</v>
      </c>
      <c r="L26" s="24" t="n">
        <f aca="false">K26*J26</f>
        <v>354404.078832626</v>
      </c>
      <c r="M26" s="24" t="e">
        <f aca="false">L26*G26</f>
        <v>#NAME?</v>
      </c>
    </row>
    <row r="27" customFormat="false" ht="14.25" hidden="false" customHeight="false" outlineLevel="0" collapsed="false">
      <c r="A27" s="3" t="n">
        <v>37189</v>
      </c>
      <c r="B27" s="18" t="n">
        <f aca="false">A27-$A$2</f>
        <v>-8737</v>
      </c>
      <c r="C27" s="20" t="n">
        <f aca="false">C26</f>
        <v>3.5</v>
      </c>
      <c r="D27" s="19" t="n">
        <f aca="false">$F$6</f>
        <v>0.7</v>
      </c>
      <c r="E27" s="20" t="n">
        <f aca="false">$E$6</f>
        <v>2.27</v>
      </c>
      <c r="F27" s="8" t="str">
        <f aca="false">F26</f>
        <v>P</v>
      </c>
      <c r="G27" s="20" t="e">
        <f aca="false">EURO(E27,C27,0,0,D27,B27,IF(F27="P",0,1),0)</f>
        <v>#NAME?</v>
      </c>
      <c r="H27" s="3" t="n">
        <f aca="false">H26</f>
        <v>37200</v>
      </c>
      <c r="I27" s="22" t="n">
        <f aca="false">$G$6+$H$6</f>
        <v>0.0426</v>
      </c>
      <c r="J27" s="23" t="n">
        <f aca="false">1/((1+I27/2)^(2*((H27-$A$2)/365.25)))</f>
        <v>2.73750609635972</v>
      </c>
      <c r="K27" s="24" t="n">
        <f aca="false">$C$6/$A$6</f>
        <v>129462.388888889</v>
      </c>
      <c r="L27" s="24" t="n">
        <f aca="false">K27*J27</f>
        <v>354404.078832626</v>
      </c>
      <c r="M27" s="24" t="e">
        <f aca="false">L27*G27</f>
        <v>#NAME?</v>
      </c>
    </row>
    <row r="28" customFormat="false" ht="14.25" hidden="false" customHeight="false" outlineLevel="0" collapsed="false">
      <c r="A28" s="25" t="n">
        <v>37190</v>
      </c>
      <c r="B28" s="18" t="n">
        <f aca="false">A28-$A$2</f>
        <v>-8736</v>
      </c>
      <c r="C28" s="20" t="n">
        <f aca="false">C27</f>
        <v>3.5</v>
      </c>
      <c r="D28" s="19" t="n">
        <f aca="false">$F$6</f>
        <v>0.7</v>
      </c>
      <c r="E28" s="20" t="n">
        <f aca="false">$E$6</f>
        <v>2.27</v>
      </c>
      <c r="F28" s="8" t="str">
        <f aca="false">F27</f>
        <v>P</v>
      </c>
      <c r="G28" s="20" t="e">
        <f aca="false">EURO(E28,C28,0,0,D28,B28,IF(F28="P",0,1),0)</f>
        <v>#NAME?</v>
      </c>
      <c r="H28" s="3" t="n">
        <f aca="false">H27</f>
        <v>37200</v>
      </c>
      <c r="I28" s="22" t="n">
        <f aca="false">$G$6+$H$6</f>
        <v>0.0426</v>
      </c>
      <c r="J28" s="23" t="n">
        <f aca="false">1/((1+I28/2)^(2*((H28-$A$2)/365.25)))</f>
        <v>2.73750609635972</v>
      </c>
      <c r="K28" s="24" t="n">
        <f aca="false">$C$6/$A$6</f>
        <v>129462.388888889</v>
      </c>
      <c r="L28" s="24" t="n">
        <f aca="false">K28*J28</f>
        <v>354404.078832626</v>
      </c>
      <c r="M28" s="24" t="e">
        <f aca="false">L28*G28</f>
        <v>#NAME?</v>
      </c>
    </row>
    <row r="29" customFormat="false" ht="14.25" hidden="false" customHeight="false" outlineLevel="0" collapsed="false">
      <c r="A29" s="3" t="n">
        <v>37193</v>
      </c>
      <c r="B29" s="18" t="n">
        <f aca="false">A29-$A$2</f>
        <v>-8733</v>
      </c>
      <c r="C29" s="20" t="n">
        <f aca="false">C28</f>
        <v>3.5</v>
      </c>
      <c r="D29" s="19" t="n">
        <f aca="false">$F$7</f>
        <v>0.6</v>
      </c>
      <c r="E29" s="20" t="n">
        <f aca="false">$E$7</f>
        <v>2.6525</v>
      </c>
      <c r="F29" s="8" t="str">
        <f aca="false">F28</f>
        <v>P</v>
      </c>
      <c r="G29" s="20" t="e">
        <f aca="false">EURO(E29,C29,0,0,D29,B29,IF(F29="P",0,1),0)</f>
        <v>#NAME?</v>
      </c>
      <c r="H29" s="3" t="n">
        <f aca="false">H28</f>
        <v>37200</v>
      </c>
      <c r="I29" s="22" t="n">
        <f aca="false">$G$6+$H$6</f>
        <v>0.0426</v>
      </c>
      <c r="J29" s="23" t="n">
        <f aca="false">1/((1+I29/2)^(2*((H29-$A$2)/365.25)))</f>
        <v>2.73750609635972</v>
      </c>
      <c r="K29" s="24" t="n">
        <f aca="false">$C$6/$A$6</f>
        <v>129462.388888889</v>
      </c>
      <c r="L29" s="24" t="n">
        <f aca="false">K29*J29</f>
        <v>354404.078832626</v>
      </c>
      <c r="M29" s="24" t="e">
        <f aca="false">L29*G29</f>
        <v>#NAME?</v>
      </c>
    </row>
    <row r="30" customFormat="false" ht="14.25" hidden="false" customHeight="false" outlineLevel="0" collapsed="false">
      <c r="A30" s="3" t="n">
        <v>37194</v>
      </c>
      <c r="B30" s="18" t="n">
        <f aca="false">A30-$A$2</f>
        <v>-8732</v>
      </c>
      <c r="C30" s="20" t="n">
        <f aca="false">C29</f>
        <v>3.5</v>
      </c>
      <c r="D30" s="19" t="n">
        <f aca="false">$F$7</f>
        <v>0.6</v>
      </c>
      <c r="E30" s="20" t="n">
        <f aca="false">$E$7</f>
        <v>2.6525</v>
      </c>
      <c r="F30" s="8" t="str">
        <f aca="false">F29</f>
        <v>P</v>
      </c>
      <c r="G30" s="20" t="e">
        <f aca="false">EURO(E30,C30,0,0,D30,B30,IF(F30="P",0,1),0)</f>
        <v>#NAME?</v>
      </c>
      <c r="H30" s="3" t="n">
        <f aca="false">H29</f>
        <v>37200</v>
      </c>
      <c r="I30" s="22" t="n">
        <f aca="false">$G$6+$H$6</f>
        <v>0.0426</v>
      </c>
      <c r="J30" s="23" t="n">
        <f aca="false">1/((1+I30/2)^(2*((H30-$A$2)/365.25)))</f>
        <v>2.73750609635972</v>
      </c>
      <c r="K30" s="24" t="n">
        <f aca="false">$C$6/$A$6</f>
        <v>129462.388888889</v>
      </c>
      <c r="L30" s="24" t="n">
        <f aca="false">K30*J30</f>
        <v>354404.078832626</v>
      </c>
      <c r="M30" s="24" t="e">
        <f aca="false">L30*G30</f>
        <v>#NAME?</v>
      </c>
    </row>
    <row r="31" customFormat="false" ht="14.25" hidden="false" customHeight="false" outlineLevel="0" collapsed="false">
      <c r="A31" s="3" t="n">
        <v>37195</v>
      </c>
      <c r="B31" s="18" t="n">
        <f aca="false">A31-$A$2</f>
        <v>-8731</v>
      </c>
      <c r="C31" s="20" t="n">
        <f aca="false">C30</f>
        <v>3.5</v>
      </c>
      <c r="D31" s="19" t="n">
        <f aca="false">$F$7</f>
        <v>0.6</v>
      </c>
      <c r="E31" s="20" t="n">
        <f aca="false">$E$7</f>
        <v>2.6525</v>
      </c>
      <c r="F31" s="8" t="str">
        <f aca="false">F30</f>
        <v>P</v>
      </c>
      <c r="G31" s="20" t="e">
        <f aca="false">EURO(E31,C31,0,0,D31,B31,IF(F31="P",0,1),0)</f>
        <v>#NAME?</v>
      </c>
      <c r="H31" s="3" t="n">
        <f aca="false">H30</f>
        <v>37200</v>
      </c>
      <c r="I31" s="22" t="n">
        <f aca="false">$G$6+$H$6</f>
        <v>0.0426</v>
      </c>
      <c r="J31" s="23" t="n">
        <f aca="false">1/((1+I31/2)^(2*((H31-$A$2)/365.25)))</f>
        <v>2.73750609635972</v>
      </c>
      <c r="K31" s="24" t="n">
        <f aca="false">$C$6/$A$6</f>
        <v>129462.388888889</v>
      </c>
      <c r="L31" s="24" t="n">
        <f aca="false">K31*J31</f>
        <v>354404.078832626</v>
      </c>
      <c r="M31" s="24" t="e">
        <f aca="false">L31*G31</f>
        <v>#NAME?</v>
      </c>
    </row>
    <row r="32" customFormat="false" ht="14.25" hidden="false" customHeight="false" outlineLevel="0" collapsed="false">
      <c r="A32" s="3" t="n">
        <v>37196</v>
      </c>
      <c r="B32" s="18" t="n">
        <f aca="false">A32-$A$2</f>
        <v>-8730</v>
      </c>
      <c r="C32" s="20" t="n">
        <f aca="false">C31</f>
        <v>3.5</v>
      </c>
      <c r="D32" s="19" t="n">
        <f aca="false">$F$7</f>
        <v>0.6</v>
      </c>
      <c r="E32" s="20" t="n">
        <f aca="false">$E$7</f>
        <v>2.6525</v>
      </c>
      <c r="F32" s="8" t="str">
        <f aca="false">F31</f>
        <v>P</v>
      </c>
      <c r="G32" s="20" t="e">
        <f aca="false">EURO(E32,C32,0,0,D32,B32,IF(F32="P",0,1),0)</f>
        <v>#NAME?</v>
      </c>
      <c r="H32" s="2" t="n">
        <v>37230</v>
      </c>
      <c r="I32" s="22" t="n">
        <f aca="false">$G$7+$H$7</f>
        <v>0.0419</v>
      </c>
      <c r="J32" s="23" t="n">
        <f aca="false">1/((1+I32/2)^(2*((H32-$A$2)/365.25)))</f>
        <v>2.68388139643174</v>
      </c>
      <c r="K32" s="24" t="n">
        <f aca="false">$C$7/$A$7</f>
        <v>143809.523809524</v>
      </c>
      <c r="L32" s="24" t="n">
        <f aca="false">K32*J32</f>
        <v>385967.705582089</v>
      </c>
      <c r="M32" s="24" t="e">
        <f aca="false">L32*G32</f>
        <v>#NAME?</v>
      </c>
    </row>
    <row r="33" customFormat="false" ht="14.25" hidden="false" customHeight="false" outlineLevel="0" collapsed="false">
      <c r="A33" s="3" t="n">
        <v>37197</v>
      </c>
      <c r="B33" s="18" t="n">
        <f aca="false">A33-$A$2</f>
        <v>-8729</v>
      </c>
      <c r="C33" s="20" t="n">
        <f aca="false">C32</f>
        <v>3.5</v>
      </c>
      <c r="D33" s="19" t="n">
        <f aca="false">$F$7</f>
        <v>0.6</v>
      </c>
      <c r="E33" s="20" t="n">
        <f aca="false">$E$7</f>
        <v>2.6525</v>
      </c>
      <c r="F33" s="8" t="str">
        <f aca="false">F32</f>
        <v>P</v>
      </c>
      <c r="G33" s="20" t="e">
        <f aca="false">EURO(E33,C33,0,0,D33,B33,IF(F33="P",0,1),0)</f>
        <v>#NAME?</v>
      </c>
      <c r="H33" s="3" t="n">
        <f aca="false">H32</f>
        <v>37230</v>
      </c>
      <c r="I33" s="22" t="n">
        <f aca="false">$G$7+$H$7</f>
        <v>0.0419</v>
      </c>
      <c r="J33" s="23" t="n">
        <f aca="false">1/((1+I33/2)^(2*((H33-$A$2)/365.25)))</f>
        <v>2.68388139643174</v>
      </c>
      <c r="K33" s="24" t="n">
        <f aca="false">$C$7/$A$7</f>
        <v>143809.523809524</v>
      </c>
      <c r="L33" s="24" t="n">
        <f aca="false">K33*J33</f>
        <v>385967.705582089</v>
      </c>
      <c r="M33" s="24" t="e">
        <f aca="false">L33*G33</f>
        <v>#NAME?</v>
      </c>
    </row>
    <row r="34" customFormat="false" ht="14.25" hidden="false" customHeight="false" outlineLevel="0" collapsed="false">
      <c r="A34" s="3" t="n">
        <v>37200</v>
      </c>
      <c r="B34" s="18" t="n">
        <f aca="false">A34-$A$2</f>
        <v>-8726</v>
      </c>
      <c r="C34" s="20" t="n">
        <f aca="false">C33</f>
        <v>3.5</v>
      </c>
      <c r="D34" s="19" t="n">
        <f aca="false">$F$7</f>
        <v>0.6</v>
      </c>
      <c r="E34" s="20" t="n">
        <f aca="false">$E$7</f>
        <v>2.6525</v>
      </c>
      <c r="F34" s="8" t="str">
        <f aca="false">F33</f>
        <v>P</v>
      </c>
      <c r="G34" s="20" t="e">
        <f aca="false">EURO(E34,C34,0,0,D34,B34,IF(F34="P",0,1),0)</f>
        <v>#NAME?</v>
      </c>
      <c r="H34" s="3" t="n">
        <f aca="false">H33</f>
        <v>37230</v>
      </c>
      <c r="I34" s="22" t="n">
        <f aca="false">$G$7+$H$7</f>
        <v>0.0419</v>
      </c>
      <c r="J34" s="23" t="n">
        <f aca="false">1/((1+I34/2)^(2*((H34-$A$2)/365.25)))</f>
        <v>2.68388139643174</v>
      </c>
      <c r="K34" s="24" t="n">
        <f aca="false">$C$7/$A$7</f>
        <v>143809.523809524</v>
      </c>
      <c r="L34" s="24" t="n">
        <f aca="false">K34*J34</f>
        <v>385967.705582089</v>
      </c>
      <c r="M34" s="24" t="e">
        <f aca="false">L34*G34</f>
        <v>#NAME?</v>
      </c>
    </row>
    <row r="35" customFormat="false" ht="14.25" hidden="false" customHeight="false" outlineLevel="0" collapsed="false">
      <c r="A35" s="3" t="n">
        <v>37201</v>
      </c>
      <c r="B35" s="18" t="n">
        <f aca="false">A35-$A$2</f>
        <v>-8725</v>
      </c>
      <c r="C35" s="20" t="n">
        <f aca="false">C34</f>
        <v>3.5</v>
      </c>
      <c r="D35" s="19" t="n">
        <f aca="false">$F$7</f>
        <v>0.6</v>
      </c>
      <c r="E35" s="20" t="n">
        <f aca="false">$E$7</f>
        <v>2.6525</v>
      </c>
      <c r="F35" s="8" t="str">
        <f aca="false">F34</f>
        <v>P</v>
      </c>
      <c r="G35" s="20" t="e">
        <f aca="false">EURO(E35,C35,0,0,D35,B35,IF(F35="P",0,1),0)</f>
        <v>#NAME?</v>
      </c>
      <c r="H35" s="3" t="n">
        <f aca="false">H34</f>
        <v>37230</v>
      </c>
      <c r="I35" s="22" t="n">
        <f aca="false">$G$7+$H$7</f>
        <v>0.0419</v>
      </c>
      <c r="J35" s="23" t="n">
        <f aca="false">1/((1+I35/2)^(2*((H35-$A$2)/365.25)))</f>
        <v>2.68388139643174</v>
      </c>
      <c r="K35" s="24" t="n">
        <f aca="false">$C$7/$A$7</f>
        <v>143809.523809524</v>
      </c>
      <c r="L35" s="24" t="n">
        <f aca="false">K35*J35</f>
        <v>385967.705582089</v>
      </c>
      <c r="M35" s="24" t="e">
        <f aca="false">L35*G35</f>
        <v>#NAME?</v>
      </c>
    </row>
    <row r="36" customFormat="false" ht="14.25" hidden="false" customHeight="false" outlineLevel="0" collapsed="false">
      <c r="A36" s="3" t="n">
        <v>37202</v>
      </c>
      <c r="B36" s="18" t="n">
        <f aca="false">A36-$A$2</f>
        <v>-8724</v>
      </c>
      <c r="C36" s="20" t="n">
        <f aca="false">C35</f>
        <v>3.5</v>
      </c>
      <c r="D36" s="19" t="n">
        <f aca="false">$F$7</f>
        <v>0.6</v>
      </c>
      <c r="E36" s="20" t="n">
        <f aca="false">$E$7</f>
        <v>2.6525</v>
      </c>
      <c r="F36" s="8" t="str">
        <f aca="false">F35</f>
        <v>P</v>
      </c>
      <c r="G36" s="20" t="e">
        <f aca="false">EURO(E36,C36,0,0,D36,B36,IF(F36="P",0,1),0)</f>
        <v>#NAME?</v>
      </c>
      <c r="H36" s="3" t="n">
        <f aca="false">H35</f>
        <v>37230</v>
      </c>
      <c r="I36" s="22" t="n">
        <f aca="false">$G$7+$H$7</f>
        <v>0.0419</v>
      </c>
      <c r="J36" s="23" t="n">
        <f aca="false">1/((1+I36/2)^(2*((H36-$A$2)/365.25)))</f>
        <v>2.68388139643174</v>
      </c>
      <c r="K36" s="24" t="n">
        <f aca="false">$C$7/$A$7</f>
        <v>143809.523809524</v>
      </c>
      <c r="L36" s="24" t="n">
        <f aca="false">K36*J36</f>
        <v>385967.705582089</v>
      </c>
      <c r="M36" s="24" t="e">
        <f aca="false">L36*G36</f>
        <v>#NAME?</v>
      </c>
    </row>
    <row r="37" customFormat="false" ht="14.25" hidden="false" customHeight="false" outlineLevel="0" collapsed="false">
      <c r="A37" s="3" t="n">
        <v>37203</v>
      </c>
      <c r="B37" s="18" t="n">
        <f aca="false">A37-$A$2</f>
        <v>-8723</v>
      </c>
      <c r="C37" s="20" t="n">
        <f aca="false">C36</f>
        <v>3.5</v>
      </c>
      <c r="D37" s="19" t="n">
        <f aca="false">$F$7</f>
        <v>0.6</v>
      </c>
      <c r="E37" s="20" t="n">
        <f aca="false">$E$7</f>
        <v>2.6525</v>
      </c>
      <c r="F37" s="8" t="str">
        <f aca="false">F36</f>
        <v>P</v>
      </c>
      <c r="G37" s="20" t="e">
        <f aca="false">EURO(E37,C37,0,0,D37,B37,IF(F37="P",0,1),0)</f>
        <v>#NAME?</v>
      </c>
      <c r="H37" s="3" t="n">
        <f aca="false">H36</f>
        <v>37230</v>
      </c>
      <c r="I37" s="22" t="n">
        <f aca="false">$G$7+$H$7</f>
        <v>0.0419</v>
      </c>
      <c r="J37" s="23" t="n">
        <f aca="false">1/((1+I37/2)^(2*((H37-$A$2)/365.25)))</f>
        <v>2.68388139643174</v>
      </c>
      <c r="K37" s="24" t="n">
        <f aca="false">$C$7/$A$7</f>
        <v>143809.523809524</v>
      </c>
      <c r="L37" s="24" t="n">
        <f aca="false">K37*J37</f>
        <v>385967.705582089</v>
      </c>
      <c r="M37" s="24" t="e">
        <f aca="false">L37*G37</f>
        <v>#NAME?</v>
      </c>
    </row>
    <row r="38" customFormat="false" ht="14.25" hidden="false" customHeight="false" outlineLevel="0" collapsed="false">
      <c r="A38" s="3" t="n">
        <v>37204</v>
      </c>
      <c r="B38" s="18" t="n">
        <f aca="false">A38-$A$2</f>
        <v>-8722</v>
      </c>
      <c r="C38" s="20" t="n">
        <f aca="false">C37</f>
        <v>3.5</v>
      </c>
      <c r="D38" s="19" t="n">
        <f aca="false">$F$7</f>
        <v>0.6</v>
      </c>
      <c r="E38" s="20" t="n">
        <f aca="false">$E$7</f>
        <v>2.6525</v>
      </c>
      <c r="F38" s="8" t="str">
        <f aca="false">F37</f>
        <v>P</v>
      </c>
      <c r="G38" s="20" t="e">
        <f aca="false">EURO(E38,C38,0,0,D38,B38,IF(F38="P",0,1),0)</f>
        <v>#NAME?</v>
      </c>
      <c r="H38" s="3" t="n">
        <f aca="false">H37</f>
        <v>37230</v>
      </c>
      <c r="I38" s="22" t="n">
        <f aca="false">$G$7+$H$7</f>
        <v>0.0419</v>
      </c>
      <c r="J38" s="23" t="n">
        <f aca="false">1/((1+I38/2)^(2*((H38-$A$2)/365.25)))</f>
        <v>2.68388139643174</v>
      </c>
      <c r="K38" s="24" t="n">
        <f aca="false">$C$7/$A$7</f>
        <v>143809.523809524</v>
      </c>
      <c r="L38" s="24" t="n">
        <f aca="false">K38*J38</f>
        <v>385967.705582089</v>
      </c>
      <c r="M38" s="24" t="e">
        <f aca="false">L38*G38</f>
        <v>#NAME?</v>
      </c>
    </row>
    <row r="39" customFormat="false" ht="14.25" hidden="false" customHeight="false" outlineLevel="0" collapsed="false">
      <c r="A39" s="3" t="n">
        <v>37207</v>
      </c>
      <c r="B39" s="18" t="n">
        <f aca="false">A39-$A$2</f>
        <v>-8719</v>
      </c>
      <c r="C39" s="20" t="n">
        <f aca="false">C38</f>
        <v>3.5</v>
      </c>
      <c r="D39" s="19" t="n">
        <f aca="false">$F$7</f>
        <v>0.6</v>
      </c>
      <c r="E39" s="20" t="n">
        <f aca="false">$E$7</f>
        <v>2.6525</v>
      </c>
      <c r="F39" s="8" t="str">
        <f aca="false">F38</f>
        <v>P</v>
      </c>
      <c r="G39" s="20" t="e">
        <f aca="false">EURO(E39,C39,0,0,D39,B39,IF(F39="P",0,1),0)</f>
        <v>#NAME?</v>
      </c>
      <c r="H39" s="3" t="n">
        <f aca="false">H38</f>
        <v>37230</v>
      </c>
      <c r="I39" s="22" t="n">
        <f aca="false">$G$7+$H$7</f>
        <v>0.0419</v>
      </c>
      <c r="J39" s="23" t="n">
        <f aca="false">1/((1+I39/2)^(2*((H39-$A$2)/365.25)))</f>
        <v>2.68388139643174</v>
      </c>
      <c r="K39" s="24" t="n">
        <f aca="false">$C$7/$A$7</f>
        <v>143809.523809524</v>
      </c>
      <c r="L39" s="24" t="n">
        <f aca="false">K39*J39</f>
        <v>385967.705582089</v>
      </c>
      <c r="M39" s="24" t="e">
        <f aca="false">L39*G39</f>
        <v>#NAME?</v>
      </c>
    </row>
    <row r="40" customFormat="false" ht="14.25" hidden="false" customHeight="false" outlineLevel="0" collapsed="false">
      <c r="A40" s="3" t="n">
        <v>37208</v>
      </c>
      <c r="B40" s="18" t="n">
        <f aca="false">A40-$A$2</f>
        <v>-8718</v>
      </c>
      <c r="C40" s="20" t="n">
        <f aca="false">C39</f>
        <v>3.5</v>
      </c>
      <c r="D40" s="19" t="n">
        <f aca="false">$F$7</f>
        <v>0.6</v>
      </c>
      <c r="E40" s="20" t="n">
        <f aca="false">$E$7</f>
        <v>2.6525</v>
      </c>
      <c r="F40" s="8" t="str">
        <f aca="false">F39</f>
        <v>P</v>
      </c>
      <c r="G40" s="20" t="e">
        <f aca="false">EURO(E40,C40,0,0,D40,B40,IF(F40="P",0,1),0)</f>
        <v>#NAME?</v>
      </c>
      <c r="H40" s="3" t="n">
        <f aca="false">H39</f>
        <v>37230</v>
      </c>
      <c r="I40" s="22" t="n">
        <f aca="false">$G$7+$H$7</f>
        <v>0.0419</v>
      </c>
      <c r="J40" s="23" t="n">
        <f aca="false">1/((1+I40/2)^(2*((H40-$A$2)/365.25)))</f>
        <v>2.68388139643174</v>
      </c>
      <c r="K40" s="24" t="n">
        <f aca="false">$C$7/$A$7</f>
        <v>143809.523809524</v>
      </c>
      <c r="L40" s="24" t="n">
        <f aca="false">K40*J40</f>
        <v>385967.705582089</v>
      </c>
      <c r="M40" s="24" t="e">
        <f aca="false">L40*G40</f>
        <v>#NAME?</v>
      </c>
    </row>
    <row r="41" customFormat="false" ht="14.25" hidden="false" customHeight="false" outlineLevel="0" collapsed="false">
      <c r="A41" s="3" t="n">
        <v>37209</v>
      </c>
      <c r="B41" s="18" t="n">
        <f aca="false">A41-$A$2</f>
        <v>-8717</v>
      </c>
      <c r="C41" s="20" t="n">
        <f aca="false">C40</f>
        <v>3.5</v>
      </c>
      <c r="D41" s="19" t="n">
        <f aca="false">$F$7</f>
        <v>0.6</v>
      </c>
      <c r="E41" s="20" t="n">
        <f aca="false">$E$7</f>
        <v>2.6525</v>
      </c>
      <c r="F41" s="8" t="str">
        <f aca="false">F40</f>
        <v>P</v>
      </c>
      <c r="G41" s="20" t="e">
        <f aca="false">EURO(E41,C41,0,0,D41,B41,IF(F41="P",0,1),0)</f>
        <v>#NAME?</v>
      </c>
      <c r="H41" s="3" t="n">
        <f aca="false">H40</f>
        <v>37230</v>
      </c>
      <c r="I41" s="22" t="n">
        <f aca="false">$G$7+$H$7</f>
        <v>0.0419</v>
      </c>
      <c r="J41" s="23" t="n">
        <f aca="false">1/((1+I41/2)^(2*((H41-$A$2)/365.25)))</f>
        <v>2.68388139643174</v>
      </c>
      <c r="K41" s="24" t="n">
        <f aca="false">$C$7/$A$7</f>
        <v>143809.523809524</v>
      </c>
      <c r="L41" s="24" t="n">
        <f aca="false">K41*J41</f>
        <v>385967.705582089</v>
      </c>
      <c r="M41" s="24" t="e">
        <f aca="false">L41*G41</f>
        <v>#NAME?</v>
      </c>
    </row>
    <row r="42" customFormat="false" ht="14.25" hidden="false" customHeight="false" outlineLevel="0" collapsed="false">
      <c r="A42" s="3" t="n">
        <v>37210</v>
      </c>
      <c r="B42" s="18" t="n">
        <f aca="false">A42-$A$2</f>
        <v>-8716</v>
      </c>
      <c r="C42" s="20" t="n">
        <f aca="false">C41</f>
        <v>3.5</v>
      </c>
      <c r="D42" s="19" t="n">
        <f aca="false">$F$7</f>
        <v>0.6</v>
      </c>
      <c r="E42" s="20" t="n">
        <f aca="false">$E$7</f>
        <v>2.6525</v>
      </c>
      <c r="F42" s="8" t="str">
        <f aca="false">F41</f>
        <v>P</v>
      </c>
      <c r="G42" s="20" t="e">
        <f aca="false">EURO(E42,C42,0,0,D42,B42,IF(F42="P",0,1),0)</f>
        <v>#NAME?</v>
      </c>
      <c r="H42" s="3" t="n">
        <f aca="false">H41</f>
        <v>37230</v>
      </c>
      <c r="I42" s="22" t="n">
        <f aca="false">$G$7+$H$7</f>
        <v>0.0419</v>
      </c>
      <c r="J42" s="23" t="n">
        <f aca="false">1/((1+I42/2)^(2*((H42-$A$2)/365.25)))</f>
        <v>2.68388139643174</v>
      </c>
      <c r="K42" s="24" t="n">
        <f aca="false">$C$7/$A$7</f>
        <v>143809.523809524</v>
      </c>
      <c r="L42" s="24" t="n">
        <f aca="false">K42*J42</f>
        <v>385967.705582089</v>
      </c>
      <c r="M42" s="24" t="e">
        <f aca="false">L42*G42</f>
        <v>#NAME?</v>
      </c>
    </row>
    <row r="43" customFormat="false" ht="14.25" hidden="false" customHeight="false" outlineLevel="0" collapsed="false">
      <c r="A43" s="3" t="n">
        <v>37211</v>
      </c>
      <c r="B43" s="18" t="n">
        <f aca="false">A43-$A$2</f>
        <v>-8715</v>
      </c>
      <c r="C43" s="20" t="n">
        <f aca="false">C42</f>
        <v>3.5</v>
      </c>
      <c r="D43" s="19" t="n">
        <f aca="false">$F$7</f>
        <v>0.6</v>
      </c>
      <c r="E43" s="20" t="n">
        <f aca="false">$E$7</f>
        <v>2.6525</v>
      </c>
      <c r="F43" s="8" t="str">
        <f aca="false">F42</f>
        <v>P</v>
      </c>
      <c r="G43" s="20" t="e">
        <f aca="false">EURO(E43,C43,0,0,D43,B43,IF(F43="P",0,1),0)</f>
        <v>#NAME?</v>
      </c>
      <c r="H43" s="3" t="n">
        <f aca="false">H42</f>
        <v>37230</v>
      </c>
      <c r="I43" s="22" t="n">
        <f aca="false">$G$7+$H$7</f>
        <v>0.0419</v>
      </c>
      <c r="J43" s="23" t="n">
        <f aca="false">1/((1+I43/2)^(2*((H43-$A$2)/365.25)))</f>
        <v>2.68388139643174</v>
      </c>
      <c r="K43" s="24" t="n">
        <f aca="false">$C$7/$A$7</f>
        <v>143809.523809524</v>
      </c>
      <c r="L43" s="24" t="n">
        <f aca="false">K43*J43</f>
        <v>385967.705582089</v>
      </c>
      <c r="M43" s="24" t="e">
        <f aca="false">L43*G43</f>
        <v>#NAME?</v>
      </c>
    </row>
    <row r="44" customFormat="false" ht="14.25" hidden="false" customHeight="false" outlineLevel="0" collapsed="false">
      <c r="A44" s="3" t="n">
        <v>37214</v>
      </c>
      <c r="B44" s="18" t="n">
        <f aca="false">A44-$A$2</f>
        <v>-8712</v>
      </c>
      <c r="C44" s="20" t="n">
        <f aca="false">C43</f>
        <v>3.5</v>
      </c>
      <c r="D44" s="19" t="n">
        <f aca="false">$F$7</f>
        <v>0.6</v>
      </c>
      <c r="E44" s="20" t="n">
        <f aca="false">$E$7</f>
        <v>2.6525</v>
      </c>
      <c r="F44" s="8" t="str">
        <f aca="false">F43</f>
        <v>P</v>
      </c>
      <c r="G44" s="20" t="e">
        <f aca="false">EURO(E44,C44,0,0,D44,B44,IF(F44="P",0,1),0)</f>
        <v>#NAME?</v>
      </c>
      <c r="H44" s="3" t="n">
        <f aca="false">H43</f>
        <v>37230</v>
      </c>
      <c r="I44" s="22" t="n">
        <f aca="false">$G$7+$H$7</f>
        <v>0.0419</v>
      </c>
      <c r="J44" s="23" t="n">
        <f aca="false">1/((1+I44/2)^(2*((H44-$A$2)/365.25)))</f>
        <v>2.68388139643174</v>
      </c>
      <c r="K44" s="24" t="n">
        <f aca="false">$C$7/$A$7</f>
        <v>143809.523809524</v>
      </c>
      <c r="L44" s="24" t="n">
        <f aca="false">K44*J44</f>
        <v>385967.705582089</v>
      </c>
      <c r="M44" s="24" t="e">
        <f aca="false">L44*G44</f>
        <v>#NAME?</v>
      </c>
    </row>
    <row r="45" customFormat="false" ht="14.25" hidden="false" customHeight="false" outlineLevel="0" collapsed="false">
      <c r="A45" s="3" t="n">
        <v>37215</v>
      </c>
      <c r="B45" s="18" t="n">
        <f aca="false">A45-$A$2</f>
        <v>-8711</v>
      </c>
      <c r="C45" s="20" t="n">
        <f aca="false">C44</f>
        <v>3.5</v>
      </c>
      <c r="D45" s="19" t="n">
        <f aca="false">$F$7</f>
        <v>0.6</v>
      </c>
      <c r="E45" s="20" t="n">
        <f aca="false">$E$7</f>
        <v>2.6525</v>
      </c>
      <c r="F45" s="8" t="str">
        <f aca="false">F44</f>
        <v>P</v>
      </c>
      <c r="G45" s="20" t="e">
        <f aca="false">EURO(E45,C45,0,0,D45,B45,IF(F45="P",0,1),0)</f>
        <v>#NAME?</v>
      </c>
      <c r="H45" s="3" t="n">
        <f aca="false">H44</f>
        <v>37230</v>
      </c>
      <c r="I45" s="22" t="n">
        <f aca="false">$G$7+$H$7</f>
        <v>0.0419</v>
      </c>
      <c r="J45" s="23" t="n">
        <f aca="false">1/((1+I45/2)^(2*((H45-$A$2)/365.25)))</f>
        <v>2.68388139643174</v>
      </c>
      <c r="K45" s="24" t="n">
        <f aca="false">$C$7/$A$7</f>
        <v>143809.523809524</v>
      </c>
      <c r="L45" s="24" t="n">
        <f aca="false">K45*J45</f>
        <v>385967.705582089</v>
      </c>
      <c r="M45" s="24" t="e">
        <f aca="false">L45*G45</f>
        <v>#NAME?</v>
      </c>
    </row>
    <row r="46" customFormat="false" ht="14.25" hidden="false" customHeight="false" outlineLevel="0" collapsed="false">
      <c r="A46" s="3" t="n">
        <v>37216</v>
      </c>
      <c r="B46" s="18" t="n">
        <f aca="false">A46-$A$2</f>
        <v>-8710</v>
      </c>
      <c r="C46" s="20" t="n">
        <f aca="false">C45</f>
        <v>3.5</v>
      </c>
      <c r="D46" s="19" t="n">
        <f aca="false">$F$7</f>
        <v>0.6</v>
      </c>
      <c r="E46" s="20" t="n">
        <f aca="false">$E$7</f>
        <v>2.6525</v>
      </c>
      <c r="F46" s="8" t="str">
        <f aca="false">F45</f>
        <v>P</v>
      </c>
      <c r="G46" s="20" t="e">
        <f aca="false">EURO(E46,C46,0,0,D46,B46,IF(F46="P",0,1),0)</f>
        <v>#NAME?</v>
      </c>
      <c r="H46" s="3" t="n">
        <f aca="false">H45</f>
        <v>37230</v>
      </c>
      <c r="I46" s="22" t="n">
        <f aca="false">$G$7+$H$7</f>
        <v>0.0419</v>
      </c>
      <c r="J46" s="23" t="n">
        <f aca="false">1/((1+I46/2)^(2*((H46-$A$2)/365.25)))</f>
        <v>2.68388139643174</v>
      </c>
      <c r="K46" s="24" t="n">
        <f aca="false">$C$7/$A$7</f>
        <v>143809.523809524</v>
      </c>
      <c r="L46" s="24" t="n">
        <f aca="false">K46*J46</f>
        <v>385967.705582089</v>
      </c>
      <c r="M46" s="24" t="e">
        <f aca="false">L46*G46</f>
        <v>#NAME?</v>
      </c>
    </row>
    <row r="47" customFormat="false" ht="14.25" hidden="false" customHeight="false" outlineLevel="0" collapsed="false">
      <c r="A47" s="3" t="n">
        <v>37218</v>
      </c>
      <c r="B47" s="18" t="n">
        <f aca="false">A47-$A$2</f>
        <v>-8708</v>
      </c>
      <c r="C47" s="20" t="n">
        <f aca="false">C46</f>
        <v>3.5</v>
      </c>
      <c r="D47" s="19" t="n">
        <f aca="false">$F$7</f>
        <v>0.6</v>
      </c>
      <c r="E47" s="20" t="n">
        <f aca="false">$E$7</f>
        <v>2.6525</v>
      </c>
      <c r="F47" s="8" t="str">
        <f aca="false">F46</f>
        <v>P</v>
      </c>
      <c r="G47" s="20" t="e">
        <f aca="false">EURO(E47,C47,0,0,D47,B47,IF(F47="P",0,1),0)</f>
        <v>#NAME?</v>
      </c>
      <c r="H47" s="3" t="n">
        <f aca="false">H46</f>
        <v>37230</v>
      </c>
      <c r="I47" s="22" t="n">
        <f aca="false">$G$7+$H$7</f>
        <v>0.0419</v>
      </c>
      <c r="J47" s="23" t="n">
        <f aca="false">1/((1+I47/2)^(2*((H47-$A$2)/365.25)))</f>
        <v>2.68388139643174</v>
      </c>
      <c r="K47" s="24" t="n">
        <f aca="false">$C$7/$A$7</f>
        <v>143809.523809524</v>
      </c>
      <c r="L47" s="24" t="n">
        <f aca="false">K47*J47</f>
        <v>385967.705582089</v>
      </c>
      <c r="M47" s="24" t="e">
        <f aca="false">L47*G47</f>
        <v>#NAME?</v>
      </c>
    </row>
    <row r="48" customFormat="false" ht="14.25" hidden="false" customHeight="false" outlineLevel="0" collapsed="false">
      <c r="A48" s="3" t="n">
        <v>37221</v>
      </c>
      <c r="B48" s="18" t="n">
        <f aca="false">A48-$A$2</f>
        <v>-8705</v>
      </c>
      <c r="C48" s="20" t="n">
        <f aca="false">C47</f>
        <v>3.5</v>
      </c>
      <c r="D48" s="19" t="n">
        <f aca="false">$F$7</f>
        <v>0.6</v>
      </c>
      <c r="E48" s="20" t="n">
        <f aca="false">$E$7</f>
        <v>2.6525</v>
      </c>
      <c r="F48" s="8" t="str">
        <f aca="false">F47</f>
        <v>P</v>
      </c>
      <c r="G48" s="20" t="e">
        <f aca="false">EURO(E48,C48,0,0,D48,B48,IF(F48="P",0,1),0)</f>
        <v>#NAME?</v>
      </c>
      <c r="H48" s="3" t="n">
        <f aca="false">H47</f>
        <v>37230</v>
      </c>
      <c r="I48" s="22" t="n">
        <f aca="false">$G$7+$H$7</f>
        <v>0.0419</v>
      </c>
      <c r="J48" s="23" t="n">
        <f aca="false">1/((1+I48/2)^(2*((H48-$A$2)/365.25)))</f>
        <v>2.68388139643174</v>
      </c>
      <c r="K48" s="24" t="n">
        <f aca="false">$C$7/$A$7</f>
        <v>143809.523809524</v>
      </c>
      <c r="L48" s="24" t="n">
        <f aca="false">K48*J48</f>
        <v>385967.705582089</v>
      </c>
      <c r="M48" s="24" t="e">
        <f aca="false">L48*G48</f>
        <v>#NAME?</v>
      </c>
    </row>
    <row r="49" customFormat="false" ht="14.25" hidden="false" customHeight="false" outlineLevel="0" collapsed="false">
      <c r="A49" s="25" t="n">
        <v>37222</v>
      </c>
      <c r="B49" s="18" t="n">
        <f aca="false">A49-$A$2</f>
        <v>-8704</v>
      </c>
      <c r="C49" s="20" t="n">
        <f aca="false">C48</f>
        <v>3.5</v>
      </c>
      <c r="D49" s="19" t="n">
        <f aca="false">$F$7</f>
        <v>0.6</v>
      </c>
      <c r="E49" s="20" t="n">
        <f aca="false">$E$7</f>
        <v>2.6525</v>
      </c>
      <c r="F49" s="8" t="str">
        <f aca="false">F48</f>
        <v>P</v>
      </c>
      <c r="G49" s="20" t="e">
        <f aca="false">EURO(E49,C49,0,0,D49,B49,IF(F49="P",0,1),0)</f>
        <v>#NAME?</v>
      </c>
      <c r="H49" s="3" t="n">
        <f aca="false">H48</f>
        <v>37230</v>
      </c>
      <c r="I49" s="22" t="n">
        <f aca="false">$G$7+$H$7</f>
        <v>0.0419</v>
      </c>
      <c r="J49" s="23" t="n">
        <f aca="false">1/((1+I49/2)^(2*((H49-$A$2)/365.25)))</f>
        <v>2.68388139643174</v>
      </c>
      <c r="K49" s="24" t="n">
        <f aca="false">$C$7/$A$7</f>
        <v>143809.523809524</v>
      </c>
      <c r="L49" s="24" t="n">
        <f aca="false">K49*J49</f>
        <v>385967.705582089</v>
      </c>
      <c r="M49" s="24" t="e">
        <f aca="false">L49*G49</f>
        <v>#NAME?</v>
      </c>
    </row>
    <row r="50" customFormat="false" ht="14.25" hidden="false" customHeight="false" outlineLevel="0" collapsed="false">
      <c r="A50" s="3" t="n">
        <v>37223</v>
      </c>
      <c r="B50" s="18" t="n">
        <f aca="false">A50-$A$2</f>
        <v>-8703</v>
      </c>
      <c r="C50" s="20" t="n">
        <f aca="false">C49</f>
        <v>3.5</v>
      </c>
      <c r="D50" s="19" t="n">
        <f aca="false">$F$8</f>
        <v>0.57</v>
      </c>
      <c r="E50" s="20" t="n">
        <f aca="false">$E$8</f>
        <v>2.865</v>
      </c>
      <c r="F50" s="8" t="str">
        <f aca="false">F49</f>
        <v>P</v>
      </c>
      <c r="G50" s="20" t="e">
        <f aca="false">EURO(E50,C50,0,0,D50,B50,IF(F50="P",0,1),0)</f>
        <v>#NAME?</v>
      </c>
      <c r="H50" s="3" t="n">
        <f aca="false">H49</f>
        <v>37230</v>
      </c>
      <c r="I50" s="22" t="n">
        <f aca="false">$G$7+$H$7</f>
        <v>0.0419</v>
      </c>
      <c r="J50" s="23" t="n">
        <f aca="false">1/((1+I50/2)^(2*((H50-$A$2)/365.25)))</f>
        <v>2.68388139643174</v>
      </c>
      <c r="K50" s="24" t="n">
        <f aca="false">$C$7/$A$7</f>
        <v>143809.523809524</v>
      </c>
      <c r="L50" s="24" t="n">
        <f aca="false">K50*J50</f>
        <v>385967.705582089</v>
      </c>
      <c r="M50" s="24" t="e">
        <f aca="false">L50*G50</f>
        <v>#NAME?</v>
      </c>
    </row>
    <row r="51" customFormat="false" ht="14.25" hidden="false" customHeight="false" outlineLevel="0" collapsed="false">
      <c r="A51" s="3" t="n">
        <v>37224</v>
      </c>
      <c r="B51" s="18" t="n">
        <f aca="false">A51-$A$2</f>
        <v>-8702</v>
      </c>
      <c r="C51" s="20" t="n">
        <f aca="false">C50</f>
        <v>3.5</v>
      </c>
      <c r="D51" s="19" t="n">
        <f aca="false">$F$8</f>
        <v>0.57</v>
      </c>
      <c r="E51" s="20" t="n">
        <f aca="false">$E$8</f>
        <v>2.865</v>
      </c>
      <c r="F51" s="8" t="str">
        <f aca="false">F50</f>
        <v>P</v>
      </c>
      <c r="G51" s="20" t="e">
        <f aca="false">EURO(E51,C51,0,0,D51,B51,IF(F51="P",0,1),0)</f>
        <v>#NAME?</v>
      </c>
      <c r="H51" s="3" t="n">
        <f aca="false">H50</f>
        <v>37230</v>
      </c>
      <c r="I51" s="22" t="n">
        <f aca="false">$G$7+$H$7</f>
        <v>0.0419</v>
      </c>
      <c r="J51" s="23" t="n">
        <f aca="false">1/((1+I51/2)^(2*((H51-$A$2)/365.25)))</f>
        <v>2.68388139643174</v>
      </c>
      <c r="K51" s="24" t="n">
        <f aca="false">$C$7/$A$7</f>
        <v>143809.523809524</v>
      </c>
      <c r="L51" s="24" t="n">
        <f aca="false">K51*J51</f>
        <v>385967.705582089</v>
      </c>
      <c r="M51" s="24" t="e">
        <f aca="false">L51*G51</f>
        <v>#NAME?</v>
      </c>
    </row>
    <row r="52" customFormat="false" ht="14.25" hidden="false" customHeight="false" outlineLevel="0" collapsed="false">
      <c r="A52" s="3" t="n">
        <v>37225</v>
      </c>
      <c r="B52" s="18" t="n">
        <f aca="false">A52-$A$2</f>
        <v>-8701</v>
      </c>
      <c r="C52" s="20" t="n">
        <f aca="false">C51</f>
        <v>3.5</v>
      </c>
      <c r="D52" s="19" t="n">
        <f aca="false">$F$8</f>
        <v>0.57</v>
      </c>
      <c r="E52" s="20" t="n">
        <f aca="false">$E$8</f>
        <v>2.865</v>
      </c>
      <c r="F52" s="8" t="str">
        <f aca="false">F51</f>
        <v>P</v>
      </c>
      <c r="G52" s="20" t="e">
        <f aca="false">EURO(E52,C52,0,0,D52,B52,IF(F52="P",0,1),0)</f>
        <v>#NAME?</v>
      </c>
      <c r="H52" s="3" t="n">
        <f aca="false">H51</f>
        <v>37230</v>
      </c>
      <c r="I52" s="22" t="n">
        <f aca="false">$G$7+$H$7</f>
        <v>0.0419</v>
      </c>
      <c r="J52" s="23" t="n">
        <f aca="false">1/((1+I52/2)^(2*((H52-$A$2)/365.25)))</f>
        <v>2.68388139643174</v>
      </c>
      <c r="K52" s="24" t="n">
        <f aca="false">$C$7/$A$7</f>
        <v>143809.523809524</v>
      </c>
      <c r="L52" s="24" t="n">
        <f aca="false">K52*J52</f>
        <v>385967.705582089</v>
      </c>
      <c r="M52" s="24" t="e">
        <f aca="false">L52*G52</f>
        <v>#NAME?</v>
      </c>
    </row>
    <row r="53" customFormat="false" ht="14.25" hidden="false" customHeight="false" outlineLevel="0" collapsed="false">
      <c r="A53" s="3" t="n">
        <v>37228</v>
      </c>
      <c r="B53" s="18" t="n">
        <f aca="false">A53-$A$2</f>
        <v>-8698</v>
      </c>
      <c r="C53" s="20" t="n">
        <f aca="false">C52</f>
        <v>3.5</v>
      </c>
      <c r="D53" s="19" t="n">
        <f aca="false">$F$8</f>
        <v>0.57</v>
      </c>
      <c r="E53" s="20" t="n">
        <f aca="false">$E$8</f>
        <v>2.865</v>
      </c>
      <c r="F53" s="8" t="str">
        <f aca="false">F52</f>
        <v>P</v>
      </c>
      <c r="G53" s="20" t="e">
        <f aca="false">EURO(E53,C53,0,0,D53,B53,IF(F53="P",0,1),0)</f>
        <v>#NAME?</v>
      </c>
      <c r="H53" s="2" t="n">
        <v>37261</v>
      </c>
      <c r="I53" s="22" t="n">
        <f aca="false">$G$8+$H$8</f>
        <v>0.0417</v>
      </c>
      <c r="J53" s="23" t="n">
        <f aca="false">1/((1+I53/2)^(2*((H53-$A$2)/365.25)))</f>
        <v>2.66205135628137</v>
      </c>
      <c r="K53" s="24" t="n">
        <f aca="false">$C$8/$A$8</f>
        <v>158947.368421053</v>
      </c>
      <c r="L53" s="24" t="n">
        <f aca="false">K53*J53</f>
        <v>423126.057682617</v>
      </c>
      <c r="M53" s="24" t="e">
        <f aca="false">L53*G53</f>
        <v>#NAME?</v>
      </c>
    </row>
    <row r="54" customFormat="false" ht="14.25" hidden="false" customHeight="false" outlineLevel="0" collapsed="false">
      <c r="A54" s="3" t="n">
        <v>37229</v>
      </c>
      <c r="B54" s="18" t="n">
        <f aca="false">A54-$A$2</f>
        <v>-8697</v>
      </c>
      <c r="C54" s="20" t="n">
        <f aca="false">C53</f>
        <v>3.5</v>
      </c>
      <c r="D54" s="19" t="n">
        <f aca="false">$F$8</f>
        <v>0.57</v>
      </c>
      <c r="E54" s="20" t="n">
        <f aca="false">$E$8</f>
        <v>2.865</v>
      </c>
      <c r="F54" s="8" t="str">
        <f aca="false">F53</f>
        <v>P</v>
      </c>
      <c r="G54" s="20" t="e">
        <f aca="false">EURO(E54,C54,0,0,D54,B54,IF(F54="P",0,1),0)</f>
        <v>#NAME?</v>
      </c>
      <c r="H54" s="3" t="n">
        <f aca="false">H53</f>
        <v>37261</v>
      </c>
      <c r="I54" s="22" t="n">
        <f aca="false">$G$8+$H$8</f>
        <v>0.0417</v>
      </c>
      <c r="J54" s="23" t="n">
        <f aca="false">1/((1+I54/2)^(2*((H54-$A$2)/365.25)))</f>
        <v>2.66205135628137</v>
      </c>
      <c r="K54" s="24" t="n">
        <f aca="false">$C$8/$A$8</f>
        <v>158947.368421053</v>
      </c>
      <c r="L54" s="24" t="n">
        <f aca="false">K54*J54</f>
        <v>423126.057682617</v>
      </c>
      <c r="M54" s="24" t="e">
        <f aca="false">L54*G54</f>
        <v>#NAME?</v>
      </c>
    </row>
    <row r="55" customFormat="false" ht="14.25" hidden="false" customHeight="false" outlineLevel="0" collapsed="false">
      <c r="A55" s="3" t="n">
        <v>37230</v>
      </c>
      <c r="B55" s="18" t="n">
        <f aca="false">A55-$A$2</f>
        <v>-8696</v>
      </c>
      <c r="C55" s="20" t="n">
        <f aca="false">C54</f>
        <v>3.5</v>
      </c>
      <c r="D55" s="19" t="n">
        <f aca="false">$F$8</f>
        <v>0.57</v>
      </c>
      <c r="E55" s="20" t="n">
        <f aca="false">$E$8</f>
        <v>2.865</v>
      </c>
      <c r="F55" s="8" t="str">
        <f aca="false">F54</f>
        <v>P</v>
      </c>
      <c r="G55" s="20" t="e">
        <f aca="false">EURO(E55,C55,0,0,D55,B55,IF(F55="P",0,1),0)</f>
        <v>#NAME?</v>
      </c>
      <c r="H55" s="3" t="n">
        <f aca="false">H54</f>
        <v>37261</v>
      </c>
      <c r="I55" s="22" t="n">
        <f aca="false">$G$8+$H$8</f>
        <v>0.0417</v>
      </c>
      <c r="J55" s="23" t="n">
        <f aca="false">1/((1+I55/2)^(2*((H55-$A$2)/365.25)))</f>
        <v>2.66205135628137</v>
      </c>
      <c r="K55" s="24" t="n">
        <f aca="false">$C$8/$A$8</f>
        <v>158947.368421053</v>
      </c>
      <c r="L55" s="24" t="n">
        <f aca="false">K55*J55</f>
        <v>423126.057682617</v>
      </c>
      <c r="M55" s="24" t="e">
        <f aca="false">L55*G55</f>
        <v>#NAME?</v>
      </c>
    </row>
    <row r="56" customFormat="false" ht="14.25" hidden="false" customHeight="false" outlineLevel="0" collapsed="false">
      <c r="A56" s="3" t="n">
        <v>37231</v>
      </c>
      <c r="B56" s="18" t="n">
        <f aca="false">A56-$A$2</f>
        <v>-8695</v>
      </c>
      <c r="C56" s="20" t="n">
        <f aca="false">C55</f>
        <v>3.5</v>
      </c>
      <c r="D56" s="19" t="n">
        <f aca="false">$F$8</f>
        <v>0.57</v>
      </c>
      <c r="E56" s="20" t="n">
        <f aca="false">$E$8</f>
        <v>2.865</v>
      </c>
      <c r="F56" s="8" t="str">
        <f aca="false">F55</f>
        <v>P</v>
      </c>
      <c r="G56" s="20" t="e">
        <f aca="false">EURO(E56,C56,0,0,D56,B56,IF(F56="P",0,1),0)</f>
        <v>#NAME?</v>
      </c>
      <c r="H56" s="3" t="n">
        <f aca="false">H55</f>
        <v>37261</v>
      </c>
      <c r="I56" s="22" t="n">
        <f aca="false">$G$8+$H$8</f>
        <v>0.0417</v>
      </c>
      <c r="J56" s="23" t="n">
        <f aca="false">1/((1+I56/2)^(2*((H56-$A$2)/365.25)))</f>
        <v>2.66205135628137</v>
      </c>
      <c r="K56" s="24" t="n">
        <f aca="false">$C$8/$A$8</f>
        <v>158947.368421053</v>
      </c>
      <c r="L56" s="24" t="n">
        <f aca="false">K56*J56</f>
        <v>423126.057682617</v>
      </c>
      <c r="M56" s="24" t="e">
        <f aca="false">L56*G56</f>
        <v>#NAME?</v>
      </c>
    </row>
    <row r="57" customFormat="false" ht="14.25" hidden="false" customHeight="false" outlineLevel="0" collapsed="false">
      <c r="A57" s="3" t="n">
        <v>37232</v>
      </c>
      <c r="B57" s="18" t="n">
        <f aca="false">A57-$A$2</f>
        <v>-8694</v>
      </c>
      <c r="C57" s="20" t="n">
        <f aca="false">C56</f>
        <v>3.5</v>
      </c>
      <c r="D57" s="19" t="n">
        <f aca="false">$F$8</f>
        <v>0.57</v>
      </c>
      <c r="E57" s="20" t="n">
        <f aca="false">$E$8</f>
        <v>2.865</v>
      </c>
      <c r="F57" s="8" t="str">
        <f aca="false">F56</f>
        <v>P</v>
      </c>
      <c r="G57" s="20" t="e">
        <f aca="false">EURO(E57,C57,0,0,D57,B57,IF(F57="P",0,1),0)</f>
        <v>#NAME?</v>
      </c>
      <c r="H57" s="3" t="n">
        <f aca="false">H56</f>
        <v>37261</v>
      </c>
      <c r="I57" s="22" t="n">
        <f aca="false">$G$8+$H$8</f>
        <v>0.0417</v>
      </c>
      <c r="J57" s="23" t="n">
        <f aca="false">1/((1+I57/2)^(2*((H57-$A$2)/365.25)))</f>
        <v>2.66205135628137</v>
      </c>
      <c r="K57" s="24" t="n">
        <f aca="false">$C$8/$A$8</f>
        <v>158947.368421053</v>
      </c>
      <c r="L57" s="24" t="n">
        <f aca="false">K57*J57</f>
        <v>423126.057682617</v>
      </c>
      <c r="M57" s="24" t="e">
        <f aca="false">L57*G57</f>
        <v>#NAME?</v>
      </c>
    </row>
    <row r="58" customFormat="false" ht="14.25" hidden="false" customHeight="false" outlineLevel="0" collapsed="false">
      <c r="A58" s="3" t="n">
        <v>37235</v>
      </c>
      <c r="B58" s="18" t="n">
        <f aca="false">A58-$A$2</f>
        <v>-8691</v>
      </c>
      <c r="C58" s="20" t="n">
        <f aca="false">C57</f>
        <v>3.5</v>
      </c>
      <c r="D58" s="19" t="n">
        <f aca="false">$F$8</f>
        <v>0.57</v>
      </c>
      <c r="E58" s="20" t="n">
        <f aca="false">$E$8</f>
        <v>2.865</v>
      </c>
      <c r="F58" s="8" t="str">
        <f aca="false">F57</f>
        <v>P</v>
      </c>
      <c r="G58" s="20" t="e">
        <f aca="false">EURO(E58,C58,0,0,D58,B58,IF(F58="P",0,1),0)</f>
        <v>#NAME?</v>
      </c>
      <c r="H58" s="3" t="n">
        <f aca="false">H57</f>
        <v>37261</v>
      </c>
      <c r="I58" s="22" t="n">
        <f aca="false">$G$8+$H$8</f>
        <v>0.0417</v>
      </c>
      <c r="J58" s="23" t="n">
        <f aca="false">1/((1+I58/2)^(2*((H58-$A$2)/365.25)))</f>
        <v>2.66205135628137</v>
      </c>
      <c r="K58" s="24" t="n">
        <f aca="false">$C$8/$A$8</f>
        <v>158947.368421053</v>
      </c>
      <c r="L58" s="24" t="n">
        <f aca="false">K58*J58</f>
        <v>423126.057682617</v>
      </c>
      <c r="M58" s="24" t="e">
        <f aca="false">L58*G58</f>
        <v>#NAME?</v>
      </c>
    </row>
    <row r="59" customFormat="false" ht="14.25" hidden="false" customHeight="false" outlineLevel="0" collapsed="false">
      <c r="A59" s="3" t="n">
        <v>37236</v>
      </c>
      <c r="B59" s="18" t="n">
        <f aca="false">A59-$A$2</f>
        <v>-8690</v>
      </c>
      <c r="C59" s="20" t="n">
        <f aca="false">C58</f>
        <v>3.5</v>
      </c>
      <c r="D59" s="19" t="n">
        <f aca="false">$F$8</f>
        <v>0.57</v>
      </c>
      <c r="E59" s="20" t="n">
        <f aca="false">$E$8</f>
        <v>2.865</v>
      </c>
      <c r="F59" s="8" t="str">
        <f aca="false">F58</f>
        <v>P</v>
      </c>
      <c r="G59" s="20" t="e">
        <f aca="false">EURO(E59,C59,0,0,D59,B59,IF(F59="P",0,1),0)</f>
        <v>#NAME?</v>
      </c>
      <c r="H59" s="3" t="n">
        <f aca="false">H58</f>
        <v>37261</v>
      </c>
      <c r="I59" s="22" t="n">
        <f aca="false">$G$8+$H$8</f>
        <v>0.0417</v>
      </c>
      <c r="J59" s="23" t="n">
        <f aca="false">1/((1+I59/2)^(2*((H59-$A$2)/365.25)))</f>
        <v>2.66205135628137</v>
      </c>
      <c r="K59" s="24" t="n">
        <f aca="false">$C$8/$A$8</f>
        <v>158947.368421053</v>
      </c>
      <c r="L59" s="24" t="n">
        <f aca="false">K59*J59</f>
        <v>423126.057682617</v>
      </c>
      <c r="M59" s="24" t="e">
        <f aca="false">L59*G59</f>
        <v>#NAME?</v>
      </c>
    </row>
    <row r="60" customFormat="false" ht="14.25" hidden="false" customHeight="false" outlineLevel="0" collapsed="false">
      <c r="A60" s="3" t="n">
        <v>37237</v>
      </c>
      <c r="B60" s="18" t="n">
        <f aca="false">A60-$A$2</f>
        <v>-8689</v>
      </c>
      <c r="C60" s="20" t="n">
        <f aca="false">C59</f>
        <v>3.5</v>
      </c>
      <c r="D60" s="19" t="n">
        <f aca="false">$F$8</f>
        <v>0.57</v>
      </c>
      <c r="E60" s="20" t="n">
        <f aca="false">$E$8</f>
        <v>2.865</v>
      </c>
      <c r="F60" s="8" t="str">
        <f aca="false">F59</f>
        <v>P</v>
      </c>
      <c r="G60" s="20" t="e">
        <f aca="false">EURO(E60,C60,0,0,D60,B60,IF(F60="P",0,1),0)</f>
        <v>#NAME?</v>
      </c>
      <c r="H60" s="3" t="n">
        <f aca="false">H59</f>
        <v>37261</v>
      </c>
      <c r="I60" s="22" t="n">
        <f aca="false">$G$8+$H$8</f>
        <v>0.0417</v>
      </c>
      <c r="J60" s="23" t="n">
        <f aca="false">1/((1+I60/2)^(2*((H60-$A$2)/365.25)))</f>
        <v>2.66205135628137</v>
      </c>
      <c r="K60" s="24" t="n">
        <f aca="false">$C$8/$A$8</f>
        <v>158947.368421053</v>
      </c>
      <c r="L60" s="24" t="n">
        <f aca="false">K60*J60</f>
        <v>423126.057682617</v>
      </c>
      <c r="M60" s="24" t="e">
        <f aca="false">L60*G60</f>
        <v>#NAME?</v>
      </c>
    </row>
    <row r="61" customFormat="false" ht="14.25" hidden="false" customHeight="false" outlineLevel="0" collapsed="false">
      <c r="A61" s="3" t="n">
        <v>37238</v>
      </c>
      <c r="B61" s="18" t="n">
        <f aca="false">A61-$A$2</f>
        <v>-8688</v>
      </c>
      <c r="C61" s="20" t="n">
        <f aca="false">C60</f>
        <v>3.5</v>
      </c>
      <c r="D61" s="19" t="n">
        <f aca="false">$F$8</f>
        <v>0.57</v>
      </c>
      <c r="E61" s="20" t="n">
        <f aca="false">$E$8</f>
        <v>2.865</v>
      </c>
      <c r="F61" s="8" t="str">
        <f aca="false">F60</f>
        <v>P</v>
      </c>
      <c r="G61" s="20" t="e">
        <f aca="false">EURO(E61,C61,0,0,D61,B61,IF(F61="P",0,1),0)</f>
        <v>#NAME?</v>
      </c>
      <c r="H61" s="3" t="n">
        <f aca="false">H60</f>
        <v>37261</v>
      </c>
      <c r="I61" s="22" t="n">
        <f aca="false">$G$8+$H$8</f>
        <v>0.0417</v>
      </c>
      <c r="J61" s="23" t="n">
        <f aca="false">1/((1+I61/2)^(2*((H61-$A$2)/365.25)))</f>
        <v>2.66205135628137</v>
      </c>
      <c r="K61" s="24" t="n">
        <f aca="false">$C$8/$A$8</f>
        <v>158947.368421053</v>
      </c>
      <c r="L61" s="24" t="n">
        <f aca="false">K61*J61</f>
        <v>423126.057682617</v>
      </c>
      <c r="M61" s="24" t="e">
        <f aca="false">L61*G61</f>
        <v>#NAME?</v>
      </c>
    </row>
    <row r="62" customFormat="false" ht="14.25" hidden="false" customHeight="false" outlineLevel="0" collapsed="false">
      <c r="A62" s="3" t="n">
        <v>37239</v>
      </c>
      <c r="B62" s="18" t="n">
        <f aca="false">A62-$A$2</f>
        <v>-8687</v>
      </c>
      <c r="C62" s="20" t="n">
        <f aca="false">C61</f>
        <v>3.5</v>
      </c>
      <c r="D62" s="19" t="n">
        <f aca="false">$F$8</f>
        <v>0.57</v>
      </c>
      <c r="E62" s="20" t="n">
        <f aca="false">$E$8</f>
        <v>2.865</v>
      </c>
      <c r="F62" s="8" t="str">
        <f aca="false">F61</f>
        <v>P</v>
      </c>
      <c r="G62" s="20" t="e">
        <f aca="false">EURO(E62,C62,0,0,D62,B62,IF(F62="P",0,1),0)</f>
        <v>#NAME?</v>
      </c>
      <c r="H62" s="3" t="n">
        <f aca="false">H61</f>
        <v>37261</v>
      </c>
      <c r="I62" s="22" t="n">
        <f aca="false">$G$8+$H$8</f>
        <v>0.0417</v>
      </c>
      <c r="J62" s="23" t="n">
        <f aca="false">1/((1+I62/2)^(2*((H62-$A$2)/365.25)))</f>
        <v>2.66205135628137</v>
      </c>
      <c r="K62" s="24" t="n">
        <f aca="false">$C$8/$A$8</f>
        <v>158947.368421053</v>
      </c>
      <c r="L62" s="24" t="n">
        <f aca="false">K62*J62</f>
        <v>423126.057682617</v>
      </c>
      <c r="M62" s="24" t="e">
        <f aca="false">L62*G62</f>
        <v>#NAME?</v>
      </c>
    </row>
    <row r="63" customFormat="false" ht="14.25" hidden="false" customHeight="false" outlineLevel="0" collapsed="false">
      <c r="A63" s="3" t="n">
        <v>37242</v>
      </c>
      <c r="B63" s="18" t="n">
        <f aca="false">A63-$A$2</f>
        <v>-8684</v>
      </c>
      <c r="C63" s="20" t="n">
        <f aca="false">C62</f>
        <v>3.5</v>
      </c>
      <c r="D63" s="19" t="n">
        <f aca="false">$F$8</f>
        <v>0.57</v>
      </c>
      <c r="E63" s="20" t="n">
        <f aca="false">$E$8</f>
        <v>2.865</v>
      </c>
      <c r="F63" s="8" t="str">
        <f aca="false">F62</f>
        <v>P</v>
      </c>
      <c r="G63" s="20" t="e">
        <f aca="false">EURO(E63,C63,0,0,D63,B63,IF(F63="P",0,1),0)</f>
        <v>#NAME?</v>
      </c>
      <c r="H63" s="3" t="n">
        <f aca="false">H62</f>
        <v>37261</v>
      </c>
      <c r="I63" s="22" t="n">
        <f aca="false">$G$8+$H$8</f>
        <v>0.0417</v>
      </c>
      <c r="J63" s="23" t="n">
        <f aca="false">1/((1+I63/2)^(2*((H63-$A$2)/365.25)))</f>
        <v>2.66205135628137</v>
      </c>
      <c r="K63" s="24" t="n">
        <f aca="false">$C$8/$A$8</f>
        <v>158947.368421053</v>
      </c>
      <c r="L63" s="24" t="n">
        <f aca="false">K63*J63</f>
        <v>423126.057682617</v>
      </c>
      <c r="M63" s="24" t="e">
        <f aca="false">L63*G63</f>
        <v>#NAME?</v>
      </c>
    </row>
    <row r="64" customFormat="false" ht="14.25" hidden="false" customHeight="false" outlineLevel="0" collapsed="false">
      <c r="A64" s="3" t="n">
        <v>37243</v>
      </c>
      <c r="B64" s="18" t="n">
        <f aca="false">A64-$A$2</f>
        <v>-8683</v>
      </c>
      <c r="C64" s="20" t="n">
        <f aca="false">C63</f>
        <v>3.5</v>
      </c>
      <c r="D64" s="19" t="n">
        <f aca="false">$F$8</f>
        <v>0.57</v>
      </c>
      <c r="E64" s="20" t="n">
        <f aca="false">$E$8</f>
        <v>2.865</v>
      </c>
      <c r="F64" s="8" t="str">
        <f aca="false">F63</f>
        <v>P</v>
      </c>
      <c r="G64" s="20" t="e">
        <f aca="false">EURO(E64,C64,0,0,D64,B64,IF(F64="P",0,1),0)</f>
        <v>#NAME?</v>
      </c>
      <c r="H64" s="3" t="n">
        <f aca="false">H63</f>
        <v>37261</v>
      </c>
      <c r="I64" s="22" t="n">
        <f aca="false">$G$8+$H$8</f>
        <v>0.0417</v>
      </c>
      <c r="J64" s="23" t="n">
        <f aca="false">1/((1+I64/2)^(2*((H64-$A$2)/365.25)))</f>
        <v>2.66205135628137</v>
      </c>
      <c r="K64" s="24" t="n">
        <f aca="false">$C$8/$A$8</f>
        <v>158947.368421053</v>
      </c>
      <c r="L64" s="24" t="n">
        <f aca="false">K64*J64</f>
        <v>423126.057682617</v>
      </c>
      <c r="M64" s="24" t="e">
        <f aca="false">L64*G64</f>
        <v>#NAME?</v>
      </c>
    </row>
    <row r="65" customFormat="false" ht="14.25" hidden="false" customHeight="false" outlineLevel="0" collapsed="false">
      <c r="A65" s="3" t="n">
        <v>37244</v>
      </c>
      <c r="B65" s="18" t="n">
        <f aca="false">A65-$A$2</f>
        <v>-8682</v>
      </c>
      <c r="C65" s="20" t="n">
        <f aca="false">C64</f>
        <v>3.5</v>
      </c>
      <c r="D65" s="19" t="n">
        <f aca="false">$F$8</f>
        <v>0.57</v>
      </c>
      <c r="E65" s="20" t="n">
        <f aca="false">$E$8</f>
        <v>2.865</v>
      </c>
      <c r="F65" s="8" t="str">
        <f aca="false">F64</f>
        <v>P</v>
      </c>
      <c r="G65" s="20" t="e">
        <f aca="false">EURO(E65,C65,0,0,D65,B65,IF(F65="P",0,1),0)</f>
        <v>#NAME?</v>
      </c>
      <c r="H65" s="3" t="n">
        <f aca="false">H64</f>
        <v>37261</v>
      </c>
      <c r="I65" s="22" t="n">
        <f aca="false">$G$8+$H$8</f>
        <v>0.0417</v>
      </c>
      <c r="J65" s="23" t="n">
        <f aca="false">1/((1+I65/2)^(2*((H65-$A$2)/365.25)))</f>
        <v>2.66205135628137</v>
      </c>
      <c r="K65" s="24" t="n">
        <f aca="false">$C$8/$A$8</f>
        <v>158947.368421053</v>
      </c>
      <c r="L65" s="24" t="n">
        <f aca="false">K65*J65</f>
        <v>423126.057682617</v>
      </c>
      <c r="M65" s="24" t="e">
        <f aca="false">L65*G65</f>
        <v>#NAME?</v>
      </c>
    </row>
    <row r="66" customFormat="false" ht="14.25" hidden="false" customHeight="false" outlineLevel="0" collapsed="false">
      <c r="A66" s="3" t="n">
        <v>37245</v>
      </c>
      <c r="B66" s="18" t="n">
        <f aca="false">A66-$A$2</f>
        <v>-8681</v>
      </c>
      <c r="C66" s="20" t="n">
        <f aca="false">C65</f>
        <v>3.5</v>
      </c>
      <c r="D66" s="19" t="n">
        <f aca="false">$F$8</f>
        <v>0.57</v>
      </c>
      <c r="E66" s="20" t="n">
        <f aca="false">$E$8</f>
        <v>2.865</v>
      </c>
      <c r="F66" s="8" t="str">
        <f aca="false">F65</f>
        <v>P</v>
      </c>
      <c r="G66" s="20" t="e">
        <f aca="false">EURO(E66,C66,0,0,D66,B66,IF(F66="P",0,1),0)</f>
        <v>#NAME?</v>
      </c>
      <c r="H66" s="3" t="n">
        <f aca="false">H65</f>
        <v>37261</v>
      </c>
      <c r="I66" s="22" t="n">
        <f aca="false">$G$8+$H$8</f>
        <v>0.0417</v>
      </c>
      <c r="J66" s="23" t="n">
        <f aca="false">1/((1+I66/2)^(2*((H66-$A$2)/365.25)))</f>
        <v>2.66205135628137</v>
      </c>
      <c r="K66" s="24" t="n">
        <f aca="false">$C$8/$A$8</f>
        <v>158947.368421053</v>
      </c>
      <c r="L66" s="24" t="n">
        <f aca="false">K66*J66</f>
        <v>423126.057682617</v>
      </c>
      <c r="M66" s="24" t="e">
        <f aca="false">L66*G66</f>
        <v>#NAME?</v>
      </c>
    </row>
    <row r="67" customFormat="false" ht="14.25" hidden="false" customHeight="false" outlineLevel="0" collapsed="false">
      <c r="A67" s="3" t="n">
        <v>37246</v>
      </c>
      <c r="B67" s="18" t="n">
        <f aca="false">A67-$A$2</f>
        <v>-8680</v>
      </c>
      <c r="C67" s="20" t="n">
        <f aca="false">C66</f>
        <v>3.5</v>
      </c>
      <c r="D67" s="19" t="n">
        <f aca="false">$F$8</f>
        <v>0.57</v>
      </c>
      <c r="E67" s="20" t="n">
        <f aca="false">$E$8</f>
        <v>2.865</v>
      </c>
      <c r="F67" s="8" t="str">
        <f aca="false">F66</f>
        <v>P</v>
      </c>
      <c r="G67" s="20" t="e">
        <f aca="false">EURO(E67,C67,0,0,D67,B67,IF(F67="P",0,1),0)</f>
        <v>#NAME?</v>
      </c>
      <c r="H67" s="3" t="n">
        <f aca="false">H66</f>
        <v>37261</v>
      </c>
      <c r="I67" s="22" t="n">
        <f aca="false">$G$8+$H$8</f>
        <v>0.0417</v>
      </c>
      <c r="J67" s="23" t="n">
        <f aca="false">1/((1+I67/2)^(2*((H67-$A$2)/365.25)))</f>
        <v>2.66205135628137</v>
      </c>
      <c r="K67" s="24" t="n">
        <f aca="false">$C$8/$A$8</f>
        <v>158947.368421053</v>
      </c>
      <c r="L67" s="24" t="n">
        <f aca="false">K67*J67</f>
        <v>423126.057682617</v>
      </c>
      <c r="M67" s="24" t="e">
        <f aca="false">L67*G67</f>
        <v>#NAME?</v>
      </c>
    </row>
    <row r="68" customFormat="false" ht="14.25" hidden="false" customHeight="false" outlineLevel="0" collapsed="false">
      <c r="A68" s="25" t="n">
        <v>37251</v>
      </c>
      <c r="B68" s="18" t="n">
        <f aca="false">A68-$A$2</f>
        <v>-8675</v>
      </c>
      <c r="C68" s="20" t="n">
        <f aca="false">C67</f>
        <v>3.5</v>
      </c>
      <c r="D68" s="19" t="n">
        <f aca="false">$F$8</f>
        <v>0.57</v>
      </c>
      <c r="E68" s="20" t="n">
        <f aca="false">$E$8</f>
        <v>2.865</v>
      </c>
      <c r="F68" s="8" t="str">
        <f aca="false">F67</f>
        <v>P</v>
      </c>
      <c r="G68" s="20" t="e">
        <f aca="false">EURO(E68,C68,0,0,D68,B68,IF(F68="P",0,1),0)</f>
        <v>#NAME?</v>
      </c>
      <c r="H68" s="3" t="n">
        <f aca="false">H67</f>
        <v>37261</v>
      </c>
      <c r="I68" s="22" t="n">
        <f aca="false">$G$8+$H$8</f>
        <v>0.0417</v>
      </c>
      <c r="J68" s="23" t="n">
        <f aca="false">1/((1+I68/2)^(2*((H68-$A$2)/365.25)))</f>
        <v>2.66205135628137</v>
      </c>
      <c r="K68" s="24" t="n">
        <f aca="false">$C$8/$A$8</f>
        <v>158947.368421053</v>
      </c>
      <c r="L68" s="24" t="n">
        <f aca="false">K68*J68</f>
        <v>423126.057682617</v>
      </c>
      <c r="M68" s="24" t="e">
        <f aca="false">L68*G68</f>
        <v>#NAME?</v>
      </c>
    </row>
    <row r="69" customFormat="false" ht="14.25" hidden="false" customHeight="false" outlineLevel="0" collapsed="false">
      <c r="A69" s="3" t="n">
        <v>37252</v>
      </c>
      <c r="B69" s="18" t="n">
        <f aca="false">A69-$A$2</f>
        <v>-8674</v>
      </c>
      <c r="C69" s="20" t="n">
        <f aca="false">C68</f>
        <v>3.5</v>
      </c>
      <c r="D69" s="19" t="n">
        <f aca="false">$F$9</f>
        <v>0.55</v>
      </c>
      <c r="E69" s="20" t="n">
        <f aca="false">$E$9</f>
        <v>2.8675</v>
      </c>
      <c r="F69" s="8" t="str">
        <f aca="false">F68</f>
        <v>P</v>
      </c>
      <c r="G69" s="20" t="e">
        <f aca="false">EURO(E69,C69,0,0,D69,B69,IF(F69="P",0,1),0)</f>
        <v>#NAME?</v>
      </c>
      <c r="H69" s="3" t="n">
        <f aca="false">H68</f>
        <v>37261</v>
      </c>
      <c r="I69" s="22" t="n">
        <f aca="false">$G$8+$H$8</f>
        <v>0.0417</v>
      </c>
      <c r="J69" s="23" t="n">
        <f aca="false">1/((1+I69/2)^(2*((H69-$A$2)/365.25)))</f>
        <v>2.66205135628137</v>
      </c>
      <c r="K69" s="24" t="n">
        <f aca="false">$C$8/$A$8</f>
        <v>158947.368421053</v>
      </c>
      <c r="L69" s="24" t="n">
        <f aca="false">K69*J69</f>
        <v>423126.057682617</v>
      </c>
      <c r="M69" s="24" t="e">
        <f aca="false">L69*G69</f>
        <v>#NAME?</v>
      </c>
    </row>
    <row r="70" customFormat="false" ht="14.25" hidden="false" customHeight="false" outlineLevel="0" collapsed="false">
      <c r="A70" s="3" t="n">
        <v>37253</v>
      </c>
      <c r="B70" s="18" t="n">
        <f aca="false">A70-$A$2</f>
        <v>-8673</v>
      </c>
      <c r="C70" s="20" t="n">
        <f aca="false">C69</f>
        <v>3.5</v>
      </c>
      <c r="D70" s="19" t="n">
        <f aca="false">$F$9</f>
        <v>0.55</v>
      </c>
      <c r="E70" s="20" t="n">
        <f aca="false">$E$9</f>
        <v>2.8675</v>
      </c>
      <c r="F70" s="8" t="str">
        <f aca="false">F69</f>
        <v>P</v>
      </c>
      <c r="G70" s="20" t="e">
        <f aca="false">EURO(E70,C70,0,0,D70,B70,IF(F70="P",0,1),0)</f>
        <v>#NAME?</v>
      </c>
      <c r="H70" s="3" t="n">
        <f aca="false">H69</f>
        <v>37261</v>
      </c>
      <c r="I70" s="22" t="n">
        <f aca="false">$G$8+$H$8</f>
        <v>0.0417</v>
      </c>
      <c r="J70" s="23" t="n">
        <f aca="false">1/((1+I70/2)^(2*((H70-$A$2)/365.25)))</f>
        <v>2.66205135628137</v>
      </c>
      <c r="K70" s="24" t="n">
        <f aca="false">$C$8/$A$8</f>
        <v>158947.368421053</v>
      </c>
      <c r="L70" s="24" t="n">
        <f aca="false">K70*J70</f>
        <v>423126.057682617</v>
      </c>
      <c r="M70" s="24" t="e">
        <f aca="false">L70*G70</f>
        <v>#NAME?</v>
      </c>
    </row>
    <row r="71" customFormat="false" ht="14.25" hidden="false" customHeight="false" outlineLevel="0" collapsed="false">
      <c r="A71" s="3" t="n">
        <v>37256</v>
      </c>
      <c r="B71" s="18" t="n">
        <f aca="false">A71-$A$2</f>
        <v>-8670</v>
      </c>
      <c r="C71" s="20" t="n">
        <f aca="false">C70</f>
        <v>3.5</v>
      </c>
      <c r="D71" s="19" t="n">
        <f aca="false">$F$9</f>
        <v>0.55</v>
      </c>
      <c r="E71" s="20" t="n">
        <f aca="false">$E$9</f>
        <v>2.8675</v>
      </c>
      <c r="F71" s="8" t="str">
        <f aca="false">F70</f>
        <v>P</v>
      </c>
      <c r="G71" s="20" t="e">
        <f aca="false">EURO(E71,C71,0,0,D71,B71,IF(F71="P",0,1),0)</f>
        <v>#NAME?</v>
      </c>
      <c r="H71" s="3" t="n">
        <f aca="false">H70</f>
        <v>37261</v>
      </c>
      <c r="I71" s="22" t="n">
        <f aca="false">$G$8+$H$8</f>
        <v>0.0417</v>
      </c>
      <c r="J71" s="23" t="n">
        <f aca="false">1/((1+I71/2)^(2*((H71-$A$2)/365.25)))</f>
        <v>2.66205135628137</v>
      </c>
      <c r="K71" s="24" t="n">
        <f aca="false">$C$8/$A$8</f>
        <v>158947.368421053</v>
      </c>
      <c r="L71" s="24" t="n">
        <f aca="false">K71*J71</f>
        <v>423126.057682617</v>
      </c>
      <c r="M71" s="24" t="e">
        <f aca="false">L71*G71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: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3" min="3" style="0" width="11.28"/>
    <col collapsed="false" customWidth="true" hidden="false" outlineLevel="0" max="10" min="10" style="0" width="11.99"/>
    <col collapsed="false" customWidth="true" hidden="false" outlineLevel="0" max="11" min="11" style="0" width="11.28"/>
    <col collapsed="false" customWidth="true" hidden="false" outlineLevel="0" max="12" min="12" style="0" width="10.99"/>
    <col collapsed="false" customWidth="true" hidden="false" outlineLevel="0" max="13" min="13" style="0" width="11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f aca="true">TODAY()</f>
        <v>45926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4"/>
      <c r="B4" s="5"/>
      <c r="C4" s="5"/>
      <c r="D4" s="5"/>
      <c r="E4" s="5" t="s">
        <v>1</v>
      </c>
      <c r="F4" s="5" t="s">
        <v>1</v>
      </c>
      <c r="G4" s="5" t="s">
        <v>2</v>
      </c>
      <c r="H4" s="5"/>
      <c r="I4" s="5"/>
      <c r="J4" s="6" t="s">
        <v>3</v>
      </c>
      <c r="K4" s="5"/>
      <c r="L4" s="5"/>
      <c r="M4" s="5"/>
    </row>
    <row r="5" customFormat="false" ht="12.75" hidden="false" customHeight="false" outlineLevel="0" collapsed="false">
      <c r="A5" s="6" t="s">
        <v>4</v>
      </c>
      <c r="B5" s="6"/>
      <c r="C5" s="6" t="s">
        <v>5</v>
      </c>
      <c r="D5" s="6"/>
      <c r="E5" s="6" t="s">
        <v>6</v>
      </c>
      <c r="F5" s="6" t="s">
        <v>7</v>
      </c>
      <c r="G5" s="6" t="s">
        <v>8</v>
      </c>
      <c r="H5" s="6" t="s">
        <v>9</v>
      </c>
      <c r="I5" s="6"/>
      <c r="J5" s="7" t="e">
        <f aca="false">J8/K11</f>
        <v>#NAME?</v>
      </c>
      <c r="K5" s="6"/>
      <c r="L5" s="6"/>
      <c r="M5" s="6"/>
    </row>
    <row r="6" customFormat="false" ht="12.75" hidden="false" customHeight="false" outlineLevel="0" collapsed="false">
      <c r="A6" s="8" t="n">
        <f aca="false">COUNT(A14:A31)</f>
        <v>18</v>
      </c>
      <c r="B6" s="9" t="n">
        <v>37165</v>
      </c>
      <c r="C6" s="10" t="n">
        <v>2330323</v>
      </c>
      <c r="D6" s="9" t="n">
        <v>37196</v>
      </c>
      <c r="E6" s="11" t="n">
        <v>2.27</v>
      </c>
      <c r="F6" s="12" t="n">
        <v>0.7</v>
      </c>
      <c r="G6" s="13" t="n">
        <v>0.0276</v>
      </c>
      <c r="H6" s="13" t="n">
        <v>0.015</v>
      </c>
    </row>
    <row r="7" customFormat="false" ht="12.75" hidden="false" customHeight="false" outlineLevel="0" collapsed="false">
      <c r="A7" s="8" t="n">
        <f aca="false">COUNT(A32:A52)</f>
        <v>21</v>
      </c>
      <c r="B7" s="9" t="n">
        <v>37196</v>
      </c>
      <c r="C7" s="10" t="n">
        <v>3020000</v>
      </c>
      <c r="D7" s="9" t="n">
        <v>37226</v>
      </c>
      <c r="E7" s="11" t="n">
        <v>2.6525</v>
      </c>
      <c r="F7" s="12" t="n">
        <v>0.6</v>
      </c>
      <c r="G7" s="13" t="n">
        <v>0.0269</v>
      </c>
      <c r="H7" s="13" t="n">
        <v>0.015</v>
      </c>
      <c r="J7" s="6" t="s">
        <v>10</v>
      </c>
    </row>
    <row r="8" customFormat="false" ht="13.5" hidden="false" customHeight="false" outlineLevel="0" collapsed="false">
      <c r="A8" s="8" t="n">
        <f aca="false">COUNT(A53:A71)</f>
        <v>19</v>
      </c>
      <c r="B8" s="9" t="n">
        <v>37226</v>
      </c>
      <c r="C8" s="14" t="n">
        <v>3020000</v>
      </c>
      <c r="D8" s="9" t="n">
        <v>37257</v>
      </c>
      <c r="E8" s="11" t="n">
        <v>2.865</v>
      </c>
      <c r="F8" s="12" t="n">
        <v>0.57</v>
      </c>
      <c r="G8" s="13" t="n">
        <v>0.0267</v>
      </c>
      <c r="H8" s="13" t="n">
        <v>0.015</v>
      </c>
      <c r="J8" s="15" t="e">
        <f aca="false">SUM(M14:M71)</f>
        <v>#NAME?</v>
      </c>
    </row>
    <row r="9" customFormat="false" ht="13.5" hidden="false" customHeight="false" outlineLevel="0" collapsed="false">
      <c r="A9" s="8"/>
      <c r="B9" s="9" t="s">
        <v>11</v>
      </c>
      <c r="C9" s="16" t="n">
        <f aca="false">SUM(C6:C8)</f>
        <v>8370323</v>
      </c>
      <c r="D9" s="9" t="n">
        <v>37288</v>
      </c>
      <c r="E9" s="11" t="n">
        <v>2.8675</v>
      </c>
      <c r="F9" s="12" t="n">
        <v>0.55</v>
      </c>
    </row>
    <row r="10" customFormat="false" ht="13.5" hidden="false" customHeight="false" outlineLevel="0" collapsed="false">
      <c r="B10" s="3"/>
    </row>
    <row r="11" customFormat="false" ht="12.75" hidden="false" customHeight="false" outlineLevel="0" collapsed="false">
      <c r="B11" s="3"/>
      <c r="D11" s="9"/>
      <c r="K11" s="17" t="n">
        <f aca="false">SUM(K14:K71)</f>
        <v>8370323</v>
      </c>
      <c r="L11" s="17" t="n">
        <f aca="false">SUM(L14:L71)</f>
        <v>22523990.3321809</v>
      </c>
    </row>
    <row r="12" customFormat="false" ht="12.75" hidden="false" customHeight="false" outlineLevel="0" collapsed="false">
      <c r="A12" s="5" t="s">
        <v>12</v>
      </c>
      <c r="B12" s="5" t="s">
        <v>13</v>
      </c>
      <c r="C12" s="5"/>
      <c r="D12" s="5"/>
      <c r="E12" s="5"/>
      <c r="F12" s="5" t="s">
        <v>14</v>
      </c>
      <c r="G12" s="5" t="s">
        <v>12</v>
      </c>
      <c r="H12" s="5" t="s">
        <v>15</v>
      </c>
      <c r="I12" s="5" t="s">
        <v>2</v>
      </c>
      <c r="J12" s="5" t="s">
        <v>16</v>
      </c>
      <c r="K12" s="5" t="s">
        <v>17</v>
      </c>
      <c r="L12" s="5" t="s">
        <v>18</v>
      </c>
      <c r="M12" s="5" t="s">
        <v>18</v>
      </c>
    </row>
    <row r="13" customFormat="false" ht="12.75" hidden="false" customHeight="false" outlineLevel="0" collapsed="false">
      <c r="A13" s="6" t="s">
        <v>19</v>
      </c>
      <c r="B13" s="6" t="s">
        <v>20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25</v>
      </c>
      <c r="H13" s="6" t="s">
        <v>26</v>
      </c>
      <c r="I13" s="6" t="s">
        <v>8</v>
      </c>
      <c r="J13" s="6" t="s">
        <v>27</v>
      </c>
      <c r="K13" s="6" t="s">
        <v>5</v>
      </c>
      <c r="L13" s="6" t="s">
        <v>5</v>
      </c>
      <c r="M13" s="6" t="s">
        <v>28</v>
      </c>
    </row>
    <row r="14" customFormat="false" ht="14.25" hidden="false" customHeight="false" outlineLevel="0" collapsed="false">
      <c r="A14" s="3" t="n">
        <v>37172</v>
      </c>
      <c r="B14" s="18" t="n">
        <f aca="false">A14-$A$2</f>
        <v>-8754</v>
      </c>
      <c r="C14" s="11" t="n">
        <v>3.25</v>
      </c>
      <c r="D14" s="19" t="n">
        <f aca="false">$F$6</f>
        <v>0.7</v>
      </c>
      <c r="E14" s="20" t="n">
        <f aca="false">$E$6</f>
        <v>2.27</v>
      </c>
      <c r="F14" s="21" t="s">
        <v>29</v>
      </c>
      <c r="G14" s="20" t="e">
        <f aca="false">EURO(E14,C14,0,0,D14,B14,IF(F14="P",0,1),0)</f>
        <v>#NAME?</v>
      </c>
      <c r="H14" s="2" t="n">
        <v>37200</v>
      </c>
      <c r="I14" s="22" t="n">
        <f aca="false">$G$6+$H$6</f>
        <v>0.0426</v>
      </c>
      <c r="J14" s="23" t="n">
        <f aca="false">1/((1+I14/2)^(2*((H14-$A$2)/365.25)))</f>
        <v>2.73750609635972</v>
      </c>
      <c r="K14" s="24" t="n">
        <f aca="false">$C$6/$A$6</f>
        <v>129462.388888889</v>
      </c>
      <c r="L14" s="24" t="n">
        <f aca="false">K14*J14</f>
        <v>354404.078832626</v>
      </c>
      <c r="M14" s="24" t="e">
        <f aca="false">L14*G14</f>
        <v>#NAME?</v>
      </c>
    </row>
    <row r="15" customFormat="false" ht="14.25" hidden="false" customHeight="false" outlineLevel="0" collapsed="false">
      <c r="A15" s="3" t="n">
        <v>37173</v>
      </c>
      <c r="B15" s="18" t="n">
        <f aca="false">A15-$A$2</f>
        <v>-8753</v>
      </c>
      <c r="C15" s="20" t="n">
        <f aca="false">C14</f>
        <v>3.25</v>
      </c>
      <c r="D15" s="19" t="n">
        <f aca="false">$F$6</f>
        <v>0.7</v>
      </c>
      <c r="E15" s="20" t="n">
        <f aca="false">$E$6</f>
        <v>2.27</v>
      </c>
      <c r="F15" s="8" t="str">
        <f aca="false">F14</f>
        <v>P</v>
      </c>
      <c r="G15" s="20" t="e">
        <f aca="false">EURO(E15,C15,0,0,D15,B15,IF(F15="P",0,1),0)</f>
        <v>#NAME?</v>
      </c>
      <c r="H15" s="3" t="n">
        <f aca="false">H14</f>
        <v>37200</v>
      </c>
      <c r="I15" s="22" t="n">
        <f aca="false">$G$6+$H$6</f>
        <v>0.0426</v>
      </c>
      <c r="J15" s="23" t="n">
        <f aca="false">1/((1+I15/2)^(2*((H15-$A$2)/365.25)))</f>
        <v>2.73750609635972</v>
      </c>
      <c r="K15" s="24" t="n">
        <f aca="false">$C$6/$A$6</f>
        <v>129462.388888889</v>
      </c>
      <c r="L15" s="24" t="n">
        <f aca="false">K15*J15</f>
        <v>354404.078832626</v>
      </c>
      <c r="M15" s="24" t="e">
        <f aca="false">L15*G15</f>
        <v>#NAME?</v>
      </c>
    </row>
    <row r="16" customFormat="false" ht="14.25" hidden="false" customHeight="false" outlineLevel="0" collapsed="false">
      <c r="A16" s="3" t="n">
        <v>37174</v>
      </c>
      <c r="B16" s="18" t="n">
        <f aca="false">A16-$A$2</f>
        <v>-8752</v>
      </c>
      <c r="C16" s="20" t="n">
        <f aca="false">C15</f>
        <v>3.25</v>
      </c>
      <c r="D16" s="19" t="n">
        <f aca="false">$F$6</f>
        <v>0.7</v>
      </c>
      <c r="E16" s="20" t="n">
        <f aca="false">$E$6</f>
        <v>2.27</v>
      </c>
      <c r="F16" s="8" t="str">
        <f aca="false">F15</f>
        <v>P</v>
      </c>
      <c r="G16" s="20" t="e">
        <f aca="false">EURO(E16,C16,0,0,D16,B16,IF(F16="P",0,1),0)</f>
        <v>#NAME?</v>
      </c>
      <c r="H16" s="3" t="n">
        <f aca="false">H15</f>
        <v>37200</v>
      </c>
      <c r="I16" s="22" t="n">
        <f aca="false">$G$6+$H$6</f>
        <v>0.0426</v>
      </c>
      <c r="J16" s="23" t="n">
        <f aca="false">1/((1+I16/2)^(2*((H16-$A$2)/365.25)))</f>
        <v>2.73750609635972</v>
      </c>
      <c r="K16" s="24" t="n">
        <f aca="false">$C$6/$A$6</f>
        <v>129462.388888889</v>
      </c>
      <c r="L16" s="24" t="n">
        <f aca="false">K16*J16</f>
        <v>354404.078832626</v>
      </c>
      <c r="M16" s="24" t="e">
        <f aca="false">L16*G16</f>
        <v>#NAME?</v>
      </c>
    </row>
    <row r="17" customFormat="false" ht="14.25" hidden="false" customHeight="false" outlineLevel="0" collapsed="false">
      <c r="A17" s="3" t="n">
        <v>37175</v>
      </c>
      <c r="B17" s="18" t="n">
        <f aca="false">A17-$A$2</f>
        <v>-8751</v>
      </c>
      <c r="C17" s="20" t="n">
        <f aca="false">C16</f>
        <v>3.25</v>
      </c>
      <c r="D17" s="19" t="n">
        <f aca="false">$F$6</f>
        <v>0.7</v>
      </c>
      <c r="E17" s="20" t="n">
        <f aca="false">$E$6</f>
        <v>2.27</v>
      </c>
      <c r="F17" s="8" t="str">
        <f aca="false">F16</f>
        <v>P</v>
      </c>
      <c r="G17" s="20" t="e">
        <f aca="false">EURO(E17,C17,0,0,D17,B17,IF(F17="P",0,1),0)</f>
        <v>#NAME?</v>
      </c>
      <c r="H17" s="3" t="n">
        <f aca="false">H16</f>
        <v>37200</v>
      </c>
      <c r="I17" s="22" t="n">
        <f aca="false">$G$6+$H$6</f>
        <v>0.0426</v>
      </c>
      <c r="J17" s="23" t="n">
        <f aca="false">1/((1+I17/2)^(2*((H17-$A$2)/365.25)))</f>
        <v>2.73750609635972</v>
      </c>
      <c r="K17" s="24" t="n">
        <f aca="false">$C$6/$A$6</f>
        <v>129462.388888889</v>
      </c>
      <c r="L17" s="24" t="n">
        <f aca="false">K17*J17</f>
        <v>354404.078832626</v>
      </c>
      <c r="M17" s="24" t="e">
        <f aca="false">L17*G17</f>
        <v>#NAME?</v>
      </c>
    </row>
    <row r="18" customFormat="false" ht="14.25" hidden="false" customHeight="false" outlineLevel="0" collapsed="false">
      <c r="A18" s="3" t="n">
        <v>37176</v>
      </c>
      <c r="B18" s="18" t="n">
        <f aca="false">A18-$A$2</f>
        <v>-8750</v>
      </c>
      <c r="C18" s="20" t="n">
        <f aca="false">C17</f>
        <v>3.25</v>
      </c>
      <c r="D18" s="19" t="n">
        <f aca="false">$F$6</f>
        <v>0.7</v>
      </c>
      <c r="E18" s="20" t="n">
        <f aca="false">$E$6</f>
        <v>2.27</v>
      </c>
      <c r="F18" s="8" t="str">
        <f aca="false">F17</f>
        <v>P</v>
      </c>
      <c r="G18" s="20" t="e">
        <f aca="false">EURO(E18,C18,0,0,D18,B18,IF(F18="P",0,1),0)</f>
        <v>#NAME?</v>
      </c>
      <c r="H18" s="3" t="n">
        <f aca="false">H17</f>
        <v>37200</v>
      </c>
      <c r="I18" s="22" t="n">
        <f aca="false">$G$6+$H$6</f>
        <v>0.0426</v>
      </c>
      <c r="J18" s="23" t="n">
        <f aca="false">1/((1+I18/2)^(2*((H18-$A$2)/365.25)))</f>
        <v>2.73750609635972</v>
      </c>
      <c r="K18" s="24" t="n">
        <f aca="false">$C$6/$A$6</f>
        <v>129462.388888889</v>
      </c>
      <c r="L18" s="24" t="n">
        <f aca="false">K18*J18</f>
        <v>354404.078832626</v>
      </c>
      <c r="M18" s="24" t="e">
        <f aca="false">L18*G18</f>
        <v>#NAME?</v>
      </c>
    </row>
    <row r="19" customFormat="false" ht="14.25" hidden="false" customHeight="false" outlineLevel="0" collapsed="false">
      <c r="A19" s="3" t="n">
        <v>37179</v>
      </c>
      <c r="B19" s="18" t="n">
        <f aca="false">A19-$A$2</f>
        <v>-8747</v>
      </c>
      <c r="C19" s="20" t="n">
        <f aca="false">C18</f>
        <v>3.25</v>
      </c>
      <c r="D19" s="19" t="n">
        <f aca="false">$F$6</f>
        <v>0.7</v>
      </c>
      <c r="E19" s="20" t="n">
        <f aca="false">$E$6</f>
        <v>2.27</v>
      </c>
      <c r="F19" s="8" t="str">
        <f aca="false">F18</f>
        <v>P</v>
      </c>
      <c r="G19" s="20" t="e">
        <f aca="false">EURO(E19,C19,0,0,D19,B19,IF(F19="P",0,1),0)</f>
        <v>#NAME?</v>
      </c>
      <c r="H19" s="3" t="n">
        <f aca="false">H18</f>
        <v>37200</v>
      </c>
      <c r="I19" s="22" t="n">
        <f aca="false">$G$6+$H$6</f>
        <v>0.0426</v>
      </c>
      <c r="J19" s="23" t="n">
        <f aca="false">1/((1+I19/2)^(2*((H19-$A$2)/365.25)))</f>
        <v>2.73750609635972</v>
      </c>
      <c r="K19" s="24" t="n">
        <f aca="false">$C$6/$A$6</f>
        <v>129462.388888889</v>
      </c>
      <c r="L19" s="24" t="n">
        <f aca="false">K19*J19</f>
        <v>354404.078832626</v>
      </c>
      <c r="M19" s="24" t="e">
        <f aca="false">L19*G19</f>
        <v>#NAME?</v>
      </c>
    </row>
    <row r="20" customFormat="false" ht="14.25" hidden="false" customHeight="false" outlineLevel="0" collapsed="false">
      <c r="A20" s="3" t="n">
        <v>37180</v>
      </c>
      <c r="B20" s="18" t="n">
        <f aca="false">A20-$A$2</f>
        <v>-8746</v>
      </c>
      <c r="C20" s="20" t="n">
        <f aca="false">C19</f>
        <v>3.25</v>
      </c>
      <c r="D20" s="19" t="n">
        <f aca="false">$F$6</f>
        <v>0.7</v>
      </c>
      <c r="E20" s="20" t="n">
        <f aca="false">$E$6</f>
        <v>2.27</v>
      </c>
      <c r="F20" s="8" t="str">
        <f aca="false">F19</f>
        <v>P</v>
      </c>
      <c r="G20" s="20" t="e">
        <f aca="false">EURO(E20,C20,0,0,D20,B20,IF(F20="P",0,1),0)</f>
        <v>#NAME?</v>
      </c>
      <c r="H20" s="3" t="n">
        <f aca="false">H19</f>
        <v>37200</v>
      </c>
      <c r="I20" s="22" t="n">
        <f aca="false">$G$6+$H$6</f>
        <v>0.0426</v>
      </c>
      <c r="J20" s="23" t="n">
        <f aca="false">1/((1+I20/2)^(2*((H20-$A$2)/365.25)))</f>
        <v>2.73750609635972</v>
      </c>
      <c r="K20" s="24" t="n">
        <f aca="false">$C$6/$A$6</f>
        <v>129462.388888889</v>
      </c>
      <c r="L20" s="24" t="n">
        <f aca="false">K20*J20</f>
        <v>354404.078832626</v>
      </c>
      <c r="M20" s="24" t="e">
        <f aca="false">L20*G20</f>
        <v>#NAME?</v>
      </c>
    </row>
    <row r="21" customFormat="false" ht="14.25" hidden="false" customHeight="false" outlineLevel="0" collapsed="false">
      <c r="A21" s="3" t="n">
        <v>37181</v>
      </c>
      <c r="B21" s="18" t="n">
        <f aca="false">A21-$A$2</f>
        <v>-8745</v>
      </c>
      <c r="C21" s="20" t="n">
        <f aca="false">C20</f>
        <v>3.25</v>
      </c>
      <c r="D21" s="19" t="n">
        <f aca="false">$F$6</f>
        <v>0.7</v>
      </c>
      <c r="E21" s="20" t="n">
        <f aca="false">$E$6</f>
        <v>2.27</v>
      </c>
      <c r="F21" s="8" t="str">
        <f aca="false">F20</f>
        <v>P</v>
      </c>
      <c r="G21" s="20" t="e">
        <f aca="false">EURO(E21,C21,0,0,D21,B21,IF(F21="P",0,1),0)</f>
        <v>#NAME?</v>
      </c>
      <c r="H21" s="3" t="n">
        <f aca="false">H20</f>
        <v>37200</v>
      </c>
      <c r="I21" s="22" t="n">
        <f aca="false">$G$6+$H$6</f>
        <v>0.0426</v>
      </c>
      <c r="J21" s="23" t="n">
        <f aca="false">1/((1+I21/2)^(2*((H21-$A$2)/365.25)))</f>
        <v>2.73750609635972</v>
      </c>
      <c r="K21" s="24" t="n">
        <f aca="false">$C$6/$A$6</f>
        <v>129462.388888889</v>
      </c>
      <c r="L21" s="24" t="n">
        <f aca="false">K21*J21</f>
        <v>354404.078832626</v>
      </c>
      <c r="M21" s="24" t="e">
        <f aca="false">L21*G21</f>
        <v>#NAME?</v>
      </c>
    </row>
    <row r="22" customFormat="false" ht="14.25" hidden="false" customHeight="false" outlineLevel="0" collapsed="false">
      <c r="A22" s="3" t="n">
        <v>37182</v>
      </c>
      <c r="B22" s="18" t="n">
        <f aca="false">A22-$A$2</f>
        <v>-8744</v>
      </c>
      <c r="C22" s="20" t="n">
        <f aca="false">C21</f>
        <v>3.25</v>
      </c>
      <c r="D22" s="19" t="n">
        <f aca="false">$F$6</f>
        <v>0.7</v>
      </c>
      <c r="E22" s="20" t="n">
        <f aca="false">$E$6</f>
        <v>2.27</v>
      </c>
      <c r="F22" s="8" t="str">
        <f aca="false">F21</f>
        <v>P</v>
      </c>
      <c r="G22" s="20" t="e">
        <f aca="false">EURO(E22,C22,0,0,D22,B22,IF(F22="P",0,1),0)</f>
        <v>#NAME?</v>
      </c>
      <c r="H22" s="3" t="n">
        <f aca="false">H21</f>
        <v>37200</v>
      </c>
      <c r="I22" s="22" t="n">
        <f aca="false">$G$6+$H$6</f>
        <v>0.0426</v>
      </c>
      <c r="J22" s="23" t="n">
        <f aca="false">1/((1+I22/2)^(2*((H22-$A$2)/365.25)))</f>
        <v>2.73750609635972</v>
      </c>
      <c r="K22" s="24" t="n">
        <f aca="false">$C$6/$A$6</f>
        <v>129462.388888889</v>
      </c>
      <c r="L22" s="24" t="n">
        <f aca="false">K22*J22</f>
        <v>354404.078832626</v>
      </c>
      <c r="M22" s="24" t="e">
        <f aca="false">L22*G22</f>
        <v>#NAME?</v>
      </c>
    </row>
    <row r="23" customFormat="false" ht="14.25" hidden="false" customHeight="false" outlineLevel="0" collapsed="false">
      <c r="A23" s="3" t="n">
        <v>37183</v>
      </c>
      <c r="B23" s="18" t="n">
        <f aca="false">A23-$A$2</f>
        <v>-8743</v>
      </c>
      <c r="C23" s="20" t="n">
        <f aca="false">C22</f>
        <v>3.25</v>
      </c>
      <c r="D23" s="19" t="n">
        <f aca="false">$F$6</f>
        <v>0.7</v>
      </c>
      <c r="E23" s="20" t="n">
        <f aca="false">$E$6</f>
        <v>2.27</v>
      </c>
      <c r="F23" s="8" t="str">
        <f aca="false">F22</f>
        <v>P</v>
      </c>
      <c r="G23" s="20" t="e">
        <f aca="false">EURO(E23,C23,0,0,D23,B23,IF(F23="P",0,1),0)</f>
        <v>#NAME?</v>
      </c>
      <c r="H23" s="3" t="n">
        <f aca="false">H22</f>
        <v>37200</v>
      </c>
      <c r="I23" s="22" t="n">
        <f aca="false">$G$6+$H$6</f>
        <v>0.0426</v>
      </c>
      <c r="J23" s="23" t="n">
        <f aca="false">1/((1+I23/2)^(2*((H23-$A$2)/365.25)))</f>
        <v>2.73750609635972</v>
      </c>
      <c r="K23" s="24" t="n">
        <f aca="false">$C$6/$A$6</f>
        <v>129462.388888889</v>
      </c>
      <c r="L23" s="24" t="n">
        <f aca="false">K23*J23</f>
        <v>354404.078832626</v>
      </c>
      <c r="M23" s="24" t="e">
        <f aca="false">L23*G23</f>
        <v>#NAME?</v>
      </c>
    </row>
    <row r="24" customFormat="false" ht="14.25" hidden="false" customHeight="false" outlineLevel="0" collapsed="false">
      <c r="A24" s="3" t="n">
        <v>37186</v>
      </c>
      <c r="B24" s="18" t="n">
        <f aca="false">A24-$A$2</f>
        <v>-8740</v>
      </c>
      <c r="C24" s="20" t="n">
        <f aca="false">C23</f>
        <v>3.25</v>
      </c>
      <c r="D24" s="19" t="n">
        <f aca="false">$F$6</f>
        <v>0.7</v>
      </c>
      <c r="E24" s="20" t="n">
        <f aca="false">$E$6</f>
        <v>2.27</v>
      </c>
      <c r="F24" s="8" t="str">
        <f aca="false">F23</f>
        <v>P</v>
      </c>
      <c r="G24" s="20" t="e">
        <f aca="false">EURO(E24,C24,0,0,D24,B24,IF(F24="P",0,1),0)</f>
        <v>#NAME?</v>
      </c>
      <c r="H24" s="3" t="n">
        <f aca="false">H23</f>
        <v>37200</v>
      </c>
      <c r="I24" s="22" t="n">
        <f aca="false">$G$6+$H$6</f>
        <v>0.0426</v>
      </c>
      <c r="J24" s="23" t="n">
        <f aca="false">1/((1+I24/2)^(2*((H24-$A$2)/365.25)))</f>
        <v>2.73750609635972</v>
      </c>
      <c r="K24" s="24" t="n">
        <f aca="false">$C$6/$A$6</f>
        <v>129462.388888889</v>
      </c>
      <c r="L24" s="24" t="n">
        <f aca="false">K24*J24</f>
        <v>354404.078832626</v>
      </c>
      <c r="M24" s="24" t="e">
        <f aca="false">L24*G24</f>
        <v>#NAME?</v>
      </c>
    </row>
    <row r="25" customFormat="false" ht="14.25" hidden="false" customHeight="false" outlineLevel="0" collapsed="false">
      <c r="A25" s="3" t="n">
        <v>37187</v>
      </c>
      <c r="B25" s="18" t="n">
        <f aca="false">A25-$A$2</f>
        <v>-8739</v>
      </c>
      <c r="C25" s="20" t="n">
        <f aca="false">C24</f>
        <v>3.25</v>
      </c>
      <c r="D25" s="19" t="n">
        <f aca="false">$F$6</f>
        <v>0.7</v>
      </c>
      <c r="E25" s="20" t="n">
        <f aca="false">$E$6</f>
        <v>2.27</v>
      </c>
      <c r="F25" s="8" t="str">
        <f aca="false">F24</f>
        <v>P</v>
      </c>
      <c r="G25" s="20" t="e">
        <f aca="false">EURO(E25,C25,0,0,D25,B25,IF(F25="P",0,1),0)</f>
        <v>#NAME?</v>
      </c>
      <c r="H25" s="3" t="n">
        <f aca="false">H24</f>
        <v>37200</v>
      </c>
      <c r="I25" s="22" t="n">
        <f aca="false">$G$6+$H$6</f>
        <v>0.0426</v>
      </c>
      <c r="J25" s="23" t="n">
        <f aca="false">1/((1+I25/2)^(2*((H25-$A$2)/365.25)))</f>
        <v>2.73750609635972</v>
      </c>
      <c r="K25" s="24" t="n">
        <f aca="false">$C$6/$A$6</f>
        <v>129462.388888889</v>
      </c>
      <c r="L25" s="24" t="n">
        <f aca="false">K25*J25</f>
        <v>354404.078832626</v>
      </c>
      <c r="M25" s="24" t="e">
        <f aca="false">L25*G25</f>
        <v>#NAME?</v>
      </c>
    </row>
    <row r="26" customFormat="false" ht="14.25" hidden="false" customHeight="false" outlineLevel="0" collapsed="false">
      <c r="A26" s="3" t="n">
        <v>37188</v>
      </c>
      <c r="B26" s="18" t="n">
        <f aca="false">A26-$A$2</f>
        <v>-8738</v>
      </c>
      <c r="C26" s="20" t="n">
        <f aca="false">C25</f>
        <v>3.25</v>
      </c>
      <c r="D26" s="19" t="n">
        <f aca="false">$F$6</f>
        <v>0.7</v>
      </c>
      <c r="E26" s="20" t="n">
        <f aca="false">$E$6</f>
        <v>2.27</v>
      </c>
      <c r="F26" s="8" t="str">
        <f aca="false">F25</f>
        <v>P</v>
      </c>
      <c r="G26" s="20" t="e">
        <f aca="false">EURO(E26,C26,0,0,D26,B26,IF(F26="P",0,1),0)</f>
        <v>#NAME?</v>
      </c>
      <c r="H26" s="3" t="n">
        <f aca="false">H25</f>
        <v>37200</v>
      </c>
      <c r="I26" s="22" t="n">
        <f aca="false">$G$6+$H$6</f>
        <v>0.0426</v>
      </c>
      <c r="J26" s="23" t="n">
        <f aca="false">1/((1+I26/2)^(2*((H26-$A$2)/365.25)))</f>
        <v>2.73750609635972</v>
      </c>
      <c r="K26" s="24" t="n">
        <f aca="false">$C$6/$A$6</f>
        <v>129462.388888889</v>
      </c>
      <c r="L26" s="24" t="n">
        <f aca="false">K26*J26</f>
        <v>354404.078832626</v>
      </c>
      <c r="M26" s="24" t="e">
        <f aca="false">L26*G26</f>
        <v>#NAME?</v>
      </c>
    </row>
    <row r="27" customFormat="false" ht="14.25" hidden="false" customHeight="false" outlineLevel="0" collapsed="false">
      <c r="A27" s="3" t="n">
        <v>37189</v>
      </c>
      <c r="B27" s="18" t="n">
        <f aca="false">A27-$A$2</f>
        <v>-8737</v>
      </c>
      <c r="C27" s="20" t="n">
        <f aca="false">C26</f>
        <v>3.25</v>
      </c>
      <c r="D27" s="19" t="n">
        <f aca="false">$F$6</f>
        <v>0.7</v>
      </c>
      <c r="E27" s="20" t="n">
        <f aca="false">$E$6</f>
        <v>2.27</v>
      </c>
      <c r="F27" s="8" t="str">
        <f aca="false">F26</f>
        <v>P</v>
      </c>
      <c r="G27" s="20" t="e">
        <f aca="false">EURO(E27,C27,0,0,D27,B27,IF(F27="P",0,1),0)</f>
        <v>#NAME?</v>
      </c>
      <c r="H27" s="3" t="n">
        <f aca="false">H26</f>
        <v>37200</v>
      </c>
      <c r="I27" s="22" t="n">
        <f aca="false">$G$6+$H$6</f>
        <v>0.0426</v>
      </c>
      <c r="J27" s="23" t="n">
        <f aca="false">1/((1+I27/2)^(2*((H27-$A$2)/365.25)))</f>
        <v>2.73750609635972</v>
      </c>
      <c r="K27" s="24" t="n">
        <f aca="false">$C$6/$A$6</f>
        <v>129462.388888889</v>
      </c>
      <c r="L27" s="24" t="n">
        <f aca="false">K27*J27</f>
        <v>354404.078832626</v>
      </c>
      <c r="M27" s="24" t="e">
        <f aca="false">L27*G27</f>
        <v>#NAME?</v>
      </c>
    </row>
    <row r="28" customFormat="false" ht="14.25" hidden="false" customHeight="false" outlineLevel="0" collapsed="false">
      <c r="A28" s="25" t="n">
        <v>37190</v>
      </c>
      <c r="B28" s="18" t="n">
        <f aca="false">A28-$A$2</f>
        <v>-8736</v>
      </c>
      <c r="C28" s="20" t="n">
        <f aca="false">C27</f>
        <v>3.25</v>
      </c>
      <c r="D28" s="19" t="n">
        <f aca="false">$F$6</f>
        <v>0.7</v>
      </c>
      <c r="E28" s="20" t="n">
        <f aca="false">$E$6</f>
        <v>2.27</v>
      </c>
      <c r="F28" s="8" t="str">
        <f aca="false">F27</f>
        <v>P</v>
      </c>
      <c r="G28" s="20" t="e">
        <f aca="false">EURO(E28,C28,0,0,D28,B28,IF(F28="P",0,1),0)</f>
        <v>#NAME?</v>
      </c>
      <c r="H28" s="3" t="n">
        <f aca="false">H27</f>
        <v>37200</v>
      </c>
      <c r="I28" s="22" t="n">
        <f aca="false">$G$6+$H$6</f>
        <v>0.0426</v>
      </c>
      <c r="J28" s="23" t="n">
        <f aca="false">1/((1+I28/2)^(2*((H28-$A$2)/365.25)))</f>
        <v>2.73750609635972</v>
      </c>
      <c r="K28" s="24" t="n">
        <f aca="false">$C$6/$A$6</f>
        <v>129462.388888889</v>
      </c>
      <c r="L28" s="24" t="n">
        <f aca="false">K28*J28</f>
        <v>354404.078832626</v>
      </c>
      <c r="M28" s="24" t="e">
        <f aca="false">L28*G28</f>
        <v>#NAME?</v>
      </c>
    </row>
    <row r="29" customFormat="false" ht="14.25" hidden="false" customHeight="false" outlineLevel="0" collapsed="false">
      <c r="A29" s="3" t="n">
        <v>37193</v>
      </c>
      <c r="B29" s="18" t="n">
        <f aca="false">A29-$A$2</f>
        <v>-8733</v>
      </c>
      <c r="C29" s="20" t="n">
        <f aca="false">C28</f>
        <v>3.25</v>
      </c>
      <c r="D29" s="19" t="n">
        <f aca="false">$F$7</f>
        <v>0.6</v>
      </c>
      <c r="E29" s="20" t="n">
        <f aca="false">$E$7</f>
        <v>2.6525</v>
      </c>
      <c r="F29" s="8" t="str">
        <f aca="false">F28</f>
        <v>P</v>
      </c>
      <c r="G29" s="20" t="e">
        <f aca="false">EURO(E29,C29,0,0,D29,B29,IF(F29="P",0,1),0)</f>
        <v>#NAME?</v>
      </c>
      <c r="H29" s="3" t="n">
        <f aca="false">H28</f>
        <v>37200</v>
      </c>
      <c r="I29" s="22" t="n">
        <f aca="false">$G$6+$H$6</f>
        <v>0.0426</v>
      </c>
      <c r="J29" s="23" t="n">
        <f aca="false">1/((1+I29/2)^(2*((H29-$A$2)/365.25)))</f>
        <v>2.73750609635972</v>
      </c>
      <c r="K29" s="24" t="n">
        <f aca="false">$C$6/$A$6</f>
        <v>129462.388888889</v>
      </c>
      <c r="L29" s="24" t="n">
        <f aca="false">K29*J29</f>
        <v>354404.078832626</v>
      </c>
      <c r="M29" s="24" t="e">
        <f aca="false">L29*G29</f>
        <v>#NAME?</v>
      </c>
    </row>
    <row r="30" customFormat="false" ht="14.25" hidden="false" customHeight="false" outlineLevel="0" collapsed="false">
      <c r="A30" s="3" t="n">
        <v>37194</v>
      </c>
      <c r="B30" s="18" t="n">
        <f aca="false">A30-$A$2</f>
        <v>-8732</v>
      </c>
      <c r="C30" s="20" t="n">
        <f aca="false">C29</f>
        <v>3.25</v>
      </c>
      <c r="D30" s="19" t="n">
        <f aca="false">$F$7</f>
        <v>0.6</v>
      </c>
      <c r="E30" s="20" t="n">
        <f aca="false">$E$7</f>
        <v>2.6525</v>
      </c>
      <c r="F30" s="8" t="str">
        <f aca="false">F29</f>
        <v>P</v>
      </c>
      <c r="G30" s="20" t="e">
        <f aca="false">EURO(E30,C30,0,0,D30,B30,IF(F30="P",0,1),0)</f>
        <v>#NAME?</v>
      </c>
      <c r="H30" s="3" t="n">
        <f aca="false">H29</f>
        <v>37200</v>
      </c>
      <c r="I30" s="22" t="n">
        <f aca="false">$G$6+$H$6</f>
        <v>0.0426</v>
      </c>
      <c r="J30" s="23" t="n">
        <f aca="false">1/((1+I30/2)^(2*((H30-$A$2)/365.25)))</f>
        <v>2.73750609635972</v>
      </c>
      <c r="K30" s="24" t="n">
        <f aca="false">$C$6/$A$6</f>
        <v>129462.388888889</v>
      </c>
      <c r="L30" s="24" t="n">
        <f aca="false">K30*J30</f>
        <v>354404.078832626</v>
      </c>
      <c r="M30" s="24" t="e">
        <f aca="false">L30*G30</f>
        <v>#NAME?</v>
      </c>
    </row>
    <row r="31" customFormat="false" ht="14.25" hidden="false" customHeight="false" outlineLevel="0" collapsed="false">
      <c r="A31" s="3" t="n">
        <v>37195</v>
      </c>
      <c r="B31" s="18" t="n">
        <f aca="false">A31-$A$2</f>
        <v>-8731</v>
      </c>
      <c r="C31" s="20" t="n">
        <f aca="false">C30</f>
        <v>3.25</v>
      </c>
      <c r="D31" s="19" t="n">
        <f aca="false">$F$7</f>
        <v>0.6</v>
      </c>
      <c r="E31" s="20" t="n">
        <f aca="false">$E$7</f>
        <v>2.6525</v>
      </c>
      <c r="F31" s="8" t="str">
        <f aca="false">F30</f>
        <v>P</v>
      </c>
      <c r="G31" s="20" t="e">
        <f aca="false">EURO(E31,C31,0,0,D31,B31,IF(F31="P",0,1),0)</f>
        <v>#NAME?</v>
      </c>
      <c r="H31" s="3" t="n">
        <f aca="false">H30</f>
        <v>37200</v>
      </c>
      <c r="I31" s="22" t="n">
        <f aca="false">$G$6+$H$6</f>
        <v>0.0426</v>
      </c>
      <c r="J31" s="23" t="n">
        <f aca="false">1/((1+I31/2)^(2*((H31-$A$2)/365.25)))</f>
        <v>2.73750609635972</v>
      </c>
      <c r="K31" s="24" t="n">
        <f aca="false">$C$6/$A$6</f>
        <v>129462.388888889</v>
      </c>
      <c r="L31" s="24" t="n">
        <f aca="false">K31*J31</f>
        <v>354404.078832626</v>
      </c>
      <c r="M31" s="24" t="e">
        <f aca="false">L31*G31</f>
        <v>#NAME?</v>
      </c>
    </row>
    <row r="32" customFormat="false" ht="14.25" hidden="false" customHeight="false" outlineLevel="0" collapsed="false">
      <c r="A32" s="3" t="n">
        <v>37196</v>
      </c>
      <c r="B32" s="18" t="n">
        <f aca="false">A32-$A$2</f>
        <v>-8730</v>
      </c>
      <c r="C32" s="20" t="n">
        <f aca="false">C31</f>
        <v>3.25</v>
      </c>
      <c r="D32" s="19" t="n">
        <f aca="false">$F$7</f>
        <v>0.6</v>
      </c>
      <c r="E32" s="20" t="n">
        <f aca="false">$E$7</f>
        <v>2.6525</v>
      </c>
      <c r="F32" s="8" t="str">
        <f aca="false">F31</f>
        <v>P</v>
      </c>
      <c r="G32" s="20" t="e">
        <f aca="false">EURO(E32,C32,0,0,D32,B32,IF(F32="P",0,1),0)</f>
        <v>#NAME?</v>
      </c>
      <c r="H32" s="2" t="n">
        <v>37230</v>
      </c>
      <c r="I32" s="22" t="n">
        <f aca="false">$G$7+$H$7</f>
        <v>0.0419</v>
      </c>
      <c r="J32" s="23" t="n">
        <f aca="false">1/((1+I32/2)^(2*((H32-$A$2)/365.25)))</f>
        <v>2.68388139643174</v>
      </c>
      <c r="K32" s="24" t="n">
        <f aca="false">$C$7/$A$7</f>
        <v>143809.523809524</v>
      </c>
      <c r="L32" s="24" t="n">
        <f aca="false">K32*J32</f>
        <v>385967.705582089</v>
      </c>
      <c r="M32" s="24" t="e">
        <f aca="false">L32*G32</f>
        <v>#NAME?</v>
      </c>
    </row>
    <row r="33" customFormat="false" ht="14.25" hidden="false" customHeight="false" outlineLevel="0" collapsed="false">
      <c r="A33" s="3" t="n">
        <v>37197</v>
      </c>
      <c r="B33" s="18" t="n">
        <f aca="false">A33-$A$2</f>
        <v>-8729</v>
      </c>
      <c r="C33" s="20" t="n">
        <f aca="false">C32</f>
        <v>3.25</v>
      </c>
      <c r="D33" s="19" t="n">
        <f aca="false">$F$7</f>
        <v>0.6</v>
      </c>
      <c r="E33" s="20" t="n">
        <f aca="false">$E$7</f>
        <v>2.6525</v>
      </c>
      <c r="F33" s="8" t="str">
        <f aca="false">F32</f>
        <v>P</v>
      </c>
      <c r="G33" s="20" t="e">
        <f aca="false">EURO(E33,C33,0,0,D33,B33,IF(F33="P",0,1),0)</f>
        <v>#NAME?</v>
      </c>
      <c r="H33" s="3" t="n">
        <f aca="false">H32</f>
        <v>37230</v>
      </c>
      <c r="I33" s="22" t="n">
        <f aca="false">$G$7+$H$7</f>
        <v>0.0419</v>
      </c>
      <c r="J33" s="23" t="n">
        <f aca="false">1/((1+I33/2)^(2*((H33-$A$2)/365.25)))</f>
        <v>2.68388139643174</v>
      </c>
      <c r="K33" s="24" t="n">
        <f aca="false">$C$7/$A$7</f>
        <v>143809.523809524</v>
      </c>
      <c r="L33" s="24" t="n">
        <f aca="false">K33*J33</f>
        <v>385967.705582089</v>
      </c>
      <c r="M33" s="24" t="e">
        <f aca="false">L33*G33</f>
        <v>#NAME?</v>
      </c>
    </row>
    <row r="34" customFormat="false" ht="14.25" hidden="false" customHeight="false" outlineLevel="0" collapsed="false">
      <c r="A34" s="3" t="n">
        <v>37200</v>
      </c>
      <c r="B34" s="18" t="n">
        <f aca="false">A34-$A$2</f>
        <v>-8726</v>
      </c>
      <c r="C34" s="20" t="n">
        <f aca="false">C33</f>
        <v>3.25</v>
      </c>
      <c r="D34" s="19" t="n">
        <f aca="false">$F$7</f>
        <v>0.6</v>
      </c>
      <c r="E34" s="20" t="n">
        <f aca="false">$E$7</f>
        <v>2.6525</v>
      </c>
      <c r="F34" s="8" t="str">
        <f aca="false">F33</f>
        <v>P</v>
      </c>
      <c r="G34" s="20" t="e">
        <f aca="false">EURO(E34,C34,0,0,D34,B34,IF(F34="P",0,1),0)</f>
        <v>#NAME?</v>
      </c>
      <c r="H34" s="3" t="n">
        <f aca="false">H33</f>
        <v>37230</v>
      </c>
      <c r="I34" s="22" t="n">
        <f aca="false">$G$7+$H$7</f>
        <v>0.0419</v>
      </c>
      <c r="J34" s="23" t="n">
        <f aca="false">1/((1+I34/2)^(2*((H34-$A$2)/365.25)))</f>
        <v>2.68388139643174</v>
      </c>
      <c r="K34" s="24" t="n">
        <f aca="false">$C$7/$A$7</f>
        <v>143809.523809524</v>
      </c>
      <c r="L34" s="24" t="n">
        <f aca="false">K34*J34</f>
        <v>385967.705582089</v>
      </c>
      <c r="M34" s="24" t="e">
        <f aca="false">L34*G34</f>
        <v>#NAME?</v>
      </c>
    </row>
    <row r="35" customFormat="false" ht="14.25" hidden="false" customHeight="false" outlineLevel="0" collapsed="false">
      <c r="A35" s="3" t="n">
        <v>37201</v>
      </c>
      <c r="B35" s="18" t="n">
        <f aca="false">A35-$A$2</f>
        <v>-8725</v>
      </c>
      <c r="C35" s="20" t="n">
        <f aca="false">C34</f>
        <v>3.25</v>
      </c>
      <c r="D35" s="19" t="n">
        <f aca="false">$F$7</f>
        <v>0.6</v>
      </c>
      <c r="E35" s="20" t="n">
        <f aca="false">$E$7</f>
        <v>2.6525</v>
      </c>
      <c r="F35" s="8" t="str">
        <f aca="false">F34</f>
        <v>P</v>
      </c>
      <c r="G35" s="20" t="e">
        <f aca="false">EURO(E35,C35,0,0,D35,B35,IF(F35="P",0,1),0)</f>
        <v>#NAME?</v>
      </c>
      <c r="H35" s="3" t="n">
        <f aca="false">H34</f>
        <v>37230</v>
      </c>
      <c r="I35" s="22" t="n">
        <f aca="false">$G$7+$H$7</f>
        <v>0.0419</v>
      </c>
      <c r="J35" s="23" t="n">
        <f aca="false">1/((1+I35/2)^(2*((H35-$A$2)/365.25)))</f>
        <v>2.68388139643174</v>
      </c>
      <c r="K35" s="24" t="n">
        <f aca="false">$C$7/$A$7</f>
        <v>143809.523809524</v>
      </c>
      <c r="L35" s="24" t="n">
        <f aca="false">K35*J35</f>
        <v>385967.705582089</v>
      </c>
      <c r="M35" s="24" t="e">
        <f aca="false">L35*G35</f>
        <v>#NAME?</v>
      </c>
    </row>
    <row r="36" customFormat="false" ht="14.25" hidden="false" customHeight="false" outlineLevel="0" collapsed="false">
      <c r="A36" s="3" t="n">
        <v>37202</v>
      </c>
      <c r="B36" s="18" t="n">
        <f aca="false">A36-$A$2</f>
        <v>-8724</v>
      </c>
      <c r="C36" s="20" t="n">
        <f aca="false">C35</f>
        <v>3.25</v>
      </c>
      <c r="D36" s="19" t="n">
        <f aca="false">$F$7</f>
        <v>0.6</v>
      </c>
      <c r="E36" s="20" t="n">
        <f aca="false">$E$7</f>
        <v>2.6525</v>
      </c>
      <c r="F36" s="8" t="str">
        <f aca="false">F35</f>
        <v>P</v>
      </c>
      <c r="G36" s="20" t="e">
        <f aca="false">EURO(E36,C36,0,0,D36,B36,IF(F36="P",0,1),0)</f>
        <v>#NAME?</v>
      </c>
      <c r="H36" s="3" t="n">
        <f aca="false">H35</f>
        <v>37230</v>
      </c>
      <c r="I36" s="22" t="n">
        <f aca="false">$G$7+$H$7</f>
        <v>0.0419</v>
      </c>
      <c r="J36" s="23" t="n">
        <f aca="false">1/((1+I36/2)^(2*((H36-$A$2)/365.25)))</f>
        <v>2.68388139643174</v>
      </c>
      <c r="K36" s="24" t="n">
        <f aca="false">$C$7/$A$7</f>
        <v>143809.523809524</v>
      </c>
      <c r="L36" s="24" t="n">
        <f aca="false">K36*J36</f>
        <v>385967.705582089</v>
      </c>
      <c r="M36" s="24" t="e">
        <f aca="false">L36*G36</f>
        <v>#NAME?</v>
      </c>
    </row>
    <row r="37" customFormat="false" ht="14.25" hidden="false" customHeight="false" outlineLevel="0" collapsed="false">
      <c r="A37" s="3" t="n">
        <v>37203</v>
      </c>
      <c r="B37" s="18" t="n">
        <f aca="false">A37-$A$2</f>
        <v>-8723</v>
      </c>
      <c r="C37" s="20" t="n">
        <f aca="false">C36</f>
        <v>3.25</v>
      </c>
      <c r="D37" s="19" t="n">
        <f aca="false">$F$7</f>
        <v>0.6</v>
      </c>
      <c r="E37" s="20" t="n">
        <f aca="false">$E$7</f>
        <v>2.6525</v>
      </c>
      <c r="F37" s="8" t="str">
        <f aca="false">F36</f>
        <v>P</v>
      </c>
      <c r="G37" s="20" t="e">
        <f aca="false">EURO(E37,C37,0,0,D37,B37,IF(F37="P",0,1),0)</f>
        <v>#NAME?</v>
      </c>
      <c r="H37" s="3" t="n">
        <f aca="false">H36</f>
        <v>37230</v>
      </c>
      <c r="I37" s="22" t="n">
        <f aca="false">$G$7+$H$7</f>
        <v>0.0419</v>
      </c>
      <c r="J37" s="23" t="n">
        <f aca="false">1/((1+I37/2)^(2*((H37-$A$2)/365.25)))</f>
        <v>2.68388139643174</v>
      </c>
      <c r="K37" s="24" t="n">
        <f aca="false">$C$7/$A$7</f>
        <v>143809.523809524</v>
      </c>
      <c r="L37" s="24" t="n">
        <f aca="false">K37*J37</f>
        <v>385967.705582089</v>
      </c>
      <c r="M37" s="24" t="e">
        <f aca="false">L37*G37</f>
        <v>#NAME?</v>
      </c>
    </row>
    <row r="38" customFormat="false" ht="14.25" hidden="false" customHeight="false" outlineLevel="0" collapsed="false">
      <c r="A38" s="3" t="n">
        <v>37204</v>
      </c>
      <c r="B38" s="18" t="n">
        <f aca="false">A38-$A$2</f>
        <v>-8722</v>
      </c>
      <c r="C38" s="20" t="n">
        <f aca="false">C37</f>
        <v>3.25</v>
      </c>
      <c r="D38" s="19" t="n">
        <f aca="false">$F$7</f>
        <v>0.6</v>
      </c>
      <c r="E38" s="20" t="n">
        <f aca="false">$E$7</f>
        <v>2.6525</v>
      </c>
      <c r="F38" s="8" t="str">
        <f aca="false">F37</f>
        <v>P</v>
      </c>
      <c r="G38" s="20" t="e">
        <f aca="false">EURO(E38,C38,0,0,D38,B38,IF(F38="P",0,1),0)</f>
        <v>#NAME?</v>
      </c>
      <c r="H38" s="3" t="n">
        <f aca="false">H37</f>
        <v>37230</v>
      </c>
      <c r="I38" s="22" t="n">
        <f aca="false">$G$7+$H$7</f>
        <v>0.0419</v>
      </c>
      <c r="J38" s="23" t="n">
        <f aca="false">1/((1+I38/2)^(2*((H38-$A$2)/365.25)))</f>
        <v>2.68388139643174</v>
      </c>
      <c r="K38" s="24" t="n">
        <f aca="false">$C$7/$A$7</f>
        <v>143809.523809524</v>
      </c>
      <c r="L38" s="24" t="n">
        <f aca="false">K38*J38</f>
        <v>385967.705582089</v>
      </c>
      <c r="M38" s="24" t="e">
        <f aca="false">L38*G38</f>
        <v>#NAME?</v>
      </c>
    </row>
    <row r="39" customFormat="false" ht="14.25" hidden="false" customHeight="false" outlineLevel="0" collapsed="false">
      <c r="A39" s="3" t="n">
        <v>37207</v>
      </c>
      <c r="B39" s="18" t="n">
        <f aca="false">A39-$A$2</f>
        <v>-8719</v>
      </c>
      <c r="C39" s="20" t="n">
        <f aca="false">C38</f>
        <v>3.25</v>
      </c>
      <c r="D39" s="19" t="n">
        <f aca="false">$F$7</f>
        <v>0.6</v>
      </c>
      <c r="E39" s="20" t="n">
        <f aca="false">$E$7</f>
        <v>2.6525</v>
      </c>
      <c r="F39" s="8" t="str">
        <f aca="false">F38</f>
        <v>P</v>
      </c>
      <c r="G39" s="20" t="e">
        <f aca="false">EURO(E39,C39,0,0,D39,B39,IF(F39="P",0,1),0)</f>
        <v>#NAME?</v>
      </c>
      <c r="H39" s="3" t="n">
        <f aca="false">H38</f>
        <v>37230</v>
      </c>
      <c r="I39" s="22" t="n">
        <f aca="false">$G$7+$H$7</f>
        <v>0.0419</v>
      </c>
      <c r="J39" s="23" t="n">
        <f aca="false">1/((1+I39/2)^(2*((H39-$A$2)/365.25)))</f>
        <v>2.68388139643174</v>
      </c>
      <c r="K39" s="24" t="n">
        <f aca="false">$C$7/$A$7</f>
        <v>143809.523809524</v>
      </c>
      <c r="L39" s="24" t="n">
        <f aca="false">K39*J39</f>
        <v>385967.705582089</v>
      </c>
      <c r="M39" s="24" t="e">
        <f aca="false">L39*G39</f>
        <v>#NAME?</v>
      </c>
    </row>
    <row r="40" customFormat="false" ht="14.25" hidden="false" customHeight="false" outlineLevel="0" collapsed="false">
      <c r="A40" s="3" t="n">
        <v>37208</v>
      </c>
      <c r="B40" s="18" t="n">
        <f aca="false">A40-$A$2</f>
        <v>-8718</v>
      </c>
      <c r="C40" s="20" t="n">
        <f aca="false">C39</f>
        <v>3.25</v>
      </c>
      <c r="D40" s="19" t="n">
        <f aca="false">$F$7</f>
        <v>0.6</v>
      </c>
      <c r="E40" s="20" t="n">
        <f aca="false">$E$7</f>
        <v>2.6525</v>
      </c>
      <c r="F40" s="8" t="str">
        <f aca="false">F39</f>
        <v>P</v>
      </c>
      <c r="G40" s="20" t="e">
        <f aca="false">EURO(E40,C40,0,0,D40,B40,IF(F40="P",0,1),0)</f>
        <v>#NAME?</v>
      </c>
      <c r="H40" s="3" t="n">
        <f aca="false">H39</f>
        <v>37230</v>
      </c>
      <c r="I40" s="22" t="n">
        <f aca="false">$G$7+$H$7</f>
        <v>0.0419</v>
      </c>
      <c r="J40" s="23" t="n">
        <f aca="false">1/((1+I40/2)^(2*((H40-$A$2)/365.25)))</f>
        <v>2.68388139643174</v>
      </c>
      <c r="K40" s="24" t="n">
        <f aca="false">$C$7/$A$7</f>
        <v>143809.523809524</v>
      </c>
      <c r="L40" s="24" t="n">
        <f aca="false">K40*J40</f>
        <v>385967.705582089</v>
      </c>
      <c r="M40" s="24" t="e">
        <f aca="false">L40*G40</f>
        <v>#NAME?</v>
      </c>
    </row>
    <row r="41" customFormat="false" ht="14.25" hidden="false" customHeight="false" outlineLevel="0" collapsed="false">
      <c r="A41" s="3" t="n">
        <v>37209</v>
      </c>
      <c r="B41" s="18" t="n">
        <f aca="false">A41-$A$2</f>
        <v>-8717</v>
      </c>
      <c r="C41" s="20" t="n">
        <f aca="false">C40</f>
        <v>3.25</v>
      </c>
      <c r="D41" s="19" t="n">
        <f aca="false">$F$7</f>
        <v>0.6</v>
      </c>
      <c r="E41" s="20" t="n">
        <f aca="false">$E$7</f>
        <v>2.6525</v>
      </c>
      <c r="F41" s="8" t="str">
        <f aca="false">F40</f>
        <v>P</v>
      </c>
      <c r="G41" s="20" t="e">
        <f aca="false">EURO(E41,C41,0,0,D41,B41,IF(F41="P",0,1),0)</f>
        <v>#NAME?</v>
      </c>
      <c r="H41" s="3" t="n">
        <f aca="false">H40</f>
        <v>37230</v>
      </c>
      <c r="I41" s="22" t="n">
        <f aca="false">$G$7+$H$7</f>
        <v>0.0419</v>
      </c>
      <c r="J41" s="23" t="n">
        <f aca="false">1/((1+I41/2)^(2*((H41-$A$2)/365.25)))</f>
        <v>2.68388139643174</v>
      </c>
      <c r="K41" s="24" t="n">
        <f aca="false">$C$7/$A$7</f>
        <v>143809.523809524</v>
      </c>
      <c r="L41" s="24" t="n">
        <f aca="false">K41*J41</f>
        <v>385967.705582089</v>
      </c>
      <c r="M41" s="24" t="e">
        <f aca="false">L41*G41</f>
        <v>#NAME?</v>
      </c>
    </row>
    <row r="42" customFormat="false" ht="14.25" hidden="false" customHeight="false" outlineLevel="0" collapsed="false">
      <c r="A42" s="3" t="n">
        <v>37210</v>
      </c>
      <c r="B42" s="18" t="n">
        <f aca="false">A42-$A$2</f>
        <v>-8716</v>
      </c>
      <c r="C42" s="20" t="n">
        <f aca="false">C41</f>
        <v>3.25</v>
      </c>
      <c r="D42" s="19" t="n">
        <f aca="false">$F$7</f>
        <v>0.6</v>
      </c>
      <c r="E42" s="20" t="n">
        <f aca="false">$E$7</f>
        <v>2.6525</v>
      </c>
      <c r="F42" s="8" t="str">
        <f aca="false">F41</f>
        <v>P</v>
      </c>
      <c r="G42" s="20" t="e">
        <f aca="false">EURO(E42,C42,0,0,D42,B42,IF(F42="P",0,1),0)</f>
        <v>#NAME?</v>
      </c>
      <c r="H42" s="3" t="n">
        <f aca="false">H41</f>
        <v>37230</v>
      </c>
      <c r="I42" s="22" t="n">
        <f aca="false">$G$7+$H$7</f>
        <v>0.0419</v>
      </c>
      <c r="J42" s="23" t="n">
        <f aca="false">1/((1+I42/2)^(2*((H42-$A$2)/365.25)))</f>
        <v>2.68388139643174</v>
      </c>
      <c r="K42" s="24" t="n">
        <f aca="false">$C$7/$A$7</f>
        <v>143809.523809524</v>
      </c>
      <c r="L42" s="24" t="n">
        <f aca="false">K42*J42</f>
        <v>385967.705582089</v>
      </c>
      <c r="M42" s="24" t="e">
        <f aca="false">L42*G42</f>
        <v>#NAME?</v>
      </c>
    </row>
    <row r="43" customFormat="false" ht="14.25" hidden="false" customHeight="false" outlineLevel="0" collapsed="false">
      <c r="A43" s="3" t="n">
        <v>37211</v>
      </c>
      <c r="B43" s="18" t="n">
        <f aca="false">A43-$A$2</f>
        <v>-8715</v>
      </c>
      <c r="C43" s="20" t="n">
        <f aca="false">C42</f>
        <v>3.25</v>
      </c>
      <c r="D43" s="19" t="n">
        <f aca="false">$F$7</f>
        <v>0.6</v>
      </c>
      <c r="E43" s="20" t="n">
        <f aca="false">$E$7</f>
        <v>2.6525</v>
      </c>
      <c r="F43" s="8" t="str">
        <f aca="false">F42</f>
        <v>P</v>
      </c>
      <c r="G43" s="20" t="e">
        <f aca="false">EURO(E43,C43,0,0,D43,B43,IF(F43="P",0,1),0)</f>
        <v>#NAME?</v>
      </c>
      <c r="H43" s="3" t="n">
        <f aca="false">H42</f>
        <v>37230</v>
      </c>
      <c r="I43" s="22" t="n">
        <f aca="false">$G$7+$H$7</f>
        <v>0.0419</v>
      </c>
      <c r="J43" s="23" t="n">
        <f aca="false">1/((1+I43/2)^(2*((H43-$A$2)/365.25)))</f>
        <v>2.68388139643174</v>
      </c>
      <c r="K43" s="24" t="n">
        <f aca="false">$C$7/$A$7</f>
        <v>143809.523809524</v>
      </c>
      <c r="L43" s="24" t="n">
        <f aca="false">K43*J43</f>
        <v>385967.705582089</v>
      </c>
      <c r="M43" s="24" t="e">
        <f aca="false">L43*G43</f>
        <v>#NAME?</v>
      </c>
    </row>
    <row r="44" customFormat="false" ht="14.25" hidden="false" customHeight="false" outlineLevel="0" collapsed="false">
      <c r="A44" s="3" t="n">
        <v>37214</v>
      </c>
      <c r="B44" s="18" t="n">
        <f aca="false">A44-$A$2</f>
        <v>-8712</v>
      </c>
      <c r="C44" s="20" t="n">
        <f aca="false">C43</f>
        <v>3.25</v>
      </c>
      <c r="D44" s="19" t="n">
        <f aca="false">$F$7</f>
        <v>0.6</v>
      </c>
      <c r="E44" s="20" t="n">
        <f aca="false">$E$7</f>
        <v>2.6525</v>
      </c>
      <c r="F44" s="8" t="str">
        <f aca="false">F43</f>
        <v>P</v>
      </c>
      <c r="G44" s="20" t="e">
        <f aca="false">EURO(E44,C44,0,0,D44,B44,IF(F44="P",0,1),0)</f>
        <v>#NAME?</v>
      </c>
      <c r="H44" s="3" t="n">
        <f aca="false">H43</f>
        <v>37230</v>
      </c>
      <c r="I44" s="22" t="n">
        <f aca="false">$G$7+$H$7</f>
        <v>0.0419</v>
      </c>
      <c r="J44" s="23" t="n">
        <f aca="false">1/((1+I44/2)^(2*((H44-$A$2)/365.25)))</f>
        <v>2.68388139643174</v>
      </c>
      <c r="K44" s="24" t="n">
        <f aca="false">$C$7/$A$7</f>
        <v>143809.523809524</v>
      </c>
      <c r="L44" s="24" t="n">
        <f aca="false">K44*J44</f>
        <v>385967.705582089</v>
      </c>
      <c r="M44" s="24" t="e">
        <f aca="false">L44*G44</f>
        <v>#NAME?</v>
      </c>
    </row>
    <row r="45" customFormat="false" ht="14.25" hidden="false" customHeight="false" outlineLevel="0" collapsed="false">
      <c r="A45" s="3" t="n">
        <v>37215</v>
      </c>
      <c r="B45" s="18" t="n">
        <f aca="false">A45-$A$2</f>
        <v>-8711</v>
      </c>
      <c r="C45" s="20" t="n">
        <f aca="false">C44</f>
        <v>3.25</v>
      </c>
      <c r="D45" s="19" t="n">
        <f aca="false">$F$7</f>
        <v>0.6</v>
      </c>
      <c r="E45" s="20" t="n">
        <f aca="false">$E$7</f>
        <v>2.6525</v>
      </c>
      <c r="F45" s="8" t="str">
        <f aca="false">F44</f>
        <v>P</v>
      </c>
      <c r="G45" s="20" t="e">
        <f aca="false">EURO(E45,C45,0,0,D45,B45,IF(F45="P",0,1),0)</f>
        <v>#NAME?</v>
      </c>
      <c r="H45" s="3" t="n">
        <f aca="false">H44</f>
        <v>37230</v>
      </c>
      <c r="I45" s="22" t="n">
        <f aca="false">$G$7+$H$7</f>
        <v>0.0419</v>
      </c>
      <c r="J45" s="23" t="n">
        <f aca="false">1/((1+I45/2)^(2*((H45-$A$2)/365.25)))</f>
        <v>2.68388139643174</v>
      </c>
      <c r="K45" s="24" t="n">
        <f aca="false">$C$7/$A$7</f>
        <v>143809.523809524</v>
      </c>
      <c r="L45" s="24" t="n">
        <f aca="false">K45*J45</f>
        <v>385967.705582089</v>
      </c>
      <c r="M45" s="24" t="e">
        <f aca="false">L45*G45</f>
        <v>#NAME?</v>
      </c>
    </row>
    <row r="46" customFormat="false" ht="14.25" hidden="false" customHeight="false" outlineLevel="0" collapsed="false">
      <c r="A46" s="3" t="n">
        <v>37216</v>
      </c>
      <c r="B46" s="18" t="n">
        <f aca="false">A46-$A$2</f>
        <v>-8710</v>
      </c>
      <c r="C46" s="20" t="n">
        <f aca="false">C45</f>
        <v>3.25</v>
      </c>
      <c r="D46" s="19" t="n">
        <f aca="false">$F$7</f>
        <v>0.6</v>
      </c>
      <c r="E46" s="20" t="n">
        <f aca="false">$E$7</f>
        <v>2.6525</v>
      </c>
      <c r="F46" s="8" t="str">
        <f aca="false">F45</f>
        <v>P</v>
      </c>
      <c r="G46" s="20" t="e">
        <f aca="false">EURO(E46,C46,0,0,D46,B46,IF(F46="P",0,1),0)</f>
        <v>#NAME?</v>
      </c>
      <c r="H46" s="3" t="n">
        <f aca="false">H45</f>
        <v>37230</v>
      </c>
      <c r="I46" s="22" t="n">
        <f aca="false">$G$7+$H$7</f>
        <v>0.0419</v>
      </c>
      <c r="J46" s="23" t="n">
        <f aca="false">1/((1+I46/2)^(2*((H46-$A$2)/365.25)))</f>
        <v>2.68388139643174</v>
      </c>
      <c r="K46" s="24" t="n">
        <f aca="false">$C$7/$A$7</f>
        <v>143809.523809524</v>
      </c>
      <c r="L46" s="24" t="n">
        <f aca="false">K46*J46</f>
        <v>385967.705582089</v>
      </c>
      <c r="M46" s="24" t="e">
        <f aca="false">L46*G46</f>
        <v>#NAME?</v>
      </c>
    </row>
    <row r="47" customFormat="false" ht="14.25" hidden="false" customHeight="false" outlineLevel="0" collapsed="false">
      <c r="A47" s="3" t="n">
        <v>37218</v>
      </c>
      <c r="B47" s="18" t="n">
        <f aca="false">A47-$A$2</f>
        <v>-8708</v>
      </c>
      <c r="C47" s="20" t="n">
        <f aca="false">C46</f>
        <v>3.25</v>
      </c>
      <c r="D47" s="19" t="n">
        <f aca="false">$F$7</f>
        <v>0.6</v>
      </c>
      <c r="E47" s="20" t="n">
        <f aca="false">$E$7</f>
        <v>2.6525</v>
      </c>
      <c r="F47" s="8" t="str">
        <f aca="false">F46</f>
        <v>P</v>
      </c>
      <c r="G47" s="20" t="e">
        <f aca="false">EURO(E47,C47,0,0,D47,B47,IF(F47="P",0,1),0)</f>
        <v>#NAME?</v>
      </c>
      <c r="H47" s="3" t="n">
        <f aca="false">H46</f>
        <v>37230</v>
      </c>
      <c r="I47" s="22" t="n">
        <f aca="false">$G$7+$H$7</f>
        <v>0.0419</v>
      </c>
      <c r="J47" s="23" t="n">
        <f aca="false">1/((1+I47/2)^(2*((H47-$A$2)/365.25)))</f>
        <v>2.68388139643174</v>
      </c>
      <c r="K47" s="24" t="n">
        <f aca="false">$C$7/$A$7</f>
        <v>143809.523809524</v>
      </c>
      <c r="L47" s="24" t="n">
        <f aca="false">K47*J47</f>
        <v>385967.705582089</v>
      </c>
      <c r="M47" s="24" t="e">
        <f aca="false">L47*G47</f>
        <v>#NAME?</v>
      </c>
    </row>
    <row r="48" customFormat="false" ht="14.25" hidden="false" customHeight="false" outlineLevel="0" collapsed="false">
      <c r="A48" s="3" t="n">
        <v>37221</v>
      </c>
      <c r="B48" s="18" t="n">
        <f aca="false">A48-$A$2</f>
        <v>-8705</v>
      </c>
      <c r="C48" s="20" t="n">
        <f aca="false">C47</f>
        <v>3.25</v>
      </c>
      <c r="D48" s="19" t="n">
        <f aca="false">$F$7</f>
        <v>0.6</v>
      </c>
      <c r="E48" s="20" t="n">
        <f aca="false">$E$7</f>
        <v>2.6525</v>
      </c>
      <c r="F48" s="8" t="str">
        <f aca="false">F47</f>
        <v>P</v>
      </c>
      <c r="G48" s="20" t="e">
        <f aca="false">EURO(E48,C48,0,0,D48,B48,IF(F48="P",0,1),0)</f>
        <v>#NAME?</v>
      </c>
      <c r="H48" s="3" t="n">
        <f aca="false">H47</f>
        <v>37230</v>
      </c>
      <c r="I48" s="22" t="n">
        <f aca="false">$G$7+$H$7</f>
        <v>0.0419</v>
      </c>
      <c r="J48" s="23" t="n">
        <f aca="false">1/((1+I48/2)^(2*((H48-$A$2)/365.25)))</f>
        <v>2.68388139643174</v>
      </c>
      <c r="K48" s="24" t="n">
        <f aca="false">$C$7/$A$7</f>
        <v>143809.523809524</v>
      </c>
      <c r="L48" s="24" t="n">
        <f aca="false">K48*J48</f>
        <v>385967.705582089</v>
      </c>
      <c r="M48" s="24" t="e">
        <f aca="false">L48*G48</f>
        <v>#NAME?</v>
      </c>
    </row>
    <row r="49" customFormat="false" ht="14.25" hidden="false" customHeight="false" outlineLevel="0" collapsed="false">
      <c r="A49" s="25" t="n">
        <v>37222</v>
      </c>
      <c r="B49" s="18" t="n">
        <f aca="false">A49-$A$2</f>
        <v>-8704</v>
      </c>
      <c r="C49" s="20" t="n">
        <f aca="false">C48</f>
        <v>3.25</v>
      </c>
      <c r="D49" s="19" t="n">
        <f aca="false">$F$7</f>
        <v>0.6</v>
      </c>
      <c r="E49" s="20" t="n">
        <f aca="false">$E$7</f>
        <v>2.6525</v>
      </c>
      <c r="F49" s="8" t="str">
        <f aca="false">F48</f>
        <v>P</v>
      </c>
      <c r="G49" s="20" t="e">
        <f aca="false">EURO(E49,C49,0,0,D49,B49,IF(F49="P",0,1),0)</f>
        <v>#NAME?</v>
      </c>
      <c r="H49" s="3" t="n">
        <f aca="false">H48</f>
        <v>37230</v>
      </c>
      <c r="I49" s="22" t="n">
        <f aca="false">$G$7+$H$7</f>
        <v>0.0419</v>
      </c>
      <c r="J49" s="23" t="n">
        <f aca="false">1/((1+I49/2)^(2*((H49-$A$2)/365.25)))</f>
        <v>2.68388139643174</v>
      </c>
      <c r="K49" s="24" t="n">
        <f aca="false">$C$7/$A$7</f>
        <v>143809.523809524</v>
      </c>
      <c r="L49" s="24" t="n">
        <f aca="false">K49*J49</f>
        <v>385967.705582089</v>
      </c>
      <c r="M49" s="24" t="e">
        <f aca="false">L49*G49</f>
        <v>#NAME?</v>
      </c>
    </row>
    <row r="50" customFormat="false" ht="14.25" hidden="false" customHeight="false" outlineLevel="0" collapsed="false">
      <c r="A50" s="3" t="n">
        <v>37223</v>
      </c>
      <c r="B50" s="18" t="n">
        <f aca="false">A50-$A$2</f>
        <v>-8703</v>
      </c>
      <c r="C50" s="20" t="n">
        <f aca="false">C49</f>
        <v>3.25</v>
      </c>
      <c r="D50" s="19" t="n">
        <f aca="false">$F$8</f>
        <v>0.57</v>
      </c>
      <c r="E50" s="20" t="n">
        <f aca="false">$E$8</f>
        <v>2.865</v>
      </c>
      <c r="F50" s="8" t="str">
        <f aca="false">F49</f>
        <v>P</v>
      </c>
      <c r="G50" s="20" t="e">
        <f aca="false">EURO(E50,C50,0,0,D50,B50,IF(F50="P",0,1),0)</f>
        <v>#NAME?</v>
      </c>
      <c r="H50" s="3" t="n">
        <f aca="false">H49</f>
        <v>37230</v>
      </c>
      <c r="I50" s="22" t="n">
        <f aca="false">$G$7+$H$7</f>
        <v>0.0419</v>
      </c>
      <c r="J50" s="23" t="n">
        <f aca="false">1/((1+I50/2)^(2*((H50-$A$2)/365.25)))</f>
        <v>2.68388139643174</v>
      </c>
      <c r="K50" s="24" t="n">
        <f aca="false">$C$7/$A$7</f>
        <v>143809.523809524</v>
      </c>
      <c r="L50" s="24" t="n">
        <f aca="false">K50*J50</f>
        <v>385967.705582089</v>
      </c>
      <c r="M50" s="24" t="e">
        <f aca="false">L50*G50</f>
        <v>#NAME?</v>
      </c>
    </row>
    <row r="51" customFormat="false" ht="14.25" hidden="false" customHeight="false" outlineLevel="0" collapsed="false">
      <c r="A51" s="3" t="n">
        <v>37224</v>
      </c>
      <c r="B51" s="18" t="n">
        <f aca="false">A51-$A$2</f>
        <v>-8702</v>
      </c>
      <c r="C51" s="20" t="n">
        <f aca="false">C50</f>
        <v>3.25</v>
      </c>
      <c r="D51" s="19" t="n">
        <f aca="false">$F$8</f>
        <v>0.57</v>
      </c>
      <c r="E51" s="20" t="n">
        <f aca="false">$E$8</f>
        <v>2.865</v>
      </c>
      <c r="F51" s="8" t="str">
        <f aca="false">F50</f>
        <v>P</v>
      </c>
      <c r="G51" s="20" t="e">
        <f aca="false">EURO(E51,C51,0,0,D51,B51,IF(F51="P",0,1),0)</f>
        <v>#NAME?</v>
      </c>
      <c r="H51" s="3" t="n">
        <f aca="false">H50</f>
        <v>37230</v>
      </c>
      <c r="I51" s="22" t="n">
        <f aca="false">$G$7+$H$7</f>
        <v>0.0419</v>
      </c>
      <c r="J51" s="23" t="n">
        <f aca="false">1/((1+I51/2)^(2*((H51-$A$2)/365.25)))</f>
        <v>2.68388139643174</v>
      </c>
      <c r="K51" s="24" t="n">
        <f aca="false">$C$7/$A$7</f>
        <v>143809.523809524</v>
      </c>
      <c r="L51" s="24" t="n">
        <f aca="false">K51*J51</f>
        <v>385967.705582089</v>
      </c>
      <c r="M51" s="24" t="e">
        <f aca="false">L51*G51</f>
        <v>#NAME?</v>
      </c>
    </row>
    <row r="52" customFormat="false" ht="14.25" hidden="false" customHeight="false" outlineLevel="0" collapsed="false">
      <c r="A52" s="3" t="n">
        <v>37225</v>
      </c>
      <c r="B52" s="18" t="n">
        <f aca="false">A52-$A$2</f>
        <v>-8701</v>
      </c>
      <c r="C52" s="20" t="n">
        <f aca="false">C51</f>
        <v>3.25</v>
      </c>
      <c r="D52" s="19" t="n">
        <f aca="false">$F$8</f>
        <v>0.57</v>
      </c>
      <c r="E52" s="20" t="n">
        <f aca="false">$E$8</f>
        <v>2.865</v>
      </c>
      <c r="F52" s="8" t="str">
        <f aca="false">F51</f>
        <v>P</v>
      </c>
      <c r="G52" s="20" t="e">
        <f aca="false">EURO(E52,C52,0,0,D52,B52,IF(F52="P",0,1),0)</f>
        <v>#NAME?</v>
      </c>
      <c r="H52" s="3" t="n">
        <f aca="false">H51</f>
        <v>37230</v>
      </c>
      <c r="I52" s="22" t="n">
        <f aca="false">$G$7+$H$7</f>
        <v>0.0419</v>
      </c>
      <c r="J52" s="23" t="n">
        <f aca="false">1/((1+I52/2)^(2*((H52-$A$2)/365.25)))</f>
        <v>2.68388139643174</v>
      </c>
      <c r="K52" s="24" t="n">
        <f aca="false">$C$7/$A$7</f>
        <v>143809.523809524</v>
      </c>
      <c r="L52" s="24" t="n">
        <f aca="false">K52*J52</f>
        <v>385967.705582089</v>
      </c>
      <c r="M52" s="24" t="e">
        <f aca="false">L52*G52</f>
        <v>#NAME?</v>
      </c>
    </row>
    <row r="53" customFormat="false" ht="14.25" hidden="false" customHeight="false" outlineLevel="0" collapsed="false">
      <c r="A53" s="3" t="n">
        <v>37228</v>
      </c>
      <c r="B53" s="18" t="n">
        <f aca="false">A53-$A$2</f>
        <v>-8698</v>
      </c>
      <c r="C53" s="20" t="n">
        <f aca="false">C52</f>
        <v>3.25</v>
      </c>
      <c r="D53" s="19" t="n">
        <f aca="false">$F$8</f>
        <v>0.57</v>
      </c>
      <c r="E53" s="20" t="n">
        <f aca="false">$E$8</f>
        <v>2.865</v>
      </c>
      <c r="F53" s="8" t="str">
        <f aca="false">F52</f>
        <v>P</v>
      </c>
      <c r="G53" s="20" t="e">
        <f aca="false">EURO(E53,C53,0,0,D53,B53,IF(F53="P",0,1),0)</f>
        <v>#NAME?</v>
      </c>
      <c r="H53" s="2" t="n">
        <v>37261</v>
      </c>
      <c r="I53" s="22" t="n">
        <f aca="false">$G$8+$H$8</f>
        <v>0.0417</v>
      </c>
      <c r="J53" s="23" t="n">
        <f aca="false">1/((1+I53/2)^(2*((H53-$A$2)/365.25)))</f>
        <v>2.66205135628137</v>
      </c>
      <c r="K53" s="24" t="n">
        <f aca="false">$C$8/$A$8</f>
        <v>158947.368421053</v>
      </c>
      <c r="L53" s="24" t="n">
        <f aca="false">K53*J53</f>
        <v>423126.057682617</v>
      </c>
      <c r="M53" s="24" t="e">
        <f aca="false">L53*G53</f>
        <v>#NAME?</v>
      </c>
    </row>
    <row r="54" customFormat="false" ht="14.25" hidden="false" customHeight="false" outlineLevel="0" collapsed="false">
      <c r="A54" s="3" t="n">
        <v>37229</v>
      </c>
      <c r="B54" s="18" t="n">
        <f aca="false">A54-$A$2</f>
        <v>-8697</v>
      </c>
      <c r="C54" s="20" t="n">
        <f aca="false">C53</f>
        <v>3.25</v>
      </c>
      <c r="D54" s="19" t="n">
        <f aca="false">$F$8</f>
        <v>0.57</v>
      </c>
      <c r="E54" s="20" t="n">
        <f aca="false">$E$8</f>
        <v>2.865</v>
      </c>
      <c r="F54" s="8" t="str">
        <f aca="false">F53</f>
        <v>P</v>
      </c>
      <c r="G54" s="20" t="e">
        <f aca="false">EURO(E54,C54,0,0,D54,B54,IF(F54="P",0,1),0)</f>
        <v>#NAME?</v>
      </c>
      <c r="H54" s="3" t="n">
        <f aca="false">H53</f>
        <v>37261</v>
      </c>
      <c r="I54" s="22" t="n">
        <f aca="false">$G$8+$H$8</f>
        <v>0.0417</v>
      </c>
      <c r="J54" s="23" t="n">
        <f aca="false">1/((1+I54/2)^(2*((H54-$A$2)/365.25)))</f>
        <v>2.66205135628137</v>
      </c>
      <c r="K54" s="24" t="n">
        <f aca="false">$C$8/$A$8</f>
        <v>158947.368421053</v>
      </c>
      <c r="L54" s="24" t="n">
        <f aca="false">K54*J54</f>
        <v>423126.057682617</v>
      </c>
      <c r="M54" s="24" t="e">
        <f aca="false">L54*G54</f>
        <v>#NAME?</v>
      </c>
    </row>
    <row r="55" customFormat="false" ht="14.25" hidden="false" customHeight="false" outlineLevel="0" collapsed="false">
      <c r="A55" s="3" t="n">
        <v>37230</v>
      </c>
      <c r="B55" s="18" t="n">
        <f aca="false">A55-$A$2</f>
        <v>-8696</v>
      </c>
      <c r="C55" s="20" t="n">
        <f aca="false">C54</f>
        <v>3.25</v>
      </c>
      <c r="D55" s="19" t="n">
        <f aca="false">$F$8</f>
        <v>0.57</v>
      </c>
      <c r="E55" s="20" t="n">
        <f aca="false">$E$8</f>
        <v>2.865</v>
      </c>
      <c r="F55" s="8" t="str">
        <f aca="false">F54</f>
        <v>P</v>
      </c>
      <c r="G55" s="20" t="e">
        <f aca="false">EURO(E55,C55,0,0,D55,B55,IF(F55="P",0,1),0)</f>
        <v>#NAME?</v>
      </c>
      <c r="H55" s="3" t="n">
        <f aca="false">H54</f>
        <v>37261</v>
      </c>
      <c r="I55" s="22" t="n">
        <f aca="false">$G$8+$H$8</f>
        <v>0.0417</v>
      </c>
      <c r="J55" s="23" t="n">
        <f aca="false">1/((1+I55/2)^(2*((H55-$A$2)/365.25)))</f>
        <v>2.66205135628137</v>
      </c>
      <c r="K55" s="24" t="n">
        <f aca="false">$C$8/$A$8</f>
        <v>158947.368421053</v>
      </c>
      <c r="L55" s="24" t="n">
        <f aca="false">K55*J55</f>
        <v>423126.057682617</v>
      </c>
      <c r="M55" s="24" t="e">
        <f aca="false">L55*G55</f>
        <v>#NAME?</v>
      </c>
    </row>
    <row r="56" customFormat="false" ht="14.25" hidden="false" customHeight="false" outlineLevel="0" collapsed="false">
      <c r="A56" s="3" t="n">
        <v>37231</v>
      </c>
      <c r="B56" s="18" t="n">
        <f aca="false">A56-$A$2</f>
        <v>-8695</v>
      </c>
      <c r="C56" s="20" t="n">
        <f aca="false">C55</f>
        <v>3.25</v>
      </c>
      <c r="D56" s="19" t="n">
        <f aca="false">$F$8</f>
        <v>0.57</v>
      </c>
      <c r="E56" s="20" t="n">
        <f aca="false">$E$8</f>
        <v>2.865</v>
      </c>
      <c r="F56" s="8" t="str">
        <f aca="false">F55</f>
        <v>P</v>
      </c>
      <c r="G56" s="20" t="e">
        <f aca="false">EURO(E56,C56,0,0,D56,B56,IF(F56="P",0,1),0)</f>
        <v>#NAME?</v>
      </c>
      <c r="H56" s="3" t="n">
        <f aca="false">H55</f>
        <v>37261</v>
      </c>
      <c r="I56" s="22" t="n">
        <f aca="false">$G$8+$H$8</f>
        <v>0.0417</v>
      </c>
      <c r="J56" s="23" t="n">
        <f aca="false">1/((1+I56/2)^(2*((H56-$A$2)/365.25)))</f>
        <v>2.66205135628137</v>
      </c>
      <c r="K56" s="24" t="n">
        <f aca="false">$C$8/$A$8</f>
        <v>158947.368421053</v>
      </c>
      <c r="L56" s="24" t="n">
        <f aca="false">K56*J56</f>
        <v>423126.057682617</v>
      </c>
      <c r="M56" s="24" t="e">
        <f aca="false">L56*G56</f>
        <v>#NAME?</v>
      </c>
    </row>
    <row r="57" customFormat="false" ht="14.25" hidden="false" customHeight="false" outlineLevel="0" collapsed="false">
      <c r="A57" s="3" t="n">
        <v>37232</v>
      </c>
      <c r="B57" s="18" t="n">
        <f aca="false">A57-$A$2</f>
        <v>-8694</v>
      </c>
      <c r="C57" s="20" t="n">
        <f aca="false">C56</f>
        <v>3.25</v>
      </c>
      <c r="D57" s="19" t="n">
        <f aca="false">$F$8</f>
        <v>0.57</v>
      </c>
      <c r="E57" s="20" t="n">
        <f aca="false">$E$8</f>
        <v>2.865</v>
      </c>
      <c r="F57" s="8" t="str">
        <f aca="false">F56</f>
        <v>P</v>
      </c>
      <c r="G57" s="20" t="e">
        <f aca="false">EURO(E57,C57,0,0,D57,B57,IF(F57="P",0,1),0)</f>
        <v>#NAME?</v>
      </c>
      <c r="H57" s="3" t="n">
        <f aca="false">H56</f>
        <v>37261</v>
      </c>
      <c r="I57" s="22" t="n">
        <f aca="false">$G$8+$H$8</f>
        <v>0.0417</v>
      </c>
      <c r="J57" s="23" t="n">
        <f aca="false">1/((1+I57/2)^(2*((H57-$A$2)/365.25)))</f>
        <v>2.66205135628137</v>
      </c>
      <c r="K57" s="24" t="n">
        <f aca="false">$C$8/$A$8</f>
        <v>158947.368421053</v>
      </c>
      <c r="L57" s="24" t="n">
        <f aca="false">K57*J57</f>
        <v>423126.057682617</v>
      </c>
      <c r="M57" s="24" t="e">
        <f aca="false">L57*G57</f>
        <v>#NAME?</v>
      </c>
    </row>
    <row r="58" customFormat="false" ht="14.25" hidden="false" customHeight="false" outlineLevel="0" collapsed="false">
      <c r="A58" s="3" t="n">
        <v>37235</v>
      </c>
      <c r="B58" s="18" t="n">
        <f aca="false">A58-$A$2</f>
        <v>-8691</v>
      </c>
      <c r="C58" s="20" t="n">
        <f aca="false">C57</f>
        <v>3.25</v>
      </c>
      <c r="D58" s="19" t="n">
        <f aca="false">$F$8</f>
        <v>0.57</v>
      </c>
      <c r="E58" s="20" t="n">
        <f aca="false">$E$8</f>
        <v>2.865</v>
      </c>
      <c r="F58" s="8" t="str">
        <f aca="false">F57</f>
        <v>P</v>
      </c>
      <c r="G58" s="20" t="e">
        <f aca="false">EURO(E58,C58,0,0,D58,B58,IF(F58="P",0,1),0)</f>
        <v>#NAME?</v>
      </c>
      <c r="H58" s="3" t="n">
        <f aca="false">H57</f>
        <v>37261</v>
      </c>
      <c r="I58" s="22" t="n">
        <f aca="false">$G$8+$H$8</f>
        <v>0.0417</v>
      </c>
      <c r="J58" s="23" t="n">
        <f aca="false">1/((1+I58/2)^(2*((H58-$A$2)/365.25)))</f>
        <v>2.66205135628137</v>
      </c>
      <c r="K58" s="24" t="n">
        <f aca="false">$C$8/$A$8</f>
        <v>158947.368421053</v>
      </c>
      <c r="L58" s="24" t="n">
        <f aca="false">K58*J58</f>
        <v>423126.057682617</v>
      </c>
      <c r="M58" s="24" t="e">
        <f aca="false">L58*G58</f>
        <v>#NAME?</v>
      </c>
    </row>
    <row r="59" customFormat="false" ht="14.25" hidden="false" customHeight="false" outlineLevel="0" collapsed="false">
      <c r="A59" s="3" t="n">
        <v>37236</v>
      </c>
      <c r="B59" s="18" t="n">
        <f aca="false">A59-$A$2</f>
        <v>-8690</v>
      </c>
      <c r="C59" s="20" t="n">
        <f aca="false">C58</f>
        <v>3.25</v>
      </c>
      <c r="D59" s="19" t="n">
        <f aca="false">$F$8</f>
        <v>0.57</v>
      </c>
      <c r="E59" s="20" t="n">
        <f aca="false">$E$8</f>
        <v>2.865</v>
      </c>
      <c r="F59" s="8" t="str">
        <f aca="false">F58</f>
        <v>P</v>
      </c>
      <c r="G59" s="20" t="e">
        <f aca="false">EURO(E59,C59,0,0,D59,B59,IF(F59="P",0,1),0)</f>
        <v>#NAME?</v>
      </c>
      <c r="H59" s="3" t="n">
        <f aca="false">H58</f>
        <v>37261</v>
      </c>
      <c r="I59" s="22" t="n">
        <f aca="false">$G$8+$H$8</f>
        <v>0.0417</v>
      </c>
      <c r="J59" s="23" t="n">
        <f aca="false">1/((1+I59/2)^(2*((H59-$A$2)/365.25)))</f>
        <v>2.66205135628137</v>
      </c>
      <c r="K59" s="24" t="n">
        <f aca="false">$C$8/$A$8</f>
        <v>158947.368421053</v>
      </c>
      <c r="L59" s="24" t="n">
        <f aca="false">K59*J59</f>
        <v>423126.057682617</v>
      </c>
      <c r="M59" s="24" t="e">
        <f aca="false">L59*G59</f>
        <v>#NAME?</v>
      </c>
    </row>
    <row r="60" customFormat="false" ht="14.25" hidden="false" customHeight="false" outlineLevel="0" collapsed="false">
      <c r="A60" s="3" t="n">
        <v>37237</v>
      </c>
      <c r="B60" s="18" t="n">
        <f aca="false">A60-$A$2</f>
        <v>-8689</v>
      </c>
      <c r="C60" s="20" t="n">
        <f aca="false">C59</f>
        <v>3.25</v>
      </c>
      <c r="D60" s="19" t="n">
        <f aca="false">$F$8</f>
        <v>0.57</v>
      </c>
      <c r="E60" s="20" t="n">
        <f aca="false">$E$8</f>
        <v>2.865</v>
      </c>
      <c r="F60" s="8" t="str">
        <f aca="false">F59</f>
        <v>P</v>
      </c>
      <c r="G60" s="20" t="e">
        <f aca="false">EURO(E60,C60,0,0,D60,B60,IF(F60="P",0,1),0)</f>
        <v>#NAME?</v>
      </c>
      <c r="H60" s="3" t="n">
        <f aca="false">H59</f>
        <v>37261</v>
      </c>
      <c r="I60" s="22" t="n">
        <f aca="false">$G$8+$H$8</f>
        <v>0.0417</v>
      </c>
      <c r="J60" s="23" t="n">
        <f aca="false">1/((1+I60/2)^(2*((H60-$A$2)/365.25)))</f>
        <v>2.66205135628137</v>
      </c>
      <c r="K60" s="24" t="n">
        <f aca="false">$C$8/$A$8</f>
        <v>158947.368421053</v>
      </c>
      <c r="L60" s="24" t="n">
        <f aca="false">K60*J60</f>
        <v>423126.057682617</v>
      </c>
      <c r="M60" s="24" t="e">
        <f aca="false">L60*G60</f>
        <v>#NAME?</v>
      </c>
    </row>
    <row r="61" customFormat="false" ht="14.25" hidden="false" customHeight="false" outlineLevel="0" collapsed="false">
      <c r="A61" s="3" t="n">
        <v>37238</v>
      </c>
      <c r="B61" s="18" t="n">
        <f aca="false">A61-$A$2</f>
        <v>-8688</v>
      </c>
      <c r="C61" s="20" t="n">
        <f aca="false">C60</f>
        <v>3.25</v>
      </c>
      <c r="D61" s="19" t="n">
        <f aca="false">$F$8</f>
        <v>0.57</v>
      </c>
      <c r="E61" s="20" t="n">
        <f aca="false">$E$8</f>
        <v>2.865</v>
      </c>
      <c r="F61" s="8" t="str">
        <f aca="false">F60</f>
        <v>P</v>
      </c>
      <c r="G61" s="20" t="e">
        <f aca="false">EURO(E61,C61,0,0,D61,B61,IF(F61="P",0,1),0)</f>
        <v>#NAME?</v>
      </c>
      <c r="H61" s="3" t="n">
        <f aca="false">H60</f>
        <v>37261</v>
      </c>
      <c r="I61" s="22" t="n">
        <f aca="false">$G$8+$H$8</f>
        <v>0.0417</v>
      </c>
      <c r="J61" s="23" t="n">
        <f aca="false">1/((1+I61/2)^(2*((H61-$A$2)/365.25)))</f>
        <v>2.66205135628137</v>
      </c>
      <c r="K61" s="24" t="n">
        <f aca="false">$C$8/$A$8</f>
        <v>158947.368421053</v>
      </c>
      <c r="L61" s="24" t="n">
        <f aca="false">K61*J61</f>
        <v>423126.057682617</v>
      </c>
      <c r="M61" s="24" t="e">
        <f aca="false">L61*G61</f>
        <v>#NAME?</v>
      </c>
    </row>
    <row r="62" customFormat="false" ht="14.25" hidden="false" customHeight="false" outlineLevel="0" collapsed="false">
      <c r="A62" s="3" t="n">
        <v>37239</v>
      </c>
      <c r="B62" s="18" t="n">
        <f aca="false">A62-$A$2</f>
        <v>-8687</v>
      </c>
      <c r="C62" s="20" t="n">
        <f aca="false">C61</f>
        <v>3.25</v>
      </c>
      <c r="D62" s="19" t="n">
        <f aca="false">$F$8</f>
        <v>0.57</v>
      </c>
      <c r="E62" s="20" t="n">
        <f aca="false">$E$8</f>
        <v>2.865</v>
      </c>
      <c r="F62" s="8" t="str">
        <f aca="false">F61</f>
        <v>P</v>
      </c>
      <c r="G62" s="20" t="e">
        <f aca="false">EURO(E62,C62,0,0,D62,B62,IF(F62="P",0,1),0)</f>
        <v>#NAME?</v>
      </c>
      <c r="H62" s="3" t="n">
        <f aca="false">H61</f>
        <v>37261</v>
      </c>
      <c r="I62" s="22" t="n">
        <f aca="false">$G$8+$H$8</f>
        <v>0.0417</v>
      </c>
      <c r="J62" s="23" t="n">
        <f aca="false">1/((1+I62/2)^(2*((H62-$A$2)/365.25)))</f>
        <v>2.66205135628137</v>
      </c>
      <c r="K62" s="24" t="n">
        <f aca="false">$C$8/$A$8</f>
        <v>158947.368421053</v>
      </c>
      <c r="L62" s="24" t="n">
        <f aca="false">K62*J62</f>
        <v>423126.057682617</v>
      </c>
      <c r="M62" s="24" t="e">
        <f aca="false">L62*G62</f>
        <v>#NAME?</v>
      </c>
    </row>
    <row r="63" customFormat="false" ht="14.25" hidden="false" customHeight="false" outlineLevel="0" collapsed="false">
      <c r="A63" s="3" t="n">
        <v>37242</v>
      </c>
      <c r="B63" s="18" t="n">
        <f aca="false">A63-$A$2</f>
        <v>-8684</v>
      </c>
      <c r="C63" s="20" t="n">
        <f aca="false">C62</f>
        <v>3.25</v>
      </c>
      <c r="D63" s="19" t="n">
        <f aca="false">$F$8</f>
        <v>0.57</v>
      </c>
      <c r="E63" s="20" t="n">
        <f aca="false">$E$8</f>
        <v>2.865</v>
      </c>
      <c r="F63" s="8" t="str">
        <f aca="false">F62</f>
        <v>P</v>
      </c>
      <c r="G63" s="20" t="e">
        <f aca="false">EURO(E63,C63,0,0,D63,B63,IF(F63="P",0,1),0)</f>
        <v>#NAME?</v>
      </c>
      <c r="H63" s="3" t="n">
        <f aca="false">H62</f>
        <v>37261</v>
      </c>
      <c r="I63" s="22" t="n">
        <f aca="false">$G$8+$H$8</f>
        <v>0.0417</v>
      </c>
      <c r="J63" s="23" t="n">
        <f aca="false">1/((1+I63/2)^(2*((H63-$A$2)/365.25)))</f>
        <v>2.66205135628137</v>
      </c>
      <c r="K63" s="24" t="n">
        <f aca="false">$C$8/$A$8</f>
        <v>158947.368421053</v>
      </c>
      <c r="L63" s="24" t="n">
        <f aca="false">K63*J63</f>
        <v>423126.057682617</v>
      </c>
      <c r="M63" s="24" t="e">
        <f aca="false">L63*G63</f>
        <v>#NAME?</v>
      </c>
    </row>
    <row r="64" customFormat="false" ht="14.25" hidden="false" customHeight="false" outlineLevel="0" collapsed="false">
      <c r="A64" s="3" t="n">
        <v>37243</v>
      </c>
      <c r="B64" s="18" t="n">
        <f aca="false">A64-$A$2</f>
        <v>-8683</v>
      </c>
      <c r="C64" s="20" t="n">
        <f aca="false">C63</f>
        <v>3.25</v>
      </c>
      <c r="D64" s="19" t="n">
        <f aca="false">$F$8</f>
        <v>0.57</v>
      </c>
      <c r="E64" s="20" t="n">
        <f aca="false">$E$8</f>
        <v>2.865</v>
      </c>
      <c r="F64" s="8" t="str">
        <f aca="false">F63</f>
        <v>P</v>
      </c>
      <c r="G64" s="20" t="e">
        <f aca="false">EURO(E64,C64,0,0,D64,B64,IF(F64="P",0,1),0)</f>
        <v>#NAME?</v>
      </c>
      <c r="H64" s="3" t="n">
        <f aca="false">H63</f>
        <v>37261</v>
      </c>
      <c r="I64" s="22" t="n">
        <f aca="false">$G$8+$H$8</f>
        <v>0.0417</v>
      </c>
      <c r="J64" s="23" t="n">
        <f aca="false">1/((1+I64/2)^(2*((H64-$A$2)/365.25)))</f>
        <v>2.66205135628137</v>
      </c>
      <c r="K64" s="24" t="n">
        <f aca="false">$C$8/$A$8</f>
        <v>158947.368421053</v>
      </c>
      <c r="L64" s="24" t="n">
        <f aca="false">K64*J64</f>
        <v>423126.057682617</v>
      </c>
      <c r="M64" s="24" t="e">
        <f aca="false">L64*G64</f>
        <v>#NAME?</v>
      </c>
    </row>
    <row r="65" customFormat="false" ht="14.25" hidden="false" customHeight="false" outlineLevel="0" collapsed="false">
      <c r="A65" s="3" t="n">
        <v>37244</v>
      </c>
      <c r="B65" s="18" t="n">
        <f aca="false">A65-$A$2</f>
        <v>-8682</v>
      </c>
      <c r="C65" s="20" t="n">
        <f aca="false">C64</f>
        <v>3.25</v>
      </c>
      <c r="D65" s="19" t="n">
        <f aca="false">$F$8</f>
        <v>0.57</v>
      </c>
      <c r="E65" s="20" t="n">
        <f aca="false">$E$8</f>
        <v>2.865</v>
      </c>
      <c r="F65" s="8" t="str">
        <f aca="false">F64</f>
        <v>P</v>
      </c>
      <c r="G65" s="20" t="e">
        <f aca="false">EURO(E65,C65,0,0,D65,B65,IF(F65="P",0,1),0)</f>
        <v>#NAME?</v>
      </c>
      <c r="H65" s="3" t="n">
        <f aca="false">H64</f>
        <v>37261</v>
      </c>
      <c r="I65" s="22" t="n">
        <f aca="false">$G$8+$H$8</f>
        <v>0.0417</v>
      </c>
      <c r="J65" s="23" t="n">
        <f aca="false">1/((1+I65/2)^(2*((H65-$A$2)/365.25)))</f>
        <v>2.66205135628137</v>
      </c>
      <c r="K65" s="24" t="n">
        <f aca="false">$C$8/$A$8</f>
        <v>158947.368421053</v>
      </c>
      <c r="L65" s="24" t="n">
        <f aca="false">K65*J65</f>
        <v>423126.057682617</v>
      </c>
      <c r="M65" s="24" t="e">
        <f aca="false">L65*G65</f>
        <v>#NAME?</v>
      </c>
    </row>
    <row r="66" customFormat="false" ht="14.25" hidden="false" customHeight="false" outlineLevel="0" collapsed="false">
      <c r="A66" s="3" t="n">
        <v>37245</v>
      </c>
      <c r="B66" s="18" t="n">
        <f aca="false">A66-$A$2</f>
        <v>-8681</v>
      </c>
      <c r="C66" s="20" t="n">
        <f aca="false">C65</f>
        <v>3.25</v>
      </c>
      <c r="D66" s="19" t="n">
        <f aca="false">$F$8</f>
        <v>0.57</v>
      </c>
      <c r="E66" s="20" t="n">
        <f aca="false">$E$8</f>
        <v>2.865</v>
      </c>
      <c r="F66" s="8" t="str">
        <f aca="false">F65</f>
        <v>P</v>
      </c>
      <c r="G66" s="20" t="e">
        <f aca="false">EURO(E66,C66,0,0,D66,B66,IF(F66="P",0,1),0)</f>
        <v>#NAME?</v>
      </c>
      <c r="H66" s="3" t="n">
        <f aca="false">H65</f>
        <v>37261</v>
      </c>
      <c r="I66" s="22" t="n">
        <f aca="false">$G$8+$H$8</f>
        <v>0.0417</v>
      </c>
      <c r="J66" s="23" t="n">
        <f aca="false">1/((1+I66/2)^(2*((H66-$A$2)/365.25)))</f>
        <v>2.66205135628137</v>
      </c>
      <c r="K66" s="24" t="n">
        <f aca="false">$C$8/$A$8</f>
        <v>158947.368421053</v>
      </c>
      <c r="L66" s="24" t="n">
        <f aca="false">K66*J66</f>
        <v>423126.057682617</v>
      </c>
      <c r="M66" s="24" t="e">
        <f aca="false">L66*G66</f>
        <v>#NAME?</v>
      </c>
    </row>
    <row r="67" customFormat="false" ht="14.25" hidden="false" customHeight="false" outlineLevel="0" collapsed="false">
      <c r="A67" s="3" t="n">
        <v>37246</v>
      </c>
      <c r="B67" s="18" t="n">
        <f aca="false">A67-$A$2</f>
        <v>-8680</v>
      </c>
      <c r="C67" s="20" t="n">
        <f aca="false">C66</f>
        <v>3.25</v>
      </c>
      <c r="D67" s="19" t="n">
        <f aca="false">$F$8</f>
        <v>0.57</v>
      </c>
      <c r="E67" s="20" t="n">
        <f aca="false">$E$8</f>
        <v>2.865</v>
      </c>
      <c r="F67" s="8" t="str">
        <f aca="false">F66</f>
        <v>P</v>
      </c>
      <c r="G67" s="20" t="e">
        <f aca="false">EURO(E67,C67,0,0,D67,B67,IF(F67="P",0,1),0)</f>
        <v>#NAME?</v>
      </c>
      <c r="H67" s="3" t="n">
        <f aca="false">H66</f>
        <v>37261</v>
      </c>
      <c r="I67" s="22" t="n">
        <f aca="false">$G$8+$H$8</f>
        <v>0.0417</v>
      </c>
      <c r="J67" s="23" t="n">
        <f aca="false">1/((1+I67/2)^(2*((H67-$A$2)/365.25)))</f>
        <v>2.66205135628137</v>
      </c>
      <c r="K67" s="24" t="n">
        <f aca="false">$C$8/$A$8</f>
        <v>158947.368421053</v>
      </c>
      <c r="L67" s="24" t="n">
        <f aca="false">K67*J67</f>
        <v>423126.057682617</v>
      </c>
      <c r="M67" s="24" t="e">
        <f aca="false">L67*G67</f>
        <v>#NAME?</v>
      </c>
    </row>
    <row r="68" customFormat="false" ht="14.25" hidden="false" customHeight="false" outlineLevel="0" collapsed="false">
      <c r="A68" s="25" t="n">
        <v>37251</v>
      </c>
      <c r="B68" s="18" t="n">
        <f aca="false">A68-$A$2</f>
        <v>-8675</v>
      </c>
      <c r="C68" s="20" t="n">
        <f aca="false">C67</f>
        <v>3.25</v>
      </c>
      <c r="D68" s="19" t="n">
        <f aca="false">$F$8</f>
        <v>0.57</v>
      </c>
      <c r="E68" s="20" t="n">
        <f aca="false">$E$8</f>
        <v>2.865</v>
      </c>
      <c r="F68" s="8" t="str">
        <f aca="false">F67</f>
        <v>P</v>
      </c>
      <c r="G68" s="20" t="e">
        <f aca="false">EURO(E68,C68,0,0,D68,B68,IF(F68="P",0,1),0)</f>
        <v>#NAME?</v>
      </c>
      <c r="H68" s="3" t="n">
        <f aca="false">H67</f>
        <v>37261</v>
      </c>
      <c r="I68" s="22" t="n">
        <f aca="false">$G$8+$H$8</f>
        <v>0.0417</v>
      </c>
      <c r="J68" s="23" t="n">
        <f aca="false">1/((1+I68/2)^(2*((H68-$A$2)/365.25)))</f>
        <v>2.66205135628137</v>
      </c>
      <c r="K68" s="24" t="n">
        <f aca="false">$C$8/$A$8</f>
        <v>158947.368421053</v>
      </c>
      <c r="L68" s="24" t="n">
        <f aca="false">K68*J68</f>
        <v>423126.057682617</v>
      </c>
      <c r="M68" s="24" t="e">
        <f aca="false">L68*G68</f>
        <v>#NAME?</v>
      </c>
    </row>
    <row r="69" customFormat="false" ht="14.25" hidden="false" customHeight="false" outlineLevel="0" collapsed="false">
      <c r="A69" s="3" t="n">
        <v>37252</v>
      </c>
      <c r="B69" s="18" t="n">
        <f aca="false">A69-$A$2</f>
        <v>-8674</v>
      </c>
      <c r="C69" s="20" t="n">
        <f aca="false">C68</f>
        <v>3.25</v>
      </c>
      <c r="D69" s="19" t="n">
        <f aca="false">$F$9</f>
        <v>0.55</v>
      </c>
      <c r="E69" s="20" t="n">
        <f aca="false">$E$9</f>
        <v>2.8675</v>
      </c>
      <c r="F69" s="8" t="str">
        <f aca="false">F68</f>
        <v>P</v>
      </c>
      <c r="G69" s="20" t="e">
        <f aca="false">EURO(E69,C69,0,0,D69,B69,IF(F69="P",0,1),0)</f>
        <v>#NAME?</v>
      </c>
      <c r="H69" s="3" t="n">
        <f aca="false">H68</f>
        <v>37261</v>
      </c>
      <c r="I69" s="22" t="n">
        <f aca="false">$G$8+$H$8</f>
        <v>0.0417</v>
      </c>
      <c r="J69" s="23" t="n">
        <f aca="false">1/((1+I69/2)^(2*((H69-$A$2)/365.25)))</f>
        <v>2.66205135628137</v>
      </c>
      <c r="K69" s="24" t="n">
        <f aca="false">$C$8/$A$8</f>
        <v>158947.368421053</v>
      </c>
      <c r="L69" s="24" t="n">
        <f aca="false">K69*J69</f>
        <v>423126.057682617</v>
      </c>
      <c r="M69" s="24" t="e">
        <f aca="false">L69*G69</f>
        <v>#NAME?</v>
      </c>
    </row>
    <row r="70" customFormat="false" ht="14.25" hidden="false" customHeight="false" outlineLevel="0" collapsed="false">
      <c r="A70" s="3" t="n">
        <v>37253</v>
      </c>
      <c r="B70" s="18" t="n">
        <f aca="false">A70-$A$2</f>
        <v>-8673</v>
      </c>
      <c r="C70" s="20" t="n">
        <f aca="false">C69</f>
        <v>3.25</v>
      </c>
      <c r="D70" s="19" t="n">
        <f aca="false">$F$9</f>
        <v>0.55</v>
      </c>
      <c r="E70" s="20" t="n">
        <f aca="false">$E$9</f>
        <v>2.8675</v>
      </c>
      <c r="F70" s="8" t="str">
        <f aca="false">F69</f>
        <v>P</v>
      </c>
      <c r="G70" s="20" t="e">
        <f aca="false">EURO(E70,C70,0,0,D70,B70,IF(F70="P",0,1),0)</f>
        <v>#NAME?</v>
      </c>
      <c r="H70" s="3" t="n">
        <f aca="false">H69</f>
        <v>37261</v>
      </c>
      <c r="I70" s="22" t="n">
        <f aca="false">$G$8+$H$8</f>
        <v>0.0417</v>
      </c>
      <c r="J70" s="23" t="n">
        <f aca="false">1/((1+I70/2)^(2*((H70-$A$2)/365.25)))</f>
        <v>2.66205135628137</v>
      </c>
      <c r="K70" s="24" t="n">
        <f aca="false">$C$8/$A$8</f>
        <v>158947.368421053</v>
      </c>
      <c r="L70" s="24" t="n">
        <f aca="false">K70*J70</f>
        <v>423126.057682617</v>
      </c>
      <c r="M70" s="24" t="e">
        <f aca="false">L70*G70</f>
        <v>#NAME?</v>
      </c>
    </row>
    <row r="71" customFormat="false" ht="14.25" hidden="false" customHeight="false" outlineLevel="0" collapsed="false">
      <c r="A71" s="3" t="n">
        <v>37256</v>
      </c>
      <c r="B71" s="18" t="n">
        <f aca="false">A71-$A$2</f>
        <v>-8670</v>
      </c>
      <c r="C71" s="20" t="n">
        <f aca="false">C70</f>
        <v>3.25</v>
      </c>
      <c r="D71" s="19" t="n">
        <f aca="false">$F$9</f>
        <v>0.55</v>
      </c>
      <c r="E71" s="20" t="n">
        <f aca="false">$E$9</f>
        <v>2.8675</v>
      </c>
      <c r="F71" s="8" t="str">
        <f aca="false">F70</f>
        <v>P</v>
      </c>
      <c r="G71" s="20" t="e">
        <f aca="false">EURO(E71,C71,0,0,D71,B71,IF(F71="P",0,1),0)</f>
        <v>#NAME?</v>
      </c>
      <c r="H71" s="3" t="n">
        <f aca="false">H70</f>
        <v>37261</v>
      </c>
      <c r="I71" s="22" t="n">
        <f aca="false">$G$8+$H$8</f>
        <v>0.0417</v>
      </c>
      <c r="J71" s="23" t="n">
        <f aca="false">1/((1+I71/2)^(2*((H71-$A$2)/365.25)))</f>
        <v>2.66205135628137</v>
      </c>
      <c r="K71" s="24" t="n">
        <f aca="false">$C$8/$A$8</f>
        <v>158947.368421053</v>
      </c>
      <c r="L71" s="24" t="n">
        <f aca="false">K71*J71</f>
        <v>423126.057682617</v>
      </c>
      <c r="M71" s="24" t="e">
        <f aca="false">L71*G71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3" min="3" style="0" width="11.28"/>
    <col collapsed="false" customWidth="true" hidden="false" outlineLevel="0" max="10" min="10" style="0" width="11.99"/>
    <col collapsed="false" customWidth="true" hidden="false" outlineLevel="0" max="11" min="11" style="0" width="11.28"/>
    <col collapsed="false" customWidth="true" hidden="false" outlineLevel="0" max="12" min="12" style="0" width="10.99"/>
    <col collapsed="false" customWidth="true" hidden="false" outlineLevel="0" max="13" min="13" style="0" width="11.28"/>
    <col collapsed="false" customWidth="true" hidden="false" outlineLevel="0" max="15" min="15" style="0" width="11.28"/>
    <col collapsed="false" customWidth="true" hidden="false" outlineLevel="0" max="18" min="17" style="0" width="12.8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f aca="true">TODAY()</f>
        <v>45926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4"/>
      <c r="B4" s="5"/>
      <c r="C4" s="5"/>
      <c r="D4" s="5"/>
      <c r="E4" s="5" t="s">
        <v>1</v>
      </c>
      <c r="F4" s="5" t="s">
        <v>1</v>
      </c>
      <c r="G4" s="5" t="s">
        <v>2</v>
      </c>
      <c r="H4" s="5"/>
      <c r="I4" s="5"/>
      <c r="J4" s="6" t="s">
        <v>3</v>
      </c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A5" s="6" t="s">
        <v>4</v>
      </c>
      <c r="B5" s="6"/>
      <c r="C5" s="6" t="s">
        <v>5</v>
      </c>
      <c r="D5" s="6"/>
      <c r="E5" s="6" t="s">
        <v>6</v>
      </c>
      <c r="F5" s="6" t="s">
        <v>7</v>
      </c>
      <c r="G5" s="6" t="s">
        <v>8</v>
      </c>
      <c r="H5" s="6" t="s">
        <v>9</v>
      </c>
      <c r="I5" s="6"/>
      <c r="J5" s="7" t="e">
        <f aca="false">J8/K11</f>
        <v>#NAME?</v>
      </c>
      <c r="K5" s="6"/>
      <c r="L5" s="6"/>
      <c r="M5" s="6"/>
      <c r="N5" s="6"/>
      <c r="O5" s="6"/>
      <c r="P5" s="6"/>
      <c r="Q5" s="6"/>
      <c r="R5" s="6"/>
    </row>
    <row r="6" customFormat="false" ht="12.75" hidden="false" customHeight="false" outlineLevel="0" collapsed="false">
      <c r="A6" s="8" t="n">
        <f aca="false">COUNT(A14:A31)</f>
        <v>18</v>
      </c>
      <c r="B6" s="9" t="n">
        <v>37165</v>
      </c>
      <c r="C6" s="10" t="n">
        <v>2330323</v>
      </c>
      <c r="D6" s="9" t="n">
        <v>37196</v>
      </c>
      <c r="E6" s="11" t="n">
        <v>2.27</v>
      </c>
      <c r="F6" s="12" t="n">
        <v>0.7</v>
      </c>
      <c r="G6" s="13" t="n">
        <v>0.0276</v>
      </c>
      <c r="H6" s="13" t="n">
        <v>0.015</v>
      </c>
    </row>
    <row r="7" customFormat="false" ht="12.75" hidden="false" customHeight="false" outlineLevel="0" collapsed="false">
      <c r="A7" s="8" t="n">
        <f aca="false">COUNT(A32:A52)</f>
        <v>21</v>
      </c>
      <c r="B7" s="9" t="n">
        <v>37196</v>
      </c>
      <c r="C7" s="10" t="n">
        <v>3020000</v>
      </c>
      <c r="D7" s="9" t="n">
        <v>37226</v>
      </c>
      <c r="E7" s="11" t="n">
        <v>2.6525</v>
      </c>
      <c r="F7" s="12" t="n">
        <v>0.6</v>
      </c>
      <c r="G7" s="13" t="n">
        <v>0.0269</v>
      </c>
      <c r="H7" s="13" t="n">
        <v>0.015</v>
      </c>
      <c r="J7" s="6" t="s">
        <v>10</v>
      </c>
    </row>
    <row r="8" customFormat="false" ht="13.5" hidden="false" customHeight="false" outlineLevel="0" collapsed="false">
      <c r="A8" s="8" t="n">
        <f aca="false">COUNT(A53:A71)</f>
        <v>19</v>
      </c>
      <c r="B8" s="9" t="n">
        <v>37226</v>
      </c>
      <c r="C8" s="14" t="n">
        <v>3020000</v>
      </c>
      <c r="D8" s="9" t="n">
        <v>37257</v>
      </c>
      <c r="E8" s="11" t="n">
        <v>2.865</v>
      </c>
      <c r="F8" s="12" t="n">
        <v>0.57</v>
      </c>
      <c r="G8" s="13" t="n">
        <v>0.0267</v>
      </c>
      <c r="H8" s="13" t="n">
        <v>0.015</v>
      </c>
      <c r="J8" s="15" t="e">
        <f aca="false">SUM(M14:M71)</f>
        <v>#NAME?</v>
      </c>
    </row>
    <row r="9" customFormat="false" ht="13.5" hidden="false" customHeight="false" outlineLevel="0" collapsed="false">
      <c r="A9" s="8"/>
      <c r="B9" s="9" t="s">
        <v>11</v>
      </c>
      <c r="C9" s="16" t="n">
        <f aca="false">SUM(C6:C8)</f>
        <v>8370323</v>
      </c>
      <c r="D9" s="9" t="n">
        <v>37288</v>
      </c>
      <c r="E9" s="11" t="n">
        <v>2.8675</v>
      </c>
      <c r="F9" s="12" t="n">
        <v>0.55</v>
      </c>
    </row>
    <row r="10" customFormat="false" ht="13.5" hidden="false" customHeight="false" outlineLevel="0" collapsed="false">
      <c r="B10" s="3"/>
    </row>
    <row r="11" customFormat="false" ht="12.75" hidden="false" customHeight="false" outlineLevel="0" collapsed="false">
      <c r="B11" s="3"/>
      <c r="D11" s="9"/>
      <c r="K11" s="17" t="n">
        <f aca="false">SUM(K14:K71)</f>
        <v>8370323</v>
      </c>
      <c r="L11" s="17" t="n">
        <f aca="false">SUM(L14:L71)</f>
        <v>22523990.3321809</v>
      </c>
    </row>
    <row r="12" customFormat="false" ht="12.75" hidden="false" customHeight="false" outlineLevel="0" collapsed="false">
      <c r="A12" s="5" t="s">
        <v>12</v>
      </c>
      <c r="B12" s="5" t="s">
        <v>13</v>
      </c>
      <c r="C12" s="5"/>
      <c r="D12" s="5"/>
      <c r="E12" s="5"/>
      <c r="F12" s="5" t="s">
        <v>14</v>
      </c>
      <c r="G12" s="5" t="s">
        <v>12</v>
      </c>
      <c r="H12" s="5" t="s">
        <v>15</v>
      </c>
      <c r="I12" s="5" t="s">
        <v>2</v>
      </c>
      <c r="J12" s="5" t="s">
        <v>16</v>
      </c>
      <c r="K12" s="5" t="s">
        <v>17</v>
      </c>
      <c r="L12" s="5" t="s">
        <v>18</v>
      </c>
      <c r="M12" s="5" t="s">
        <v>18</v>
      </c>
      <c r="N12" s="5"/>
      <c r="O12" s="5"/>
      <c r="P12" s="5"/>
      <c r="Q12" s="5"/>
      <c r="R12" s="5"/>
    </row>
    <row r="13" customFormat="false" ht="12.75" hidden="false" customHeight="false" outlineLevel="0" collapsed="false">
      <c r="A13" s="6" t="s">
        <v>19</v>
      </c>
      <c r="B13" s="6" t="s">
        <v>20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25</v>
      </c>
      <c r="H13" s="6" t="s">
        <v>26</v>
      </c>
      <c r="I13" s="6" t="s">
        <v>8</v>
      </c>
      <c r="J13" s="6" t="s">
        <v>27</v>
      </c>
      <c r="K13" s="6" t="s">
        <v>5</v>
      </c>
      <c r="L13" s="6" t="s">
        <v>5</v>
      </c>
      <c r="M13" s="6" t="s">
        <v>28</v>
      </c>
      <c r="N13" s="6"/>
      <c r="O13" s="6"/>
      <c r="P13" s="6"/>
      <c r="Q13" s="6"/>
      <c r="R13" s="6"/>
    </row>
    <row r="14" customFormat="false" ht="14.25" hidden="false" customHeight="false" outlineLevel="0" collapsed="false">
      <c r="A14" s="3" t="n">
        <v>37172</v>
      </c>
      <c r="B14" s="18" t="n">
        <f aca="false">A14-$A$2</f>
        <v>-8754</v>
      </c>
      <c r="C14" s="11" t="n">
        <v>3</v>
      </c>
      <c r="D14" s="19" t="n">
        <f aca="false">$F$6</f>
        <v>0.7</v>
      </c>
      <c r="E14" s="20" t="n">
        <f aca="false">$E$6</f>
        <v>2.27</v>
      </c>
      <c r="F14" s="21" t="s">
        <v>29</v>
      </c>
      <c r="G14" s="20" t="e">
        <f aca="false">EURO(E14,C14,0,0,D14,B14,IF(F14="P",0,1),0)</f>
        <v>#NAME?</v>
      </c>
      <c r="H14" s="2" t="n">
        <v>37200</v>
      </c>
      <c r="I14" s="22" t="n">
        <f aca="false">$G$6+$H$6</f>
        <v>0.0426</v>
      </c>
      <c r="J14" s="23" t="n">
        <f aca="false">1/((1+I14/2)^(2*((H14-$A$2)/365.25)))</f>
        <v>2.73750609635972</v>
      </c>
      <c r="K14" s="24" t="n">
        <f aca="false">$C$6/$A$6</f>
        <v>129462.388888889</v>
      </c>
      <c r="L14" s="24" t="n">
        <f aca="false">K14*J14</f>
        <v>354404.078832626</v>
      </c>
      <c r="M14" s="24" t="e">
        <f aca="false">L14*G14</f>
        <v>#NAME?</v>
      </c>
      <c r="O14" s="24" t="n">
        <f aca="false">E14*L14</f>
        <v>804497.258950061</v>
      </c>
      <c r="Q14" s="24" t="n">
        <f aca="false">SUM(O14:O31)</f>
        <v>14887629.3415615</v>
      </c>
      <c r="R14" s="24" t="n">
        <f aca="false">SUM(L14:L31)</f>
        <v>6379273.41898727</v>
      </c>
      <c r="S14" s="0" t="n">
        <f aca="false">Q14/R14</f>
        <v>2.33375</v>
      </c>
    </row>
    <row r="15" customFormat="false" ht="14.25" hidden="false" customHeight="false" outlineLevel="0" collapsed="false">
      <c r="A15" s="3" t="n">
        <v>37173</v>
      </c>
      <c r="B15" s="18" t="n">
        <f aca="false">A15-$A$2</f>
        <v>-8753</v>
      </c>
      <c r="C15" s="20" t="n">
        <f aca="false">C14</f>
        <v>3</v>
      </c>
      <c r="D15" s="19" t="n">
        <f aca="false">$F$6</f>
        <v>0.7</v>
      </c>
      <c r="E15" s="20" t="n">
        <f aca="false">$E$6</f>
        <v>2.27</v>
      </c>
      <c r="F15" s="8" t="str">
        <f aca="false">F14</f>
        <v>P</v>
      </c>
      <c r="G15" s="20" t="e">
        <f aca="false">EURO(E15,C15,0,0,D15,B15,IF(F15="P",0,1),0)</f>
        <v>#NAME?</v>
      </c>
      <c r="H15" s="3" t="n">
        <f aca="false">H14</f>
        <v>37200</v>
      </c>
      <c r="I15" s="22" t="n">
        <f aca="false">$G$6+$H$6</f>
        <v>0.0426</v>
      </c>
      <c r="J15" s="23" t="n">
        <f aca="false">1/((1+I15/2)^(2*((H15-$A$2)/365.25)))</f>
        <v>2.73750609635972</v>
      </c>
      <c r="K15" s="24" t="n">
        <f aca="false">$C$6/$A$6</f>
        <v>129462.388888889</v>
      </c>
      <c r="L15" s="24" t="n">
        <f aca="false">K15*J15</f>
        <v>354404.078832626</v>
      </c>
      <c r="M15" s="24" t="e">
        <f aca="false">L15*G15</f>
        <v>#NAME?</v>
      </c>
      <c r="O15" s="24" t="n">
        <f aca="false">E15*L15</f>
        <v>804497.258950061</v>
      </c>
    </row>
    <row r="16" customFormat="false" ht="14.25" hidden="false" customHeight="false" outlineLevel="0" collapsed="false">
      <c r="A16" s="3" t="n">
        <v>37174</v>
      </c>
      <c r="B16" s="18" t="n">
        <f aca="false">A16-$A$2</f>
        <v>-8752</v>
      </c>
      <c r="C16" s="20" t="n">
        <f aca="false">C15</f>
        <v>3</v>
      </c>
      <c r="D16" s="19" t="n">
        <f aca="false">$F$6</f>
        <v>0.7</v>
      </c>
      <c r="E16" s="20" t="n">
        <f aca="false">$E$6</f>
        <v>2.27</v>
      </c>
      <c r="F16" s="8" t="str">
        <f aca="false">F15</f>
        <v>P</v>
      </c>
      <c r="G16" s="20" t="e">
        <f aca="false">EURO(E16,C16,0,0,D16,B16,IF(F16="P",0,1),0)</f>
        <v>#NAME?</v>
      </c>
      <c r="H16" s="3" t="n">
        <f aca="false">H15</f>
        <v>37200</v>
      </c>
      <c r="I16" s="22" t="n">
        <f aca="false">$G$6+$H$6</f>
        <v>0.0426</v>
      </c>
      <c r="J16" s="23" t="n">
        <f aca="false">1/((1+I16/2)^(2*((H16-$A$2)/365.25)))</f>
        <v>2.73750609635972</v>
      </c>
      <c r="K16" s="24" t="n">
        <f aca="false">$C$6/$A$6</f>
        <v>129462.388888889</v>
      </c>
      <c r="L16" s="24" t="n">
        <f aca="false">K16*J16</f>
        <v>354404.078832626</v>
      </c>
      <c r="M16" s="24" t="e">
        <f aca="false">L16*G16</f>
        <v>#NAME?</v>
      </c>
      <c r="O16" s="24" t="n">
        <f aca="false">E16*L16</f>
        <v>804497.258950061</v>
      </c>
    </row>
    <row r="17" customFormat="false" ht="14.25" hidden="false" customHeight="false" outlineLevel="0" collapsed="false">
      <c r="A17" s="3" t="n">
        <v>37175</v>
      </c>
      <c r="B17" s="18" t="n">
        <f aca="false">A17-$A$2</f>
        <v>-8751</v>
      </c>
      <c r="C17" s="20" t="n">
        <f aca="false">C16</f>
        <v>3</v>
      </c>
      <c r="D17" s="19" t="n">
        <f aca="false">$F$6</f>
        <v>0.7</v>
      </c>
      <c r="E17" s="20" t="n">
        <f aca="false">$E$6</f>
        <v>2.27</v>
      </c>
      <c r="F17" s="8" t="str">
        <f aca="false">F16</f>
        <v>P</v>
      </c>
      <c r="G17" s="20" t="e">
        <f aca="false">EURO(E17,C17,0,0,D17,B17,IF(F17="P",0,1),0)</f>
        <v>#NAME?</v>
      </c>
      <c r="H17" s="3" t="n">
        <f aca="false">H16</f>
        <v>37200</v>
      </c>
      <c r="I17" s="22" t="n">
        <f aca="false">$G$6+$H$6</f>
        <v>0.0426</v>
      </c>
      <c r="J17" s="23" t="n">
        <f aca="false">1/((1+I17/2)^(2*((H17-$A$2)/365.25)))</f>
        <v>2.73750609635972</v>
      </c>
      <c r="K17" s="24" t="n">
        <f aca="false">$C$6/$A$6</f>
        <v>129462.388888889</v>
      </c>
      <c r="L17" s="24" t="n">
        <f aca="false">K17*J17</f>
        <v>354404.078832626</v>
      </c>
      <c r="M17" s="24" t="e">
        <f aca="false">L17*G17</f>
        <v>#NAME?</v>
      </c>
      <c r="O17" s="24" t="n">
        <f aca="false">E17*L17</f>
        <v>804497.258950061</v>
      </c>
    </row>
    <row r="18" customFormat="false" ht="14.25" hidden="false" customHeight="false" outlineLevel="0" collapsed="false">
      <c r="A18" s="3" t="n">
        <v>37176</v>
      </c>
      <c r="B18" s="18" t="n">
        <f aca="false">A18-$A$2</f>
        <v>-8750</v>
      </c>
      <c r="C18" s="20" t="n">
        <f aca="false">C17</f>
        <v>3</v>
      </c>
      <c r="D18" s="19" t="n">
        <f aca="false">$F$6</f>
        <v>0.7</v>
      </c>
      <c r="E18" s="20" t="n">
        <f aca="false">$E$6</f>
        <v>2.27</v>
      </c>
      <c r="F18" s="8" t="str">
        <f aca="false">F17</f>
        <v>P</v>
      </c>
      <c r="G18" s="20" t="e">
        <f aca="false">EURO(E18,C18,0,0,D18,B18,IF(F18="P",0,1),0)</f>
        <v>#NAME?</v>
      </c>
      <c r="H18" s="3" t="n">
        <f aca="false">H17</f>
        <v>37200</v>
      </c>
      <c r="I18" s="22" t="n">
        <f aca="false">$G$6+$H$6</f>
        <v>0.0426</v>
      </c>
      <c r="J18" s="23" t="n">
        <f aca="false">1/((1+I18/2)^(2*((H18-$A$2)/365.25)))</f>
        <v>2.73750609635972</v>
      </c>
      <c r="K18" s="24" t="n">
        <f aca="false">$C$6/$A$6</f>
        <v>129462.388888889</v>
      </c>
      <c r="L18" s="24" t="n">
        <f aca="false">K18*J18</f>
        <v>354404.078832626</v>
      </c>
      <c r="M18" s="24" t="e">
        <f aca="false">L18*G18</f>
        <v>#NAME?</v>
      </c>
      <c r="O18" s="24" t="n">
        <f aca="false">E18*L18</f>
        <v>804497.258950061</v>
      </c>
    </row>
    <row r="19" customFormat="false" ht="14.25" hidden="false" customHeight="false" outlineLevel="0" collapsed="false">
      <c r="A19" s="3" t="n">
        <v>37179</v>
      </c>
      <c r="B19" s="18" t="n">
        <f aca="false">A19-$A$2</f>
        <v>-8747</v>
      </c>
      <c r="C19" s="20" t="n">
        <f aca="false">C18</f>
        <v>3</v>
      </c>
      <c r="D19" s="19" t="n">
        <f aca="false">$F$6</f>
        <v>0.7</v>
      </c>
      <c r="E19" s="20" t="n">
        <f aca="false">$E$6</f>
        <v>2.27</v>
      </c>
      <c r="F19" s="8" t="str">
        <f aca="false">F18</f>
        <v>P</v>
      </c>
      <c r="G19" s="20" t="e">
        <f aca="false">EURO(E19,C19,0,0,D19,B19,IF(F19="P",0,1),0)</f>
        <v>#NAME?</v>
      </c>
      <c r="H19" s="3" t="n">
        <f aca="false">H18</f>
        <v>37200</v>
      </c>
      <c r="I19" s="22" t="n">
        <f aca="false">$G$6+$H$6</f>
        <v>0.0426</v>
      </c>
      <c r="J19" s="23" t="n">
        <f aca="false">1/((1+I19/2)^(2*((H19-$A$2)/365.25)))</f>
        <v>2.73750609635972</v>
      </c>
      <c r="K19" s="24" t="n">
        <f aca="false">$C$6/$A$6</f>
        <v>129462.388888889</v>
      </c>
      <c r="L19" s="24" t="n">
        <f aca="false">K19*J19</f>
        <v>354404.078832626</v>
      </c>
      <c r="M19" s="24" t="e">
        <f aca="false">L19*G19</f>
        <v>#NAME?</v>
      </c>
      <c r="O19" s="24" t="n">
        <f aca="false">E19*L19</f>
        <v>804497.258950061</v>
      </c>
    </row>
    <row r="20" customFormat="false" ht="14.25" hidden="false" customHeight="false" outlineLevel="0" collapsed="false">
      <c r="A20" s="3" t="n">
        <v>37180</v>
      </c>
      <c r="B20" s="18" t="n">
        <f aca="false">A20-$A$2</f>
        <v>-8746</v>
      </c>
      <c r="C20" s="20" t="n">
        <f aca="false">C19</f>
        <v>3</v>
      </c>
      <c r="D20" s="19" t="n">
        <f aca="false">$F$6</f>
        <v>0.7</v>
      </c>
      <c r="E20" s="20" t="n">
        <f aca="false">$E$6</f>
        <v>2.27</v>
      </c>
      <c r="F20" s="8" t="str">
        <f aca="false">F19</f>
        <v>P</v>
      </c>
      <c r="G20" s="20" t="e">
        <f aca="false">EURO(E20,C20,0,0,D20,B20,IF(F20="P",0,1),0)</f>
        <v>#NAME?</v>
      </c>
      <c r="H20" s="3" t="n">
        <f aca="false">H19</f>
        <v>37200</v>
      </c>
      <c r="I20" s="22" t="n">
        <f aca="false">$G$6+$H$6</f>
        <v>0.0426</v>
      </c>
      <c r="J20" s="23" t="n">
        <f aca="false">1/((1+I20/2)^(2*((H20-$A$2)/365.25)))</f>
        <v>2.73750609635972</v>
      </c>
      <c r="K20" s="24" t="n">
        <f aca="false">$C$6/$A$6</f>
        <v>129462.388888889</v>
      </c>
      <c r="L20" s="24" t="n">
        <f aca="false">K20*J20</f>
        <v>354404.078832626</v>
      </c>
      <c r="M20" s="24" t="e">
        <f aca="false">L20*G20</f>
        <v>#NAME?</v>
      </c>
      <c r="O20" s="24" t="n">
        <f aca="false">E20*L20</f>
        <v>804497.258950061</v>
      </c>
    </row>
    <row r="21" customFormat="false" ht="14.25" hidden="false" customHeight="false" outlineLevel="0" collapsed="false">
      <c r="A21" s="3" t="n">
        <v>37181</v>
      </c>
      <c r="B21" s="18" t="n">
        <f aca="false">A21-$A$2</f>
        <v>-8745</v>
      </c>
      <c r="C21" s="20" t="n">
        <f aca="false">C20</f>
        <v>3</v>
      </c>
      <c r="D21" s="19" t="n">
        <f aca="false">$F$6</f>
        <v>0.7</v>
      </c>
      <c r="E21" s="20" t="n">
        <f aca="false">$E$6</f>
        <v>2.27</v>
      </c>
      <c r="F21" s="8" t="str">
        <f aca="false">F20</f>
        <v>P</v>
      </c>
      <c r="G21" s="20" t="e">
        <f aca="false">EURO(E21,C21,0,0,D21,B21,IF(F21="P",0,1),0)</f>
        <v>#NAME?</v>
      </c>
      <c r="H21" s="3" t="n">
        <f aca="false">H20</f>
        <v>37200</v>
      </c>
      <c r="I21" s="22" t="n">
        <f aca="false">$G$6+$H$6</f>
        <v>0.0426</v>
      </c>
      <c r="J21" s="23" t="n">
        <f aca="false">1/((1+I21/2)^(2*((H21-$A$2)/365.25)))</f>
        <v>2.73750609635972</v>
      </c>
      <c r="K21" s="24" t="n">
        <f aca="false">$C$6/$A$6</f>
        <v>129462.388888889</v>
      </c>
      <c r="L21" s="24" t="n">
        <f aca="false">K21*J21</f>
        <v>354404.078832626</v>
      </c>
      <c r="M21" s="24" t="e">
        <f aca="false">L21*G21</f>
        <v>#NAME?</v>
      </c>
      <c r="O21" s="24" t="n">
        <f aca="false">E21*L21</f>
        <v>804497.258950061</v>
      </c>
    </row>
    <row r="22" customFormat="false" ht="14.25" hidden="false" customHeight="false" outlineLevel="0" collapsed="false">
      <c r="A22" s="3" t="n">
        <v>37182</v>
      </c>
      <c r="B22" s="18" t="n">
        <f aca="false">A22-$A$2</f>
        <v>-8744</v>
      </c>
      <c r="C22" s="20" t="n">
        <f aca="false">C21</f>
        <v>3</v>
      </c>
      <c r="D22" s="19" t="n">
        <f aca="false">$F$6</f>
        <v>0.7</v>
      </c>
      <c r="E22" s="20" t="n">
        <f aca="false">$E$6</f>
        <v>2.27</v>
      </c>
      <c r="F22" s="8" t="str">
        <f aca="false">F21</f>
        <v>P</v>
      </c>
      <c r="G22" s="20" t="e">
        <f aca="false">EURO(E22,C22,0,0,D22,B22,IF(F22="P",0,1),0)</f>
        <v>#NAME?</v>
      </c>
      <c r="H22" s="3" t="n">
        <f aca="false">H21</f>
        <v>37200</v>
      </c>
      <c r="I22" s="22" t="n">
        <f aca="false">$G$6+$H$6</f>
        <v>0.0426</v>
      </c>
      <c r="J22" s="23" t="n">
        <f aca="false">1/((1+I22/2)^(2*((H22-$A$2)/365.25)))</f>
        <v>2.73750609635972</v>
      </c>
      <c r="K22" s="24" t="n">
        <f aca="false">$C$6/$A$6</f>
        <v>129462.388888889</v>
      </c>
      <c r="L22" s="24" t="n">
        <f aca="false">K22*J22</f>
        <v>354404.078832626</v>
      </c>
      <c r="M22" s="24" t="e">
        <f aca="false">L22*G22</f>
        <v>#NAME?</v>
      </c>
      <c r="O22" s="24" t="n">
        <f aca="false">E22*L22</f>
        <v>804497.258950061</v>
      </c>
    </row>
    <row r="23" customFormat="false" ht="14.25" hidden="false" customHeight="false" outlineLevel="0" collapsed="false">
      <c r="A23" s="3" t="n">
        <v>37183</v>
      </c>
      <c r="B23" s="18" t="n">
        <f aca="false">A23-$A$2</f>
        <v>-8743</v>
      </c>
      <c r="C23" s="20" t="n">
        <f aca="false">C22</f>
        <v>3</v>
      </c>
      <c r="D23" s="19" t="n">
        <f aca="false">$F$6</f>
        <v>0.7</v>
      </c>
      <c r="E23" s="20" t="n">
        <f aca="false">$E$6</f>
        <v>2.27</v>
      </c>
      <c r="F23" s="8" t="str">
        <f aca="false">F22</f>
        <v>P</v>
      </c>
      <c r="G23" s="20" t="e">
        <f aca="false">EURO(E23,C23,0,0,D23,B23,IF(F23="P",0,1),0)</f>
        <v>#NAME?</v>
      </c>
      <c r="H23" s="3" t="n">
        <f aca="false">H22</f>
        <v>37200</v>
      </c>
      <c r="I23" s="22" t="n">
        <f aca="false">$G$6+$H$6</f>
        <v>0.0426</v>
      </c>
      <c r="J23" s="23" t="n">
        <f aca="false">1/((1+I23/2)^(2*((H23-$A$2)/365.25)))</f>
        <v>2.73750609635972</v>
      </c>
      <c r="K23" s="24" t="n">
        <f aca="false">$C$6/$A$6</f>
        <v>129462.388888889</v>
      </c>
      <c r="L23" s="24" t="n">
        <f aca="false">K23*J23</f>
        <v>354404.078832626</v>
      </c>
      <c r="M23" s="24" t="e">
        <f aca="false">L23*G23</f>
        <v>#NAME?</v>
      </c>
      <c r="O23" s="24" t="n">
        <f aca="false">E23*L23</f>
        <v>804497.258950061</v>
      </c>
    </row>
    <row r="24" customFormat="false" ht="14.25" hidden="false" customHeight="false" outlineLevel="0" collapsed="false">
      <c r="A24" s="3" t="n">
        <v>37186</v>
      </c>
      <c r="B24" s="18" t="n">
        <f aca="false">A24-$A$2</f>
        <v>-8740</v>
      </c>
      <c r="C24" s="20" t="n">
        <f aca="false">C23</f>
        <v>3</v>
      </c>
      <c r="D24" s="19" t="n">
        <f aca="false">$F$6</f>
        <v>0.7</v>
      </c>
      <c r="E24" s="20" t="n">
        <f aca="false">$E$6</f>
        <v>2.27</v>
      </c>
      <c r="F24" s="8" t="str">
        <f aca="false">F23</f>
        <v>P</v>
      </c>
      <c r="G24" s="20" t="e">
        <f aca="false">EURO(E24,C24,0,0,D24,B24,IF(F24="P",0,1),0)</f>
        <v>#NAME?</v>
      </c>
      <c r="H24" s="3" t="n">
        <f aca="false">H23</f>
        <v>37200</v>
      </c>
      <c r="I24" s="22" t="n">
        <f aca="false">$G$6+$H$6</f>
        <v>0.0426</v>
      </c>
      <c r="J24" s="23" t="n">
        <f aca="false">1/((1+I24/2)^(2*((H24-$A$2)/365.25)))</f>
        <v>2.73750609635972</v>
      </c>
      <c r="K24" s="24" t="n">
        <f aca="false">$C$6/$A$6</f>
        <v>129462.388888889</v>
      </c>
      <c r="L24" s="24" t="n">
        <f aca="false">K24*J24</f>
        <v>354404.078832626</v>
      </c>
      <c r="M24" s="24" t="e">
        <f aca="false">L24*G24</f>
        <v>#NAME?</v>
      </c>
      <c r="O24" s="24" t="n">
        <f aca="false">E24*L24</f>
        <v>804497.258950061</v>
      </c>
    </row>
    <row r="25" customFormat="false" ht="14.25" hidden="false" customHeight="false" outlineLevel="0" collapsed="false">
      <c r="A25" s="3" t="n">
        <v>37187</v>
      </c>
      <c r="B25" s="18" t="n">
        <f aca="false">A25-$A$2</f>
        <v>-8739</v>
      </c>
      <c r="C25" s="20" t="n">
        <f aca="false">C24</f>
        <v>3</v>
      </c>
      <c r="D25" s="19" t="n">
        <f aca="false">$F$6</f>
        <v>0.7</v>
      </c>
      <c r="E25" s="20" t="n">
        <f aca="false">$E$6</f>
        <v>2.27</v>
      </c>
      <c r="F25" s="8" t="str">
        <f aca="false">F24</f>
        <v>P</v>
      </c>
      <c r="G25" s="20" t="e">
        <f aca="false">EURO(E25,C25,0,0,D25,B25,IF(F25="P",0,1),0)</f>
        <v>#NAME?</v>
      </c>
      <c r="H25" s="3" t="n">
        <f aca="false">H24</f>
        <v>37200</v>
      </c>
      <c r="I25" s="22" t="n">
        <f aca="false">$G$6+$H$6</f>
        <v>0.0426</v>
      </c>
      <c r="J25" s="23" t="n">
        <f aca="false">1/((1+I25/2)^(2*((H25-$A$2)/365.25)))</f>
        <v>2.73750609635972</v>
      </c>
      <c r="K25" s="24" t="n">
        <f aca="false">$C$6/$A$6</f>
        <v>129462.388888889</v>
      </c>
      <c r="L25" s="24" t="n">
        <f aca="false">K25*J25</f>
        <v>354404.078832626</v>
      </c>
      <c r="M25" s="24" t="e">
        <f aca="false">L25*G25</f>
        <v>#NAME?</v>
      </c>
      <c r="O25" s="24" t="n">
        <f aca="false">E25*L25</f>
        <v>804497.258950061</v>
      </c>
    </row>
    <row r="26" customFormat="false" ht="14.25" hidden="false" customHeight="false" outlineLevel="0" collapsed="false">
      <c r="A26" s="3" t="n">
        <v>37188</v>
      </c>
      <c r="B26" s="18" t="n">
        <f aca="false">A26-$A$2</f>
        <v>-8738</v>
      </c>
      <c r="C26" s="20" t="n">
        <f aca="false">C25</f>
        <v>3</v>
      </c>
      <c r="D26" s="19" t="n">
        <f aca="false">$F$6</f>
        <v>0.7</v>
      </c>
      <c r="E26" s="20" t="n">
        <f aca="false">$E$6</f>
        <v>2.27</v>
      </c>
      <c r="F26" s="8" t="str">
        <f aca="false">F25</f>
        <v>P</v>
      </c>
      <c r="G26" s="20" t="e">
        <f aca="false">EURO(E26,C26,0,0,D26,B26,IF(F26="P",0,1),0)</f>
        <v>#NAME?</v>
      </c>
      <c r="H26" s="3" t="n">
        <f aca="false">H25</f>
        <v>37200</v>
      </c>
      <c r="I26" s="22" t="n">
        <f aca="false">$G$6+$H$6</f>
        <v>0.0426</v>
      </c>
      <c r="J26" s="23" t="n">
        <f aca="false">1/((1+I26/2)^(2*((H26-$A$2)/365.25)))</f>
        <v>2.73750609635972</v>
      </c>
      <c r="K26" s="24" t="n">
        <f aca="false">$C$6/$A$6</f>
        <v>129462.388888889</v>
      </c>
      <c r="L26" s="24" t="n">
        <f aca="false">K26*J26</f>
        <v>354404.078832626</v>
      </c>
      <c r="M26" s="24" t="e">
        <f aca="false">L26*G26</f>
        <v>#NAME?</v>
      </c>
      <c r="O26" s="24" t="n">
        <f aca="false">E26*L26</f>
        <v>804497.258950061</v>
      </c>
    </row>
    <row r="27" customFormat="false" ht="14.25" hidden="false" customHeight="false" outlineLevel="0" collapsed="false">
      <c r="A27" s="3" t="n">
        <v>37189</v>
      </c>
      <c r="B27" s="18" t="n">
        <f aca="false">A27-$A$2</f>
        <v>-8737</v>
      </c>
      <c r="C27" s="20" t="n">
        <f aca="false">C26</f>
        <v>3</v>
      </c>
      <c r="D27" s="19" t="n">
        <f aca="false">$F$6</f>
        <v>0.7</v>
      </c>
      <c r="E27" s="20" t="n">
        <f aca="false">$E$6</f>
        <v>2.27</v>
      </c>
      <c r="F27" s="8" t="str">
        <f aca="false">F26</f>
        <v>P</v>
      </c>
      <c r="G27" s="20" t="e">
        <f aca="false">EURO(E27,C27,0,0,D27,B27,IF(F27="P",0,1),0)</f>
        <v>#NAME?</v>
      </c>
      <c r="H27" s="3" t="n">
        <f aca="false">H26</f>
        <v>37200</v>
      </c>
      <c r="I27" s="22" t="n">
        <f aca="false">$G$6+$H$6</f>
        <v>0.0426</v>
      </c>
      <c r="J27" s="23" t="n">
        <f aca="false">1/((1+I27/2)^(2*((H27-$A$2)/365.25)))</f>
        <v>2.73750609635972</v>
      </c>
      <c r="K27" s="24" t="n">
        <f aca="false">$C$6/$A$6</f>
        <v>129462.388888889</v>
      </c>
      <c r="L27" s="24" t="n">
        <f aca="false">K27*J27</f>
        <v>354404.078832626</v>
      </c>
      <c r="M27" s="24" t="e">
        <f aca="false">L27*G27</f>
        <v>#NAME?</v>
      </c>
      <c r="O27" s="24" t="n">
        <f aca="false">E27*L27</f>
        <v>804497.258950061</v>
      </c>
    </row>
    <row r="28" customFormat="false" ht="14.25" hidden="false" customHeight="false" outlineLevel="0" collapsed="false">
      <c r="A28" s="25" t="n">
        <v>37190</v>
      </c>
      <c r="B28" s="18" t="n">
        <f aca="false">A28-$A$2</f>
        <v>-8736</v>
      </c>
      <c r="C28" s="20" t="n">
        <f aca="false">C27</f>
        <v>3</v>
      </c>
      <c r="D28" s="19" t="n">
        <f aca="false">$F$6</f>
        <v>0.7</v>
      </c>
      <c r="E28" s="20" t="n">
        <f aca="false">$E$6</f>
        <v>2.27</v>
      </c>
      <c r="F28" s="8" t="str">
        <f aca="false">F27</f>
        <v>P</v>
      </c>
      <c r="G28" s="20" t="e">
        <f aca="false">EURO(E28,C28,0,0,D28,B28,IF(F28="P",0,1),0)</f>
        <v>#NAME?</v>
      </c>
      <c r="H28" s="3" t="n">
        <f aca="false">H27</f>
        <v>37200</v>
      </c>
      <c r="I28" s="22" t="n">
        <f aca="false">$G$6+$H$6</f>
        <v>0.0426</v>
      </c>
      <c r="J28" s="23" t="n">
        <f aca="false">1/((1+I28/2)^(2*((H28-$A$2)/365.25)))</f>
        <v>2.73750609635972</v>
      </c>
      <c r="K28" s="24" t="n">
        <f aca="false">$C$6/$A$6</f>
        <v>129462.388888889</v>
      </c>
      <c r="L28" s="24" t="n">
        <f aca="false">K28*J28</f>
        <v>354404.078832626</v>
      </c>
      <c r="M28" s="24" t="e">
        <f aca="false">L28*G28</f>
        <v>#NAME?</v>
      </c>
      <c r="O28" s="24" t="n">
        <f aca="false">E28*L28</f>
        <v>804497.258950061</v>
      </c>
    </row>
    <row r="29" customFormat="false" ht="14.25" hidden="false" customHeight="false" outlineLevel="0" collapsed="false">
      <c r="A29" s="3" t="n">
        <v>37193</v>
      </c>
      <c r="B29" s="18" t="n">
        <f aca="false">A29-$A$2</f>
        <v>-8733</v>
      </c>
      <c r="C29" s="20" t="n">
        <f aca="false">C28</f>
        <v>3</v>
      </c>
      <c r="D29" s="19" t="n">
        <f aca="false">$F$7</f>
        <v>0.6</v>
      </c>
      <c r="E29" s="20" t="n">
        <f aca="false">$E$7</f>
        <v>2.6525</v>
      </c>
      <c r="F29" s="8" t="str">
        <f aca="false">F28</f>
        <v>P</v>
      </c>
      <c r="G29" s="20" t="e">
        <f aca="false">EURO(E29,C29,0,0,D29,B29,IF(F29="P",0,1),0)</f>
        <v>#NAME?</v>
      </c>
      <c r="H29" s="3" t="n">
        <f aca="false">H28</f>
        <v>37200</v>
      </c>
      <c r="I29" s="22" t="n">
        <f aca="false">$G$6+$H$6</f>
        <v>0.0426</v>
      </c>
      <c r="J29" s="23" t="n">
        <f aca="false">1/((1+I29/2)^(2*((H29-$A$2)/365.25)))</f>
        <v>2.73750609635972</v>
      </c>
      <c r="K29" s="24" t="n">
        <f aca="false">$C$6/$A$6</f>
        <v>129462.388888889</v>
      </c>
      <c r="L29" s="24" t="n">
        <f aca="false">K29*J29</f>
        <v>354404.078832626</v>
      </c>
      <c r="M29" s="24" t="e">
        <f aca="false">L29*G29</f>
        <v>#NAME?</v>
      </c>
      <c r="O29" s="24" t="n">
        <f aca="false">E29*L29</f>
        <v>940056.81910354</v>
      </c>
    </row>
    <row r="30" customFormat="false" ht="14.25" hidden="false" customHeight="false" outlineLevel="0" collapsed="false">
      <c r="A30" s="3" t="n">
        <v>37194</v>
      </c>
      <c r="B30" s="18" t="n">
        <f aca="false">A30-$A$2</f>
        <v>-8732</v>
      </c>
      <c r="C30" s="20" t="n">
        <f aca="false">C29</f>
        <v>3</v>
      </c>
      <c r="D30" s="19" t="n">
        <f aca="false">$F$7</f>
        <v>0.6</v>
      </c>
      <c r="E30" s="20" t="n">
        <f aca="false">$E$7</f>
        <v>2.6525</v>
      </c>
      <c r="F30" s="8" t="str">
        <f aca="false">F29</f>
        <v>P</v>
      </c>
      <c r="G30" s="20" t="e">
        <f aca="false">EURO(E30,C30,0,0,D30,B30,IF(F30="P",0,1),0)</f>
        <v>#NAME?</v>
      </c>
      <c r="H30" s="3" t="n">
        <f aca="false">H29</f>
        <v>37200</v>
      </c>
      <c r="I30" s="22" t="n">
        <f aca="false">$G$6+$H$6</f>
        <v>0.0426</v>
      </c>
      <c r="J30" s="23" t="n">
        <f aca="false">1/((1+I30/2)^(2*((H30-$A$2)/365.25)))</f>
        <v>2.73750609635972</v>
      </c>
      <c r="K30" s="24" t="n">
        <f aca="false">$C$6/$A$6</f>
        <v>129462.388888889</v>
      </c>
      <c r="L30" s="24" t="n">
        <f aca="false">K30*J30</f>
        <v>354404.078832626</v>
      </c>
      <c r="M30" s="24" t="e">
        <f aca="false">L30*G30</f>
        <v>#NAME?</v>
      </c>
      <c r="O30" s="24" t="n">
        <f aca="false">E30*L30</f>
        <v>940056.81910354</v>
      </c>
    </row>
    <row r="31" customFormat="false" ht="14.25" hidden="false" customHeight="false" outlineLevel="0" collapsed="false">
      <c r="A31" s="3" t="n">
        <v>37195</v>
      </c>
      <c r="B31" s="18" t="n">
        <f aca="false">A31-$A$2</f>
        <v>-8731</v>
      </c>
      <c r="C31" s="20" t="n">
        <f aca="false">C30</f>
        <v>3</v>
      </c>
      <c r="D31" s="19" t="n">
        <f aca="false">$F$7</f>
        <v>0.6</v>
      </c>
      <c r="E31" s="20" t="n">
        <f aca="false">$E$7</f>
        <v>2.6525</v>
      </c>
      <c r="F31" s="8" t="str">
        <f aca="false">F30</f>
        <v>P</v>
      </c>
      <c r="G31" s="20" t="e">
        <f aca="false">EURO(E31,C31,0,0,D31,B31,IF(F31="P",0,1),0)</f>
        <v>#NAME?</v>
      </c>
      <c r="H31" s="3" t="n">
        <f aca="false">H30</f>
        <v>37200</v>
      </c>
      <c r="I31" s="22" t="n">
        <f aca="false">$G$6+$H$6</f>
        <v>0.0426</v>
      </c>
      <c r="J31" s="23" t="n">
        <f aca="false">1/((1+I31/2)^(2*((H31-$A$2)/365.25)))</f>
        <v>2.73750609635972</v>
      </c>
      <c r="K31" s="24" t="n">
        <f aca="false">$C$6/$A$6</f>
        <v>129462.388888889</v>
      </c>
      <c r="L31" s="24" t="n">
        <f aca="false">K31*J31</f>
        <v>354404.078832626</v>
      </c>
      <c r="M31" s="24" t="e">
        <f aca="false">L31*G31</f>
        <v>#NAME?</v>
      </c>
      <c r="O31" s="24" t="n">
        <f aca="false">E31*L31</f>
        <v>940056.81910354</v>
      </c>
    </row>
    <row r="32" customFormat="false" ht="14.25" hidden="false" customHeight="false" outlineLevel="0" collapsed="false">
      <c r="A32" s="3" t="n">
        <v>37196</v>
      </c>
      <c r="B32" s="18" t="n">
        <f aca="false">A32-$A$2</f>
        <v>-8730</v>
      </c>
      <c r="C32" s="20" t="n">
        <f aca="false">C31</f>
        <v>3</v>
      </c>
      <c r="D32" s="19" t="n">
        <f aca="false">$F$7</f>
        <v>0.6</v>
      </c>
      <c r="E32" s="20" t="n">
        <f aca="false">$E$7</f>
        <v>2.6525</v>
      </c>
      <c r="F32" s="8" t="str">
        <f aca="false">F31</f>
        <v>P</v>
      </c>
      <c r="G32" s="20" t="e">
        <f aca="false">EURO(E32,C32,0,0,D32,B32,IF(F32="P",0,1),0)</f>
        <v>#NAME?</v>
      </c>
      <c r="H32" s="2" t="n">
        <v>37230</v>
      </c>
      <c r="I32" s="22" t="n">
        <f aca="false">$G$7+$H$7</f>
        <v>0.0419</v>
      </c>
      <c r="J32" s="23" t="n">
        <f aca="false">1/((1+I32/2)^(2*((H32-$A$2)/365.25)))</f>
        <v>2.68388139643174</v>
      </c>
      <c r="K32" s="24" t="n">
        <f aca="false">$C$7/$A$7</f>
        <v>143809.523809524</v>
      </c>
      <c r="L32" s="24" t="n">
        <f aca="false">K32*J32</f>
        <v>385967.705582089</v>
      </c>
      <c r="M32" s="24" t="e">
        <f aca="false">L32*G32</f>
        <v>#NAME?</v>
      </c>
      <c r="O32" s="24" t="n">
        <f aca="false">E32*L32</f>
        <v>1023779.33905649</v>
      </c>
      <c r="Q32" s="24" t="n">
        <f aca="false">SUM(O32:O52)</f>
        <v>21745420.5324949</v>
      </c>
      <c r="R32" s="24" t="n">
        <f aca="false">SUM(L32:L52)</f>
        <v>8105321.81722386</v>
      </c>
      <c r="S32" s="0" t="n">
        <f aca="false">Q32/R32</f>
        <v>2.68285714285714</v>
      </c>
    </row>
    <row r="33" customFormat="false" ht="14.25" hidden="false" customHeight="false" outlineLevel="0" collapsed="false">
      <c r="A33" s="3" t="n">
        <v>37197</v>
      </c>
      <c r="B33" s="18" t="n">
        <f aca="false">A33-$A$2</f>
        <v>-8729</v>
      </c>
      <c r="C33" s="20" t="n">
        <f aca="false">C32</f>
        <v>3</v>
      </c>
      <c r="D33" s="19" t="n">
        <f aca="false">$F$7</f>
        <v>0.6</v>
      </c>
      <c r="E33" s="20" t="n">
        <f aca="false">$E$7</f>
        <v>2.6525</v>
      </c>
      <c r="F33" s="8" t="str">
        <f aca="false">F32</f>
        <v>P</v>
      </c>
      <c r="G33" s="20" t="e">
        <f aca="false">EURO(E33,C33,0,0,D33,B33,IF(F33="P",0,1),0)</f>
        <v>#NAME?</v>
      </c>
      <c r="H33" s="3" t="n">
        <f aca="false">H32</f>
        <v>37230</v>
      </c>
      <c r="I33" s="22" t="n">
        <f aca="false">$G$7+$H$7</f>
        <v>0.0419</v>
      </c>
      <c r="J33" s="23" t="n">
        <f aca="false">1/((1+I33/2)^(2*((H33-$A$2)/365.25)))</f>
        <v>2.68388139643174</v>
      </c>
      <c r="K33" s="24" t="n">
        <f aca="false">$C$7/$A$7</f>
        <v>143809.523809524</v>
      </c>
      <c r="L33" s="24" t="n">
        <f aca="false">K33*J33</f>
        <v>385967.705582089</v>
      </c>
      <c r="M33" s="24" t="e">
        <f aca="false">L33*G33</f>
        <v>#NAME?</v>
      </c>
      <c r="O33" s="24" t="n">
        <f aca="false">E33*L33</f>
        <v>1023779.33905649</v>
      </c>
    </row>
    <row r="34" customFormat="false" ht="14.25" hidden="false" customHeight="false" outlineLevel="0" collapsed="false">
      <c r="A34" s="3" t="n">
        <v>37200</v>
      </c>
      <c r="B34" s="18" t="n">
        <f aca="false">A34-$A$2</f>
        <v>-8726</v>
      </c>
      <c r="C34" s="20" t="n">
        <f aca="false">C33</f>
        <v>3</v>
      </c>
      <c r="D34" s="19" t="n">
        <f aca="false">$F$7</f>
        <v>0.6</v>
      </c>
      <c r="E34" s="20" t="n">
        <f aca="false">$E$7</f>
        <v>2.6525</v>
      </c>
      <c r="F34" s="8" t="str">
        <f aca="false">F33</f>
        <v>P</v>
      </c>
      <c r="G34" s="20" t="e">
        <f aca="false">EURO(E34,C34,0,0,D34,B34,IF(F34="P",0,1),0)</f>
        <v>#NAME?</v>
      </c>
      <c r="H34" s="3" t="n">
        <f aca="false">H33</f>
        <v>37230</v>
      </c>
      <c r="I34" s="22" t="n">
        <f aca="false">$G$7+$H$7</f>
        <v>0.0419</v>
      </c>
      <c r="J34" s="23" t="n">
        <f aca="false">1/((1+I34/2)^(2*((H34-$A$2)/365.25)))</f>
        <v>2.68388139643174</v>
      </c>
      <c r="K34" s="24" t="n">
        <f aca="false">$C$7/$A$7</f>
        <v>143809.523809524</v>
      </c>
      <c r="L34" s="24" t="n">
        <f aca="false">K34*J34</f>
        <v>385967.705582089</v>
      </c>
      <c r="M34" s="24" t="e">
        <f aca="false">L34*G34</f>
        <v>#NAME?</v>
      </c>
      <c r="O34" s="24" t="n">
        <f aca="false">E34*L34</f>
        <v>1023779.33905649</v>
      </c>
    </row>
    <row r="35" customFormat="false" ht="14.25" hidden="false" customHeight="false" outlineLevel="0" collapsed="false">
      <c r="A35" s="3" t="n">
        <v>37201</v>
      </c>
      <c r="B35" s="18" t="n">
        <f aca="false">A35-$A$2</f>
        <v>-8725</v>
      </c>
      <c r="C35" s="20" t="n">
        <f aca="false">C34</f>
        <v>3</v>
      </c>
      <c r="D35" s="19" t="n">
        <f aca="false">$F$7</f>
        <v>0.6</v>
      </c>
      <c r="E35" s="20" t="n">
        <f aca="false">$E$7</f>
        <v>2.6525</v>
      </c>
      <c r="F35" s="8" t="str">
        <f aca="false">F34</f>
        <v>P</v>
      </c>
      <c r="G35" s="20" t="e">
        <f aca="false">EURO(E35,C35,0,0,D35,B35,IF(F35="P",0,1),0)</f>
        <v>#NAME?</v>
      </c>
      <c r="H35" s="3" t="n">
        <f aca="false">H34</f>
        <v>37230</v>
      </c>
      <c r="I35" s="22" t="n">
        <f aca="false">$G$7+$H$7</f>
        <v>0.0419</v>
      </c>
      <c r="J35" s="23" t="n">
        <f aca="false">1/((1+I35/2)^(2*((H35-$A$2)/365.25)))</f>
        <v>2.68388139643174</v>
      </c>
      <c r="K35" s="24" t="n">
        <f aca="false">$C$7/$A$7</f>
        <v>143809.523809524</v>
      </c>
      <c r="L35" s="24" t="n">
        <f aca="false">K35*J35</f>
        <v>385967.705582089</v>
      </c>
      <c r="M35" s="24" t="e">
        <f aca="false">L35*G35</f>
        <v>#NAME?</v>
      </c>
      <c r="O35" s="24" t="n">
        <f aca="false">E35*L35</f>
        <v>1023779.33905649</v>
      </c>
    </row>
    <row r="36" customFormat="false" ht="14.25" hidden="false" customHeight="false" outlineLevel="0" collapsed="false">
      <c r="A36" s="3" t="n">
        <v>37202</v>
      </c>
      <c r="B36" s="18" t="n">
        <f aca="false">A36-$A$2</f>
        <v>-8724</v>
      </c>
      <c r="C36" s="20" t="n">
        <f aca="false">C35</f>
        <v>3</v>
      </c>
      <c r="D36" s="19" t="n">
        <f aca="false">$F$7</f>
        <v>0.6</v>
      </c>
      <c r="E36" s="20" t="n">
        <f aca="false">$E$7</f>
        <v>2.6525</v>
      </c>
      <c r="F36" s="8" t="str">
        <f aca="false">F35</f>
        <v>P</v>
      </c>
      <c r="G36" s="20" t="e">
        <f aca="false">EURO(E36,C36,0,0,D36,B36,IF(F36="P",0,1),0)</f>
        <v>#NAME?</v>
      </c>
      <c r="H36" s="3" t="n">
        <f aca="false">H35</f>
        <v>37230</v>
      </c>
      <c r="I36" s="22" t="n">
        <f aca="false">$G$7+$H$7</f>
        <v>0.0419</v>
      </c>
      <c r="J36" s="23" t="n">
        <f aca="false">1/((1+I36/2)^(2*((H36-$A$2)/365.25)))</f>
        <v>2.68388139643174</v>
      </c>
      <c r="K36" s="24" t="n">
        <f aca="false">$C$7/$A$7</f>
        <v>143809.523809524</v>
      </c>
      <c r="L36" s="24" t="n">
        <f aca="false">K36*J36</f>
        <v>385967.705582089</v>
      </c>
      <c r="M36" s="24" t="e">
        <f aca="false">L36*G36</f>
        <v>#NAME?</v>
      </c>
      <c r="O36" s="24" t="n">
        <f aca="false">E36*L36</f>
        <v>1023779.33905649</v>
      </c>
    </row>
    <row r="37" customFormat="false" ht="14.25" hidden="false" customHeight="false" outlineLevel="0" collapsed="false">
      <c r="A37" s="3" t="n">
        <v>37203</v>
      </c>
      <c r="B37" s="18" t="n">
        <f aca="false">A37-$A$2</f>
        <v>-8723</v>
      </c>
      <c r="C37" s="20" t="n">
        <f aca="false">C36</f>
        <v>3</v>
      </c>
      <c r="D37" s="19" t="n">
        <f aca="false">$F$7</f>
        <v>0.6</v>
      </c>
      <c r="E37" s="20" t="n">
        <f aca="false">$E$7</f>
        <v>2.6525</v>
      </c>
      <c r="F37" s="8" t="str">
        <f aca="false">F36</f>
        <v>P</v>
      </c>
      <c r="G37" s="20" t="e">
        <f aca="false">EURO(E37,C37,0,0,D37,B37,IF(F37="P",0,1),0)</f>
        <v>#NAME?</v>
      </c>
      <c r="H37" s="3" t="n">
        <f aca="false">H36</f>
        <v>37230</v>
      </c>
      <c r="I37" s="22" t="n">
        <f aca="false">$G$7+$H$7</f>
        <v>0.0419</v>
      </c>
      <c r="J37" s="23" t="n">
        <f aca="false">1/((1+I37/2)^(2*((H37-$A$2)/365.25)))</f>
        <v>2.68388139643174</v>
      </c>
      <c r="K37" s="24" t="n">
        <f aca="false">$C$7/$A$7</f>
        <v>143809.523809524</v>
      </c>
      <c r="L37" s="24" t="n">
        <f aca="false">K37*J37</f>
        <v>385967.705582089</v>
      </c>
      <c r="M37" s="24" t="e">
        <f aca="false">L37*G37</f>
        <v>#NAME?</v>
      </c>
      <c r="O37" s="24" t="n">
        <f aca="false">E37*L37</f>
        <v>1023779.33905649</v>
      </c>
    </row>
    <row r="38" customFormat="false" ht="14.25" hidden="false" customHeight="false" outlineLevel="0" collapsed="false">
      <c r="A38" s="3" t="n">
        <v>37204</v>
      </c>
      <c r="B38" s="18" t="n">
        <f aca="false">A38-$A$2</f>
        <v>-8722</v>
      </c>
      <c r="C38" s="20" t="n">
        <f aca="false">C37</f>
        <v>3</v>
      </c>
      <c r="D38" s="19" t="n">
        <f aca="false">$F$7</f>
        <v>0.6</v>
      </c>
      <c r="E38" s="20" t="n">
        <f aca="false">$E$7</f>
        <v>2.6525</v>
      </c>
      <c r="F38" s="8" t="str">
        <f aca="false">F37</f>
        <v>P</v>
      </c>
      <c r="G38" s="20" t="e">
        <f aca="false">EURO(E38,C38,0,0,D38,B38,IF(F38="P",0,1),0)</f>
        <v>#NAME?</v>
      </c>
      <c r="H38" s="3" t="n">
        <f aca="false">H37</f>
        <v>37230</v>
      </c>
      <c r="I38" s="22" t="n">
        <f aca="false">$G$7+$H$7</f>
        <v>0.0419</v>
      </c>
      <c r="J38" s="23" t="n">
        <f aca="false">1/((1+I38/2)^(2*((H38-$A$2)/365.25)))</f>
        <v>2.68388139643174</v>
      </c>
      <c r="K38" s="24" t="n">
        <f aca="false">$C$7/$A$7</f>
        <v>143809.523809524</v>
      </c>
      <c r="L38" s="24" t="n">
        <f aca="false">K38*J38</f>
        <v>385967.705582089</v>
      </c>
      <c r="M38" s="24" t="e">
        <f aca="false">L38*G38</f>
        <v>#NAME?</v>
      </c>
      <c r="O38" s="24" t="n">
        <f aca="false">E38*L38</f>
        <v>1023779.33905649</v>
      </c>
    </row>
    <row r="39" customFormat="false" ht="14.25" hidden="false" customHeight="false" outlineLevel="0" collapsed="false">
      <c r="A39" s="3" t="n">
        <v>37207</v>
      </c>
      <c r="B39" s="18" t="n">
        <f aca="false">A39-$A$2</f>
        <v>-8719</v>
      </c>
      <c r="C39" s="20" t="n">
        <f aca="false">C38</f>
        <v>3</v>
      </c>
      <c r="D39" s="19" t="n">
        <f aca="false">$F$7</f>
        <v>0.6</v>
      </c>
      <c r="E39" s="20" t="n">
        <f aca="false">$E$7</f>
        <v>2.6525</v>
      </c>
      <c r="F39" s="8" t="str">
        <f aca="false">F38</f>
        <v>P</v>
      </c>
      <c r="G39" s="20" t="e">
        <f aca="false">EURO(E39,C39,0,0,D39,B39,IF(F39="P",0,1),0)</f>
        <v>#NAME?</v>
      </c>
      <c r="H39" s="3" t="n">
        <f aca="false">H38</f>
        <v>37230</v>
      </c>
      <c r="I39" s="22" t="n">
        <f aca="false">$G$7+$H$7</f>
        <v>0.0419</v>
      </c>
      <c r="J39" s="23" t="n">
        <f aca="false">1/((1+I39/2)^(2*((H39-$A$2)/365.25)))</f>
        <v>2.68388139643174</v>
      </c>
      <c r="K39" s="24" t="n">
        <f aca="false">$C$7/$A$7</f>
        <v>143809.523809524</v>
      </c>
      <c r="L39" s="24" t="n">
        <f aca="false">K39*J39</f>
        <v>385967.705582089</v>
      </c>
      <c r="M39" s="24" t="e">
        <f aca="false">L39*G39</f>
        <v>#NAME?</v>
      </c>
      <c r="O39" s="24" t="n">
        <f aca="false">E39*L39</f>
        <v>1023779.33905649</v>
      </c>
    </row>
    <row r="40" customFormat="false" ht="14.25" hidden="false" customHeight="false" outlineLevel="0" collapsed="false">
      <c r="A40" s="3" t="n">
        <v>37208</v>
      </c>
      <c r="B40" s="18" t="n">
        <f aca="false">A40-$A$2</f>
        <v>-8718</v>
      </c>
      <c r="C40" s="20" t="n">
        <f aca="false">C39</f>
        <v>3</v>
      </c>
      <c r="D40" s="19" t="n">
        <f aca="false">$F$7</f>
        <v>0.6</v>
      </c>
      <c r="E40" s="20" t="n">
        <f aca="false">$E$7</f>
        <v>2.6525</v>
      </c>
      <c r="F40" s="8" t="str">
        <f aca="false">F39</f>
        <v>P</v>
      </c>
      <c r="G40" s="20" t="e">
        <f aca="false">EURO(E40,C40,0,0,D40,B40,IF(F40="P",0,1),0)</f>
        <v>#NAME?</v>
      </c>
      <c r="H40" s="3" t="n">
        <f aca="false">H39</f>
        <v>37230</v>
      </c>
      <c r="I40" s="22" t="n">
        <f aca="false">$G$7+$H$7</f>
        <v>0.0419</v>
      </c>
      <c r="J40" s="23" t="n">
        <f aca="false">1/((1+I40/2)^(2*((H40-$A$2)/365.25)))</f>
        <v>2.68388139643174</v>
      </c>
      <c r="K40" s="24" t="n">
        <f aca="false">$C$7/$A$7</f>
        <v>143809.523809524</v>
      </c>
      <c r="L40" s="24" t="n">
        <f aca="false">K40*J40</f>
        <v>385967.705582089</v>
      </c>
      <c r="M40" s="24" t="e">
        <f aca="false">L40*G40</f>
        <v>#NAME?</v>
      </c>
      <c r="O40" s="24" t="n">
        <f aca="false">E40*L40</f>
        <v>1023779.33905649</v>
      </c>
    </row>
    <row r="41" customFormat="false" ht="14.25" hidden="false" customHeight="false" outlineLevel="0" collapsed="false">
      <c r="A41" s="3" t="n">
        <v>37209</v>
      </c>
      <c r="B41" s="18" t="n">
        <f aca="false">A41-$A$2</f>
        <v>-8717</v>
      </c>
      <c r="C41" s="20" t="n">
        <f aca="false">C40</f>
        <v>3</v>
      </c>
      <c r="D41" s="19" t="n">
        <f aca="false">$F$7</f>
        <v>0.6</v>
      </c>
      <c r="E41" s="20" t="n">
        <f aca="false">$E$7</f>
        <v>2.6525</v>
      </c>
      <c r="F41" s="8" t="str">
        <f aca="false">F40</f>
        <v>P</v>
      </c>
      <c r="G41" s="20" t="e">
        <f aca="false">EURO(E41,C41,0,0,D41,B41,IF(F41="P",0,1),0)</f>
        <v>#NAME?</v>
      </c>
      <c r="H41" s="3" t="n">
        <f aca="false">H40</f>
        <v>37230</v>
      </c>
      <c r="I41" s="22" t="n">
        <f aca="false">$G$7+$H$7</f>
        <v>0.0419</v>
      </c>
      <c r="J41" s="23" t="n">
        <f aca="false">1/((1+I41/2)^(2*((H41-$A$2)/365.25)))</f>
        <v>2.68388139643174</v>
      </c>
      <c r="K41" s="24" t="n">
        <f aca="false">$C$7/$A$7</f>
        <v>143809.523809524</v>
      </c>
      <c r="L41" s="24" t="n">
        <f aca="false">K41*J41</f>
        <v>385967.705582089</v>
      </c>
      <c r="M41" s="24" t="e">
        <f aca="false">L41*G41</f>
        <v>#NAME?</v>
      </c>
      <c r="O41" s="24" t="n">
        <f aca="false">E41*L41</f>
        <v>1023779.33905649</v>
      </c>
    </row>
    <row r="42" customFormat="false" ht="14.25" hidden="false" customHeight="false" outlineLevel="0" collapsed="false">
      <c r="A42" s="3" t="n">
        <v>37210</v>
      </c>
      <c r="B42" s="18" t="n">
        <f aca="false">A42-$A$2</f>
        <v>-8716</v>
      </c>
      <c r="C42" s="20" t="n">
        <f aca="false">C41</f>
        <v>3</v>
      </c>
      <c r="D42" s="19" t="n">
        <f aca="false">$F$7</f>
        <v>0.6</v>
      </c>
      <c r="E42" s="20" t="n">
        <f aca="false">$E$7</f>
        <v>2.6525</v>
      </c>
      <c r="F42" s="8" t="str">
        <f aca="false">F41</f>
        <v>P</v>
      </c>
      <c r="G42" s="20" t="e">
        <f aca="false">EURO(E42,C42,0,0,D42,B42,IF(F42="P",0,1),0)</f>
        <v>#NAME?</v>
      </c>
      <c r="H42" s="3" t="n">
        <f aca="false">H41</f>
        <v>37230</v>
      </c>
      <c r="I42" s="22" t="n">
        <f aca="false">$G$7+$H$7</f>
        <v>0.0419</v>
      </c>
      <c r="J42" s="23" t="n">
        <f aca="false">1/((1+I42/2)^(2*((H42-$A$2)/365.25)))</f>
        <v>2.68388139643174</v>
      </c>
      <c r="K42" s="24" t="n">
        <f aca="false">$C$7/$A$7</f>
        <v>143809.523809524</v>
      </c>
      <c r="L42" s="24" t="n">
        <f aca="false">K42*J42</f>
        <v>385967.705582089</v>
      </c>
      <c r="M42" s="24" t="e">
        <f aca="false">L42*G42</f>
        <v>#NAME?</v>
      </c>
      <c r="O42" s="24" t="n">
        <f aca="false">E42*L42</f>
        <v>1023779.33905649</v>
      </c>
    </row>
    <row r="43" customFormat="false" ht="14.25" hidden="false" customHeight="false" outlineLevel="0" collapsed="false">
      <c r="A43" s="3" t="n">
        <v>37211</v>
      </c>
      <c r="B43" s="18" t="n">
        <f aca="false">A43-$A$2</f>
        <v>-8715</v>
      </c>
      <c r="C43" s="20" t="n">
        <f aca="false">C42</f>
        <v>3</v>
      </c>
      <c r="D43" s="19" t="n">
        <f aca="false">$F$7</f>
        <v>0.6</v>
      </c>
      <c r="E43" s="20" t="n">
        <f aca="false">$E$7</f>
        <v>2.6525</v>
      </c>
      <c r="F43" s="8" t="str">
        <f aca="false">F42</f>
        <v>P</v>
      </c>
      <c r="G43" s="20" t="e">
        <f aca="false">EURO(E43,C43,0,0,D43,B43,IF(F43="P",0,1),0)</f>
        <v>#NAME?</v>
      </c>
      <c r="H43" s="3" t="n">
        <f aca="false">H42</f>
        <v>37230</v>
      </c>
      <c r="I43" s="22" t="n">
        <f aca="false">$G$7+$H$7</f>
        <v>0.0419</v>
      </c>
      <c r="J43" s="23" t="n">
        <f aca="false">1/((1+I43/2)^(2*((H43-$A$2)/365.25)))</f>
        <v>2.68388139643174</v>
      </c>
      <c r="K43" s="24" t="n">
        <f aca="false">$C$7/$A$7</f>
        <v>143809.523809524</v>
      </c>
      <c r="L43" s="24" t="n">
        <f aca="false">K43*J43</f>
        <v>385967.705582089</v>
      </c>
      <c r="M43" s="24" t="e">
        <f aca="false">L43*G43</f>
        <v>#NAME?</v>
      </c>
      <c r="O43" s="24" t="n">
        <f aca="false">E43*L43</f>
        <v>1023779.33905649</v>
      </c>
    </row>
    <row r="44" customFormat="false" ht="14.25" hidden="false" customHeight="false" outlineLevel="0" collapsed="false">
      <c r="A44" s="3" t="n">
        <v>37214</v>
      </c>
      <c r="B44" s="18" t="n">
        <f aca="false">A44-$A$2</f>
        <v>-8712</v>
      </c>
      <c r="C44" s="20" t="n">
        <f aca="false">C43</f>
        <v>3</v>
      </c>
      <c r="D44" s="19" t="n">
        <f aca="false">$F$7</f>
        <v>0.6</v>
      </c>
      <c r="E44" s="20" t="n">
        <f aca="false">$E$7</f>
        <v>2.6525</v>
      </c>
      <c r="F44" s="8" t="str">
        <f aca="false">F43</f>
        <v>P</v>
      </c>
      <c r="G44" s="20" t="e">
        <f aca="false">EURO(E44,C44,0,0,D44,B44,IF(F44="P",0,1),0)</f>
        <v>#NAME?</v>
      </c>
      <c r="H44" s="3" t="n">
        <f aca="false">H43</f>
        <v>37230</v>
      </c>
      <c r="I44" s="22" t="n">
        <f aca="false">$G$7+$H$7</f>
        <v>0.0419</v>
      </c>
      <c r="J44" s="23" t="n">
        <f aca="false">1/((1+I44/2)^(2*((H44-$A$2)/365.25)))</f>
        <v>2.68388139643174</v>
      </c>
      <c r="K44" s="24" t="n">
        <f aca="false">$C$7/$A$7</f>
        <v>143809.523809524</v>
      </c>
      <c r="L44" s="24" t="n">
        <f aca="false">K44*J44</f>
        <v>385967.705582089</v>
      </c>
      <c r="M44" s="24" t="e">
        <f aca="false">L44*G44</f>
        <v>#NAME?</v>
      </c>
      <c r="O44" s="24" t="n">
        <f aca="false">E44*L44</f>
        <v>1023779.33905649</v>
      </c>
    </row>
    <row r="45" customFormat="false" ht="14.25" hidden="false" customHeight="false" outlineLevel="0" collapsed="false">
      <c r="A45" s="3" t="n">
        <v>37215</v>
      </c>
      <c r="B45" s="18" t="n">
        <f aca="false">A45-$A$2</f>
        <v>-8711</v>
      </c>
      <c r="C45" s="20" t="n">
        <f aca="false">C44</f>
        <v>3</v>
      </c>
      <c r="D45" s="19" t="n">
        <f aca="false">$F$7</f>
        <v>0.6</v>
      </c>
      <c r="E45" s="20" t="n">
        <f aca="false">$E$7</f>
        <v>2.6525</v>
      </c>
      <c r="F45" s="8" t="str">
        <f aca="false">F44</f>
        <v>P</v>
      </c>
      <c r="G45" s="20" t="e">
        <f aca="false">EURO(E45,C45,0,0,D45,B45,IF(F45="P",0,1),0)</f>
        <v>#NAME?</v>
      </c>
      <c r="H45" s="3" t="n">
        <f aca="false">H44</f>
        <v>37230</v>
      </c>
      <c r="I45" s="22" t="n">
        <f aca="false">$G$7+$H$7</f>
        <v>0.0419</v>
      </c>
      <c r="J45" s="23" t="n">
        <f aca="false">1/((1+I45/2)^(2*((H45-$A$2)/365.25)))</f>
        <v>2.68388139643174</v>
      </c>
      <c r="K45" s="24" t="n">
        <f aca="false">$C$7/$A$7</f>
        <v>143809.523809524</v>
      </c>
      <c r="L45" s="24" t="n">
        <f aca="false">K45*J45</f>
        <v>385967.705582089</v>
      </c>
      <c r="M45" s="24" t="e">
        <f aca="false">L45*G45</f>
        <v>#NAME?</v>
      </c>
      <c r="O45" s="24" t="n">
        <f aca="false">E45*L45</f>
        <v>1023779.33905649</v>
      </c>
    </row>
    <row r="46" customFormat="false" ht="14.25" hidden="false" customHeight="false" outlineLevel="0" collapsed="false">
      <c r="A46" s="3" t="n">
        <v>37216</v>
      </c>
      <c r="B46" s="18" t="n">
        <f aca="false">A46-$A$2</f>
        <v>-8710</v>
      </c>
      <c r="C46" s="20" t="n">
        <f aca="false">C45</f>
        <v>3</v>
      </c>
      <c r="D46" s="19" t="n">
        <f aca="false">$F$7</f>
        <v>0.6</v>
      </c>
      <c r="E46" s="20" t="n">
        <f aca="false">$E$7</f>
        <v>2.6525</v>
      </c>
      <c r="F46" s="8" t="str">
        <f aca="false">F45</f>
        <v>P</v>
      </c>
      <c r="G46" s="20" t="e">
        <f aca="false">EURO(E46,C46,0,0,D46,B46,IF(F46="P",0,1),0)</f>
        <v>#NAME?</v>
      </c>
      <c r="H46" s="3" t="n">
        <f aca="false">H45</f>
        <v>37230</v>
      </c>
      <c r="I46" s="22" t="n">
        <f aca="false">$G$7+$H$7</f>
        <v>0.0419</v>
      </c>
      <c r="J46" s="23" t="n">
        <f aca="false">1/((1+I46/2)^(2*((H46-$A$2)/365.25)))</f>
        <v>2.68388139643174</v>
      </c>
      <c r="K46" s="24" t="n">
        <f aca="false">$C$7/$A$7</f>
        <v>143809.523809524</v>
      </c>
      <c r="L46" s="24" t="n">
        <f aca="false">K46*J46</f>
        <v>385967.705582089</v>
      </c>
      <c r="M46" s="24" t="e">
        <f aca="false">L46*G46</f>
        <v>#NAME?</v>
      </c>
      <c r="O46" s="24" t="n">
        <f aca="false">E46*L46</f>
        <v>1023779.33905649</v>
      </c>
    </row>
    <row r="47" customFormat="false" ht="14.25" hidden="false" customHeight="false" outlineLevel="0" collapsed="false">
      <c r="A47" s="3" t="n">
        <v>37218</v>
      </c>
      <c r="B47" s="18" t="n">
        <f aca="false">A47-$A$2</f>
        <v>-8708</v>
      </c>
      <c r="C47" s="20" t="n">
        <f aca="false">C46</f>
        <v>3</v>
      </c>
      <c r="D47" s="19" t="n">
        <f aca="false">$F$7</f>
        <v>0.6</v>
      </c>
      <c r="E47" s="20" t="n">
        <f aca="false">$E$7</f>
        <v>2.6525</v>
      </c>
      <c r="F47" s="8" t="str">
        <f aca="false">F46</f>
        <v>P</v>
      </c>
      <c r="G47" s="20" t="e">
        <f aca="false">EURO(E47,C47,0,0,D47,B47,IF(F47="P",0,1),0)</f>
        <v>#NAME?</v>
      </c>
      <c r="H47" s="3" t="n">
        <f aca="false">H46</f>
        <v>37230</v>
      </c>
      <c r="I47" s="22" t="n">
        <f aca="false">$G$7+$H$7</f>
        <v>0.0419</v>
      </c>
      <c r="J47" s="23" t="n">
        <f aca="false">1/((1+I47/2)^(2*((H47-$A$2)/365.25)))</f>
        <v>2.68388139643174</v>
      </c>
      <c r="K47" s="24" t="n">
        <f aca="false">$C$7/$A$7</f>
        <v>143809.523809524</v>
      </c>
      <c r="L47" s="24" t="n">
        <f aca="false">K47*J47</f>
        <v>385967.705582089</v>
      </c>
      <c r="M47" s="24" t="e">
        <f aca="false">L47*G47</f>
        <v>#NAME?</v>
      </c>
      <c r="O47" s="24" t="n">
        <f aca="false">E47*L47</f>
        <v>1023779.33905649</v>
      </c>
    </row>
    <row r="48" customFormat="false" ht="14.25" hidden="false" customHeight="false" outlineLevel="0" collapsed="false">
      <c r="A48" s="3" t="n">
        <v>37221</v>
      </c>
      <c r="B48" s="18" t="n">
        <f aca="false">A48-$A$2</f>
        <v>-8705</v>
      </c>
      <c r="C48" s="20" t="n">
        <f aca="false">C47</f>
        <v>3</v>
      </c>
      <c r="D48" s="19" t="n">
        <f aca="false">$F$7</f>
        <v>0.6</v>
      </c>
      <c r="E48" s="20" t="n">
        <f aca="false">$E$7</f>
        <v>2.6525</v>
      </c>
      <c r="F48" s="8" t="str">
        <f aca="false">F47</f>
        <v>P</v>
      </c>
      <c r="G48" s="20" t="e">
        <f aca="false">EURO(E48,C48,0,0,D48,B48,IF(F48="P",0,1),0)</f>
        <v>#NAME?</v>
      </c>
      <c r="H48" s="3" t="n">
        <f aca="false">H47</f>
        <v>37230</v>
      </c>
      <c r="I48" s="22" t="n">
        <f aca="false">$G$7+$H$7</f>
        <v>0.0419</v>
      </c>
      <c r="J48" s="23" t="n">
        <f aca="false">1/((1+I48/2)^(2*((H48-$A$2)/365.25)))</f>
        <v>2.68388139643174</v>
      </c>
      <c r="K48" s="24" t="n">
        <f aca="false">$C$7/$A$7</f>
        <v>143809.523809524</v>
      </c>
      <c r="L48" s="24" t="n">
        <f aca="false">K48*J48</f>
        <v>385967.705582089</v>
      </c>
      <c r="M48" s="24" t="e">
        <f aca="false">L48*G48</f>
        <v>#NAME?</v>
      </c>
      <c r="O48" s="24" t="n">
        <f aca="false">E48*L48</f>
        <v>1023779.33905649</v>
      </c>
    </row>
    <row r="49" customFormat="false" ht="14.25" hidden="false" customHeight="false" outlineLevel="0" collapsed="false">
      <c r="A49" s="25" t="n">
        <v>37222</v>
      </c>
      <c r="B49" s="18" t="n">
        <f aca="false">A49-$A$2</f>
        <v>-8704</v>
      </c>
      <c r="C49" s="20" t="n">
        <f aca="false">C48</f>
        <v>3</v>
      </c>
      <c r="D49" s="19" t="n">
        <f aca="false">$F$7</f>
        <v>0.6</v>
      </c>
      <c r="E49" s="20" t="n">
        <f aca="false">$E$7</f>
        <v>2.6525</v>
      </c>
      <c r="F49" s="8" t="str">
        <f aca="false">F48</f>
        <v>P</v>
      </c>
      <c r="G49" s="20" t="e">
        <f aca="false">EURO(E49,C49,0,0,D49,B49,IF(F49="P",0,1),0)</f>
        <v>#NAME?</v>
      </c>
      <c r="H49" s="3" t="n">
        <f aca="false">H48</f>
        <v>37230</v>
      </c>
      <c r="I49" s="22" t="n">
        <f aca="false">$G$7+$H$7</f>
        <v>0.0419</v>
      </c>
      <c r="J49" s="23" t="n">
        <f aca="false">1/((1+I49/2)^(2*((H49-$A$2)/365.25)))</f>
        <v>2.68388139643174</v>
      </c>
      <c r="K49" s="24" t="n">
        <f aca="false">$C$7/$A$7</f>
        <v>143809.523809524</v>
      </c>
      <c r="L49" s="24" t="n">
        <f aca="false">K49*J49</f>
        <v>385967.705582089</v>
      </c>
      <c r="M49" s="24" t="e">
        <f aca="false">L49*G49</f>
        <v>#NAME?</v>
      </c>
      <c r="O49" s="24" t="n">
        <f aca="false">E49*L49</f>
        <v>1023779.33905649</v>
      </c>
    </row>
    <row r="50" customFormat="false" ht="14.25" hidden="false" customHeight="false" outlineLevel="0" collapsed="false">
      <c r="A50" s="3" t="n">
        <v>37223</v>
      </c>
      <c r="B50" s="18" t="n">
        <f aca="false">A50-$A$2</f>
        <v>-8703</v>
      </c>
      <c r="C50" s="20" t="n">
        <f aca="false">C49</f>
        <v>3</v>
      </c>
      <c r="D50" s="19" t="n">
        <f aca="false">$F$8</f>
        <v>0.57</v>
      </c>
      <c r="E50" s="20" t="n">
        <f aca="false">$E$8</f>
        <v>2.865</v>
      </c>
      <c r="F50" s="8" t="str">
        <f aca="false">F49</f>
        <v>P</v>
      </c>
      <c r="G50" s="20" t="e">
        <f aca="false">EURO(E50,C50,0,0,D50,B50,IF(F50="P",0,1),0)</f>
        <v>#NAME?</v>
      </c>
      <c r="H50" s="3" t="n">
        <f aca="false">H49</f>
        <v>37230</v>
      </c>
      <c r="I50" s="22" t="n">
        <f aca="false">$G$7+$H$7</f>
        <v>0.0419</v>
      </c>
      <c r="J50" s="23" t="n">
        <f aca="false">1/((1+I50/2)^(2*((H50-$A$2)/365.25)))</f>
        <v>2.68388139643174</v>
      </c>
      <c r="K50" s="24" t="n">
        <f aca="false">$C$7/$A$7</f>
        <v>143809.523809524</v>
      </c>
      <c r="L50" s="24" t="n">
        <f aca="false">K50*J50</f>
        <v>385967.705582089</v>
      </c>
      <c r="M50" s="24" t="e">
        <f aca="false">L50*G50</f>
        <v>#NAME?</v>
      </c>
      <c r="O50" s="24" t="n">
        <f aca="false">E50*L50</f>
        <v>1105797.47649268</v>
      </c>
    </row>
    <row r="51" customFormat="false" ht="14.25" hidden="false" customHeight="false" outlineLevel="0" collapsed="false">
      <c r="A51" s="3" t="n">
        <v>37224</v>
      </c>
      <c r="B51" s="18" t="n">
        <f aca="false">A51-$A$2</f>
        <v>-8702</v>
      </c>
      <c r="C51" s="20" t="n">
        <f aca="false">C50</f>
        <v>3</v>
      </c>
      <c r="D51" s="19" t="n">
        <f aca="false">$F$8</f>
        <v>0.57</v>
      </c>
      <c r="E51" s="20" t="n">
        <f aca="false">$E$8</f>
        <v>2.865</v>
      </c>
      <c r="F51" s="8" t="str">
        <f aca="false">F50</f>
        <v>P</v>
      </c>
      <c r="G51" s="20" t="e">
        <f aca="false">EURO(E51,C51,0,0,D51,B51,IF(F51="P",0,1),0)</f>
        <v>#NAME?</v>
      </c>
      <c r="H51" s="3" t="n">
        <f aca="false">H50</f>
        <v>37230</v>
      </c>
      <c r="I51" s="22" t="n">
        <f aca="false">$G$7+$H$7</f>
        <v>0.0419</v>
      </c>
      <c r="J51" s="23" t="n">
        <f aca="false">1/((1+I51/2)^(2*((H51-$A$2)/365.25)))</f>
        <v>2.68388139643174</v>
      </c>
      <c r="K51" s="24" t="n">
        <f aca="false">$C$7/$A$7</f>
        <v>143809.523809524</v>
      </c>
      <c r="L51" s="24" t="n">
        <f aca="false">K51*J51</f>
        <v>385967.705582089</v>
      </c>
      <c r="M51" s="24" t="e">
        <f aca="false">L51*G51</f>
        <v>#NAME?</v>
      </c>
      <c r="O51" s="24" t="n">
        <f aca="false">E51*L51</f>
        <v>1105797.47649268</v>
      </c>
    </row>
    <row r="52" customFormat="false" ht="14.25" hidden="false" customHeight="false" outlineLevel="0" collapsed="false">
      <c r="A52" s="3" t="n">
        <v>37225</v>
      </c>
      <c r="B52" s="18" t="n">
        <f aca="false">A52-$A$2</f>
        <v>-8701</v>
      </c>
      <c r="C52" s="20" t="n">
        <f aca="false">C51</f>
        <v>3</v>
      </c>
      <c r="D52" s="19" t="n">
        <f aca="false">$F$8</f>
        <v>0.57</v>
      </c>
      <c r="E52" s="20" t="n">
        <f aca="false">$E$8</f>
        <v>2.865</v>
      </c>
      <c r="F52" s="8" t="str">
        <f aca="false">F51</f>
        <v>P</v>
      </c>
      <c r="G52" s="20" t="e">
        <f aca="false">EURO(E52,C52,0,0,D52,B52,IF(F52="P",0,1),0)</f>
        <v>#NAME?</v>
      </c>
      <c r="H52" s="3" t="n">
        <f aca="false">H51</f>
        <v>37230</v>
      </c>
      <c r="I52" s="22" t="n">
        <f aca="false">$G$7+$H$7</f>
        <v>0.0419</v>
      </c>
      <c r="J52" s="23" t="n">
        <f aca="false">1/((1+I52/2)^(2*((H52-$A$2)/365.25)))</f>
        <v>2.68388139643174</v>
      </c>
      <c r="K52" s="24" t="n">
        <f aca="false">$C$7/$A$7</f>
        <v>143809.523809524</v>
      </c>
      <c r="L52" s="24" t="n">
        <f aca="false">K52*J52</f>
        <v>385967.705582089</v>
      </c>
      <c r="M52" s="24" t="e">
        <f aca="false">L52*G52</f>
        <v>#NAME?</v>
      </c>
      <c r="O52" s="24" t="n">
        <f aca="false">E52*L52</f>
        <v>1105797.47649268</v>
      </c>
    </row>
    <row r="53" customFormat="false" ht="14.25" hidden="false" customHeight="false" outlineLevel="0" collapsed="false">
      <c r="A53" s="3" t="n">
        <v>37228</v>
      </c>
      <c r="B53" s="18" t="n">
        <f aca="false">A53-$A$2</f>
        <v>-8698</v>
      </c>
      <c r="C53" s="20" t="n">
        <f aca="false">C52</f>
        <v>3</v>
      </c>
      <c r="D53" s="19" t="n">
        <f aca="false">$F$8</f>
        <v>0.57</v>
      </c>
      <c r="E53" s="20" t="n">
        <f aca="false">$E$8</f>
        <v>2.865</v>
      </c>
      <c r="F53" s="8" t="str">
        <f aca="false">F52</f>
        <v>P</v>
      </c>
      <c r="G53" s="20" t="e">
        <f aca="false">EURO(E53,C53,0,0,D53,B53,IF(F53="P",0,1),0)</f>
        <v>#NAME?</v>
      </c>
      <c r="H53" s="2" t="n">
        <v>37261</v>
      </c>
      <c r="I53" s="22" t="n">
        <f aca="false">$G$8+$H$8</f>
        <v>0.0417</v>
      </c>
      <c r="J53" s="23" t="n">
        <f aca="false">1/((1+I53/2)^(2*((H53-$A$2)/365.25)))</f>
        <v>2.66205135628137</v>
      </c>
      <c r="K53" s="24" t="n">
        <f aca="false">$C$8/$A$8</f>
        <v>158947.368421053</v>
      </c>
      <c r="L53" s="24" t="n">
        <f aca="false">K53*J53</f>
        <v>423126.057682617</v>
      </c>
      <c r="M53" s="24" t="e">
        <f aca="false">L53*G53</f>
        <v>#NAME?</v>
      </c>
      <c r="O53" s="24" t="n">
        <f aca="false">E53*L53</f>
        <v>1212256.1552607</v>
      </c>
      <c r="Q53" s="24" t="n">
        <f aca="false">SUM(O53:O71)</f>
        <v>23036040.3953859</v>
      </c>
      <c r="R53" s="24" t="n">
        <f aca="false">SUM(L53:L71)</f>
        <v>8039395.09596973</v>
      </c>
      <c r="S53" s="0" t="n">
        <f aca="false">Q53/R53</f>
        <v>2.86539473684211</v>
      </c>
    </row>
    <row r="54" customFormat="false" ht="14.25" hidden="false" customHeight="false" outlineLevel="0" collapsed="false">
      <c r="A54" s="3" t="n">
        <v>37229</v>
      </c>
      <c r="B54" s="18" t="n">
        <f aca="false">A54-$A$2</f>
        <v>-8697</v>
      </c>
      <c r="C54" s="20" t="n">
        <f aca="false">C53</f>
        <v>3</v>
      </c>
      <c r="D54" s="19" t="n">
        <f aca="false">$F$8</f>
        <v>0.57</v>
      </c>
      <c r="E54" s="20" t="n">
        <f aca="false">$E$8</f>
        <v>2.865</v>
      </c>
      <c r="F54" s="8" t="str">
        <f aca="false">F53</f>
        <v>P</v>
      </c>
      <c r="G54" s="20" t="e">
        <f aca="false">EURO(E54,C54,0,0,D54,B54,IF(F54="P",0,1),0)</f>
        <v>#NAME?</v>
      </c>
      <c r="H54" s="3" t="n">
        <f aca="false">H53</f>
        <v>37261</v>
      </c>
      <c r="I54" s="22" t="n">
        <f aca="false">$G$8+$H$8</f>
        <v>0.0417</v>
      </c>
      <c r="J54" s="23" t="n">
        <f aca="false">1/((1+I54/2)^(2*((H54-$A$2)/365.25)))</f>
        <v>2.66205135628137</v>
      </c>
      <c r="K54" s="24" t="n">
        <f aca="false">$C$8/$A$8</f>
        <v>158947.368421053</v>
      </c>
      <c r="L54" s="24" t="n">
        <f aca="false">K54*J54</f>
        <v>423126.057682617</v>
      </c>
      <c r="M54" s="24" t="e">
        <f aca="false">L54*G54</f>
        <v>#NAME?</v>
      </c>
      <c r="O54" s="24" t="n">
        <f aca="false">E54*L54</f>
        <v>1212256.1552607</v>
      </c>
    </row>
    <row r="55" customFormat="false" ht="14.25" hidden="false" customHeight="false" outlineLevel="0" collapsed="false">
      <c r="A55" s="3" t="n">
        <v>37230</v>
      </c>
      <c r="B55" s="18" t="n">
        <f aca="false">A55-$A$2</f>
        <v>-8696</v>
      </c>
      <c r="C55" s="20" t="n">
        <f aca="false">C54</f>
        <v>3</v>
      </c>
      <c r="D55" s="19" t="n">
        <f aca="false">$F$8</f>
        <v>0.57</v>
      </c>
      <c r="E55" s="20" t="n">
        <f aca="false">$E$8</f>
        <v>2.865</v>
      </c>
      <c r="F55" s="8" t="str">
        <f aca="false">F54</f>
        <v>P</v>
      </c>
      <c r="G55" s="20" t="e">
        <f aca="false">EURO(E55,C55,0,0,D55,B55,IF(F55="P",0,1),0)</f>
        <v>#NAME?</v>
      </c>
      <c r="H55" s="3" t="n">
        <f aca="false">H54</f>
        <v>37261</v>
      </c>
      <c r="I55" s="22" t="n">
        <f aca="false">$G$8+$H$8</f>
        <v>0.0417</v>
      </c>
      <c r="J55" s="23" t="n">
        <f aca="false">1/((1+I55/2)^(2*((H55-$A$2)/365.25)))</f>
        <v>2.66205135628137</v>
      </c>
      <c r="K55" s="24" t="n">
        <f aca="false">$C$8/$A$8</f>
        <v>158947.368421053</v>
      </c>
      <c r="L55" s="24" t="n">
        <f aca="false">K55*J55</f>
        <v>423126.057682617</v>
      </c>
      <c r="M55" s="24" t="e">
        <f aca="false">L55*G55</f>
        <v>#NAME?</v>
      </c>
      <c r="O55" s="24" t="n">
        <f aca="false">E55*L55</f>
        <v>1212256.1552607</v>
      </c>
    </row>
    <row r="56" customFormat="false" ht="14.25" hidden="false" customHeight="false" outlineLevel="0" collapsed="false">
      <c r="A56" s="3" t="n">
        <v>37231</v>
      </c>
      <c r="B56" s="18" t="n">
        <f aca="false">A56-$A$2</f>
        <v>-8695</v>
      </c>
      <c r="C56" s="20" t="n">
        <f aca="false">C55</f>
        <v>3</v>
      </c>
      <c r="D56" s="19" t="n">
        <f aca="false">$F$8</f>
        <v>0.57</v>
      </c>
      <c r="E56" s="20" t="n">
        <f aca="false">$E$8</f>
        <v>2.865</v>
      </c>
      <c r="F56" s="8" t="str">
        <f aca="false">F55</f>
        <v>P</v>
      </c>
      <c r="G56" s="20" t="e">
        <f aca="false">EURO(E56,C56,0,0,D56,B56,IF(F56="P",0,1),0)</f>
        <v>#NAME?</v>
      </c>
      <c r="H56" s="3" t="n">
        <f aca="false">H55</f>
        <v>37261</v>
      </c>
      <c r="I56" s="22" t="n">
        <f aca="false">$G$8+$H$8</f>
        <v>0.0417</v>
      </c>
      <c r="J56" s="23" t="n">
        <f aca="false">1/((1+I56/2)^(2*((H56-$A$2)/365.25)))</f>
        <v>2.66205135628137</v>
      </c>
      <c r="K56" s="24" t="n">
        <f aca="false">$C$8/$A$8</f>
        <v>158947.368421053</v>
      </c>
      <c r="L56" s="24" t="n">
        <f aca="false">K56*J56</f>
        <v>423126.057682617</v>
      </c>
      <c r="M56" s="24" t="e">
        <f aca="false">L56*G56</f>
        <v>#NAME?</v>
      </c>
      <c r="O56" s="24" t="n">
        <f aca="false">E56*L56</f>
        <v>1212256.1552607</v>
      </c>
    </row>
    <row r="57" customFormat="false" ht="14.25" hidden="false" customHeight="false" outlineLevel="0" collapsed="false">
      <c r="A57" s="3" t="n">
        <v>37232</v>
      </c>
      <c r="B57" s="18" t="n">
        <f aca="false">A57-$A$2</f>
        <v>-8694</v>
      </c>
      <c r="C57" s="20" t="n">
        <f aca="false">C56</f>
        <v>3</v>
      </c>
      <c r="D57" s="19" t="n">
        <f aca="false">$F$8</f>
        <v>0.57</v>
      </c>
      <c r="E57" s="20" t="n">
        <f aca="false">$E$8</f>
        <v>2.865</v>
      </c>
      <c r="F57" s="8" t="str">
        <f aca="false">F56</f>
        <v>P</v>
      </c>
      <c r="G57" s="20" t="e">
        <f aca="false">EURO(E57,C57,0,0,D57,B57,IF(F57="P",0,1),0)</f>
        <v>#NAME?</v>
      </c>
      <c r="H57" s="3" t="n">
        <f aca="false">H56</f>
        <v>37261</v>
      </c>
      <c r="I57" s="22" t="n">
        <f aca="false">$G$8+$H$8</f>
        <v>0.0417</v>
      </c>
      <c r="J57" s="23" t="n">
        <f aca="false">1/((1+I57/2)^(2*((H57-$A$2)/365.25)))</f>
        <v>2.66205135628137</v>
      </c>
      <c r="K57" s="24" t="n">
        <f aca="false">$C$8/$A$8</f>
        <v>158947.368421053</v>
      </c>
      <c r="L57" s="24" t="n">
        <f aca="false">K57*J57</f>
        <v>423126.057682617</v>
      </c>
      <c r="M57" s="24" t="e">
        <f aca="false">L57*G57</f>
        <v>#NAME?</v>
      </c>
      <c r="O57" s="24" t="n">
        <f aca="false">E57*L57</f>
        <v>1212256.1552607</v>
      </c>
    </row>
    <row r="58" customFormat="false" ht="14.25" hidden="false" customHeight="false" outlineLevel="0" collapsed="false">
      <c r="A58" s="3" t="n">
        <v>37235</v>
      </c>
      <c r="B58" s="18" t="n">
        <f aca="false">A58-$A$2</f>
        <v>-8691</v>
      </c>
      <c r="C58" s="20" t="n">
        <f aca="false">C57</f>
        <v>3</v>
      </c>
      <c r="D58" s="19" t="n">
        <f aca="false">$F$8</f>
        <v>0.57</v>
      </c>
      <c r="E58" s="20" t="n">
        <f aca="false">$E$8</f>
        <v>2.865</v>
      </c>
      <c r="F58" s="8" t="str">
        <f aca="false">F57</f>
        <v>P</v>
      </c>
      <c r="G58" s="20" t="e">
        <f aca="false">EURO(E58,C58,0,0,D58,B58,IF(F58="P",0,1),0)</f>
        <v>#NAME?</v>
      </c>
      <c r="H58" s="3" t="n">
        <f aca="false">H57</f>
        <v>37261</v>
      </c>
      <c r="I58" s="22" t="n">
        <f aca="false">$G$8+$H$8</f>
        <v>0.0417</v>
      </c>
      <c r="J58" s="23" t="n">
        <f aca="false">1/((1+I58/2)^(2*((H58-$A$2)/365.25)))</f>
        <v>2.66205135628137</v>
      </c>
      <c r="K58" s="24" t="n">
        <f aca="false">$C$8/$A$8</f>
        <v>158947.368421053</v>
      </c>
      <c r="L58" s="24" t="n">
        <f aca="false">K58*J58</f>
        <v>423126.057682617</v>
      </c>
      <c r="M58" s="24" t="e">
        <f aca="false">L58*G58</f>
        <v>#NAME?</v>
      </c>
      <c r="O58" s="24" t="n">
        <f aca="false">E58*L58</f>
        <v>1212256.1552607</v>
      </c>
    </row>
    <row r="59" customFormat="false" ht="14.25" hidden="false" customHeight="false" outlineLevel="0" collapsed="false">
      <c r="A59" s="3" t="n">
        <v>37236</v>
      </c>
      <c r="B59" s="18" t="n">
        <f aca="false">A59-$A$2</f>
        <v>-8690</v>
      </c>
      <c r="C59" s="20" t="n">
        <f aca="false">C58</f>
        <v>3</v>
      </c>
      <c r="D59" s="19" t="n">
        <f aca="false">$F$8</f>
        <v>0.57</v>
      </c>
      <c r="E59" s="20" t="n">
        <f aca="false">$E$8</f>
        <v>2.865</v>
      </c>
      <c r="F59" s="8" t="str">
        <f aca="false">F58</f>
        <v>P</v>
      </c>
      <c r="G59" s="20" t="e">
        <f aca="false">EURO(E59,C59,0,0,D59,B59,IF(F59="P",0,1),0)</f>
        <v>#NAME?</v>
      </c>
      <c r="H59" s="3" t="n">
        <f aca="false">H58</f>
        <v>37261</v>
      </c>
      <c r="I59" s="22" t="n">
        <f aca="false">$G$8+$H$8</f>
        <v>0.0417</v>
      </c>
      <c r="J59" s="23" t="n">
        <f aca="false">1/((1+I59/2)^(2*((H59-$A$2)/365.25)))</f>
        <v>2.66205135628137</v>
      </c>
      <c r="K59" s="24" t="n">
        <f aca="false">$C$8/$A$8</f>
        <v>158947.368421053</v>
      </c>
      <c r="L59" s="24" t="n">
        <f aca="false">K59*J59</f>
        <v>423126.057682617</v>
      </c>
      <c r="M59" s="24" t="e">
        <f aca="false">L59*G59</f>
        <v>#NAME?</v>
      </c>
      <c r="O59" s="24" t="n">
        <f aca="false">E59*L59</f>
        <v>1212256.1552607</v>
      </c>
    </row>
    <row r="60" customFormat="false" ht="14.25" hidden="false" customHeight="false" outlineLevel="0" collapsed="false">
      <c r="A60" s="3" t="n">
        <v>37237</v>
      </c>
      <c r="B60" s="18" t="n">
        <f aca="false">A60-$A$2</f>
        <v>-8689</v>
      </c>
      <c r="C60" s="20" t="n">
        <f aca="false">C59</f>
        <v>3</v>
      </c>
      <c r="D60" s="19" t="n">
        <f aca="false">$F$8</f>
        <v>0.57</v>
      </c>
      <c r="E60" s="20" t="n">
        <f aca="false">$E$8</f>
        <v>2.865</v>
      </c>
      <c r="F60" s="8" t="str">
        <f aca="false">F59</f>
        <v>P</v>
      </c>
      <c r="G60" s="20" t="e">
        <f aca="false">EURO(E60,C60,0,0,D60,B60,IF(F60="P",0,1),0)</f>
        <v>#NAME?</v>
      </c>
      <c r="H60" s="3" t="n">
        <f aca="false">H59</f>
        <v>37261</v>
      </c>
      <c r="I60" s="22" t="n">
        <f aca="false">$G$8+$H$8</f>
        <v>0.0417</v>
      </c>
      <c r="J60" s="23" t="n">
        <f aca="false">1/((1+I60/2)^(2*((H60-$A$2)/365.25)))</f>
        <v>2.66205135628137</v>
      </c>
      <c r="K60" s="24" t="n">
        <f aca="false">$C$8/$A$8</f>
        <v>158947.368421053</v>
      </c>
      <c r="L60" s="24" t="n">
        <f aca="false">K60*J60</f>
        <v>423126.057682617</v>
      </c>
      <c r="M60" s="24" t="e">
        <f aca="false">L60*G60</f>
        <v>#NAME?</v>
      </c>
      <c r="O60" s="24" t="n">
        <f aca="false">E60*L60</f>
        <v>1212256.1552607</v>
      </c>
    </row>
    <row r="61" customFormat="false" ht="14.25" hidden="false" customHeight="false" outlineLevel="0" collapsed="false">
      <c r="A61" s="3" t="n">
        <v>37238</v>
      </c>
      <c r="B61" s="18" t="n">
        <f aca="false">A61-$A$2</f>
        <v>-8688</v>
      </c>
      <c r="C61" s="20" t="n">
        <f aca="false">C60</f>
        <v>3</v>
      </c>
      <c r="D61" s="19" t="n">
        <f aca="false">$F$8</f>
        <v>0.57</v>
      </c>
      <c r="E61" s="20" t="n">
        <f aca="false">$E$8</f>
        <v>2.865</v>
      </c>
      <c r="F61" s="8" t="str">
        <f aca="false">F60</f>
        <v>P</v>
      </c>
      <c r="G61" s="20" t="e">
        <f aca="false">EURO(E61,C61,0,0,D61,B61,IF(F61="P",0,1),0)</f>
        <v>#NAME?</v>
      </c>
      <c r="H61" s="3" t="n">
        <f aca="false">H60</f>
        <v>37261</v>
      </c>
      <c r="I61" s="22" t="n">
        <f aca="false">$G$8+$H$8</f>
        <v>0.0417</v>
      </c>
      <c r="J61" s="23" t="n">
        <f aca="false">1/((1+I61/2)^(2*((H61-$A$2)/365.25)))</f>
        <v>2.66205135628137</v>
      </c>
      <c r="K61" s="24" t="n">
        <f aca="false">$C$8/$A$8</f>
        <v>158947.368421053</v>
      </c>
      <c r="L61" s="24" t="n">
        <f aca="false">K61*J61</f>
        <v>423126.057682617</v>
      </c>
      <c r="M61" s="24" t="e">
        <f aca="false">L61*G61</f>
        <v>#NAME?</v>
      </c>
      <c r="O61" s="24" t="n">
        <f aca="false">E61*L61</f>
        <v>1212256.1552607</v>
      </c>
    </row>
    <row r="62" customFormat="false" ht="14.25" hidden="false" customHeight="false" outlineLevel="0" collapsed="false">
      <c r="A62" s="3" t="n">
        <v>37239</v>
      </c>
      <c r="B62" s="18" t="n">
        <f aca="false">A62-$A$2</f>
        <v>-8687</v>
      </c>
      <c r="C62" s="20" t="n">
        <f aca="false">C61</f>
        <v>3</v>
      </c>
      <c r="D62" s="19" t="n">
        <f aca="false">$F$8</f>
        <v>0.57</v>
      </c>
      <c r="E62" s="20" t="n">
        <f aca="false">$E$8</f>
        <v>2.865</v>
      </c>
      <c r="F62" s="8" t="str">
        <f aca="false">F61</f>
        <v>P</v>
      </c>
      <c r="G62" s="20" t="e">
        <f aca="false">EURO(E62,C62,0,0,D62,B62,IF(F62="P",0,1),0)</f>
        <v>#NAME?</v>
      </c>
      <c r="H62" s="3" t="n">
        <f aca="false">H61</f>
        <v>37261</v>
      </c>
      <c r="I62" s="22" t="n">
        <f aca="false">$G$8+$H$8</f>
        <v>0.0417</v>
      </c>
      <c r="J62" s="23" t="n">
        <f aca="false">1/((1+I62/2)^(2*((H62-$A$2)/365.25)))</f>
        <v>2.66205135628137</v>
      </c>
      <c r="K62" s="24" t="n">
        <f aca="false">$C$8/$A$8</f>
        <v>158947.368421053</v>
      </c>
      <c r="L62" s="24" t="n">
        <f aca="false">K62*J62</f>
        <v>423126.057682617</v>
      </c>
      <c r="M62" s="24" t="e">
        <f aca="false">L62*G62</f>
        <v>#NAME?</v>
      </c>
      <c r="O62" s="24" t="n">
        <f aca="false">E62*L62</f>
        <v>1212256.1552607</v>
      </c>
    </row>
    <row r="63" customFormat="false" ht="14.25" hidden="false" customHeight="false" outlineLevel="0" collapsed="false">
      <c r="A63" s="3" t="n">
        <v>37242</v>
      </c>
      <c r="B63" s="18" t="n">
        <f aca="false">A63-$A$2</f>
        <v>-8684</v>
      </c>
      <c r="C63" s="20" t="n">
        <f aca="false">C62</f>
        <v>3</v>
      </c>
      <c r="D63" s="19" t="n">
        <f aca="false">$F$8</f>
        <v>0.57</v>
      </c>
      <c r="E63" s="20" t="n">
        <f aca="false">$E$8</f>
        <v>2.865</v>
      </c>
      <c r="F63" s="8" t="str">
        <f aca="false">F62</f>
        <v>P</v>
      </c>
      <c r="G63" s="20" t="e">
        <f aca="false">EURO(E63,C63,0,0,D63,B63,IF(F63="P",0,1),0)</f>
        <v>#NAME?</v>
      </c>
      <c r="H63" s="3" t="n">
        <f aca="false">H62</f>
        <v>37261</v>
      </c>
      <c r="I63" s="22" t="n">
        <f aca="false">$G$8+$H$8</f>
        <v>0.0417</v>
      </c>
      <c r="J63" s="23" t="n">
        <f aca="false">1/((1+I63/2)^(2*((H63-$A$2)/365.25)))</f>
        <v>2.66205135628137</v>
      </c>
      <c r="K63" s="24" t="n">
        <f aca="false">$C$8/$A$8</f>
        <v>158947.368421053</v>
      </c>
      <c r="L63" s="24" t="n">
        <f aca="false">K63*J63</f>
        <v>423126.057682617</v>
      </c>
      <c r="M63" s="24" t="e">
        <f aca="false">L63*G63</f>
        <v>#NAME?</v>
      </c>
      <c r="O63" s="24" t="n">
        <f aca="false">E63*L63</f>
        <v>1212256.1552607</v>
      </c>
    </row>
    <row r="64" customFormat="false" ht="14.25" hidden="false" customHeight="false" outlineLevel="0" collapsed="false">
      <c r="A64" s="3" t="n">
        <v>37243</v>
      </c>
      <c r="B64" s="18" t="n">
        <f aca="false">A64-$A$2</f>
        <v>-8683</v>
      </c>
      <c r="C64" s="20" t="n">
        <f aca="false">C63</f>
        <v>3</v>
      </c>
      <c r="D64" s="19" t="n">
        <f aca="false">$F$8</f>
        <v>0.57</v>
      </c>
      <c r="E64" s="20" t="n">
        <f aca="false">$E$8</f>
        <v>2.865</v>
      </c>
      <c r="F64" s="8" t="str">
        <f aca="false">F63</f>
        <v>P</v>
      </c>
      <c r="G64" s="20" t="e">
        <f aca="false">EURO(E64,C64,0,0,D64,B64,IF(F64="P",0,1),0)</f>
        <v>#NAME?</v>
      </c>
      <c r="H64" s="3" t="n">
        <f aca="false">H63</f>
        <v>37261</v>
      </c>
      <c r="I64" s="22" t="n">
        <f aca="false">$G$8+$H$8</f>
        <v>0.0417</v>
      </c>
      <c r="J64" s="23" t="n">
        <f aca="false">1/((1+I64/2)^(2*((H64-$A$2)/365.25)))</f>
        <v>2.66205135628137</v>
      </c>
      <c r="K64" s="24" t="n">
        <f aca="false">$C$8/$A$8</f>
        <v>158947.368421053</v>
      </c>
      <c r="L64" s="24" t="n">
        <f aca="false">K64*J64</f>
        <v>423126.057682617</v>
      </c>
      <c r="M64" s="24" t="e">
        <f aca="false">L64*G64</f>
        <v>#NAME?</v>
      </c>
      <c r="O64" s="24" t="n">
        <f aca="false">E64*L64</f>
        <v>1212256.1552607</v>
      </c>
    </row>
    <row r="65" customFormat="false" ht="14.25" hidden="false" customHeight="false" outlineLevel="0" collapsed="false">
      <c r="A65" s="3" t="n">
        <v>37244</v>
      </c>
      <c r="B65" s="18" t="n">
        <f aca="false">A65-$A$2</f>
        <v>-8682</v>
      </c>
      <c r="C65" s="20" t="n">
        <f aca="false">C64</f>
        <v>3</v>
      </c>
      <c r="D65" s="19" t="n">
        <f aca="false">$F$8</f>
        <v>0.57</v>
      </c>
      <c r="E65" s="20" t="n">
        <f aca="false">$E$8</f>
        <v>2.865</v>
      </c>
      <c r="F65" s="8" t="str">
        <f aca="false">F64</f>
        <v>P</v>
      </c>
      <c r="G65" s="20" t="e">
        <f aca="false">EURO(E65,C65,0,0,D65,B65,IF(F65="P",0,1),0)</f>
        <v>#NAME?</v>
      </c>
      <c r="H65" s="3" t="n">
        <f aca="false">H64</f>
        <v>37261</v>
      </c>
      <c r="I65" s="22" t="n">
        <f aca="false">$G$8+$H$8</f>
        <v>0.0417</v>
      </c>
      <c r="J65" s="23" t="n">
        <f aca="false">1/((1+I65/2)^(2*((H65-$A$2)/365.25)))</f>
        <v>2.66205135628137</v>
      </c>
      <c r="K65" s="24" t="n">
        <f aca="false">$C$8/$A$8</f>
        <v>158947.368421053</v>
      </c>
      <c r="L65" s="24" t="n">
        <f aca="false">K65*J65</f>
        <v>423126.057682617</v>
      </c>
      <c r="M65" s="24" t="e">
        <f aca="false">L65*G65</f>
        <v>#NAME?</v>
      </c>
      <c r="O65" s="24" t="n">
        <f aca="false">E65*L65</f>
        <v>1212256.1552607</v>
      </c>
    </row>
    <row r="66" customFormat="false" ht="14.25" hidden="false" customHeight="false" outlineLevel="0" collapsed="false">
      <c r="A66" s="3" t="n">
        <v>37245</v>
      </c>
      <c r="B66" s="18" t="n">
        <f aca="false">A66-$A$2</f>
        <v>-8681</v>
      </c>
      <c r="C66" s="20" t="n">
        <f aca="false">C65</f>
        <v>3</v>
      </c>
      <c r="D66" s="19" t="n">
        <f aca="false">$F$8</f>
        <v>0.57</v>
      </c>
      <c r="E66" s="20" t="n">
        <f aca="false">$E$8</f>
        <v>2.865</v>
      </c>
      <c r="F66" s="8" t="str">
        <f aca="false">F65</f>
        <v>P</v>
      </c>
      <c r="G66" s="20" t="e">
        <f aca="false">EURO(E66,C66,0,0,D66,B66,IF(F66="P",0,1),0)</f>
        <v>#NAME?</v>
      </c>
      <c r="H66" s="3" t="n">
        <f aca="false">H65</f>
        <v>37261</v>
      </c>
      <c r="I66" s="22" t="n">
        <f aca="false">$G$8+$H$8</f>
        <v>0.0417</v>
      </c>
      <c r="J66" s="23" t="n">
        <f aca="false">1/((1+I66/2)^(2*((H66-$A$2)/365.25)))</f>
        <v>2.66205135628137</v>
      </c>
      <c r="K66" s="24" t="n">
        <f aca="false">$C$8/$A$8</f>
        <v>158947.368421053</v>
      </c>
      <c r="L66" s="24" t="n">
        <f aca="false">K66*J66</f>
        <v>423126.057682617</v>
      </c>
      <c r="M66" s="24" t="e">
        <f aca="false">L66*G66</f>
        <v>#NAME?</v>
      </c>
      <c r="O66" s="24" t="n">
        <f aca="false">E66*L66</f>
        <v>1212256.1552607</v>
      </c>
    </row>
    <row r="67" customFormat="false" ht="14.25" hidden="false" customHeight="false" outlineLevel="0" collapsed="false">
      <c r="A67" s="3" t="n">
        <v>37246</v>
      </c>
      <c r="B67" s="18" t="n">
        <f aca="false">A67-$A$2</f>
        <v>-8680</v>
      </c>
      <c r="C67" s="20" t="n">
        <f aca="false">C66</f>
        <v>3</v>
      </c>
      <c r="D67" s="19" t="n">
        <f aca="false">$F$8</f>
        <v>0.57</v>
      </c>
      <c r="E67" s="20" t="n">
        <f aca="false">$E$8</f>
        <v>2.865</v>
      </c>
      <c r="F67" s="8" t="str">
        <f aca="false">F66</f>
        <v>P</v>
      </c>
      <c r="G67" s="20" t="e">
        <f aca="false">EURO(E67,C67,0,0,D67,B67,IF(F67="P",0,1),0)</f>
        <v>#NAME?</v>
      </c>
      <c r="H67" s="3" t="n">
        <f aca="false">H66</f>
        <v>37261</v>
      </c>
      <c r="I67" s="22" t="n">
        <f aca="false">$G$8+$H$8</f>
        <v>0.0417</v>
      </c>
      <c r="J67" s="23" t="n">
        <f aca="false">1/((1+I67/2)^(2*((H67-$A$2)/365.25)))</f>
        <v>2.66205135628137</v>
      </c>
      <c r="K67" s="24" t="n">
        <f aca="false">$C$8/$A$8</f>
        <v>158947.368421053</v>
      </c>
      <c r="L67" s="24" t="n">
        <f aca="false">K67*J67</f>
        <v>423126.057682617</v>
      </c>
      <c r="M67" s="24" t="e">
        <f aca="false">L67*G67</f>
        <v>#NAME?</v>
      </c>
      <c r="O67" s="24" t="n">
        <f aca="false">E67*L67</f>
        <v>1212256.1552607</v>
      </c>
    </row>
    <row r="68" customFormat="false" ht="14.25" hidden="false" customHeight="false" outlineLevel="0" collapsed="false">
      <c r="A68" s="25" t="n">
        <v>37251</v>
      </c>
      <c r="B68" s="18" t="n">
        <f aca="false">A68-$A$2</f>
        <v>-8675</v>
      </c>
      <c r="C68" s="20" t="n">
        <f aca="false">C67</f>
        <v>3</v>
      </c>
      <c r="D68" s="19" t="n">
        <f aca="false">$F$8</f>
        <v>0.57</v>
      </c>
      <c r="E68" s="20" t="n">
        <f aca="false">$E$8</f>
        <v>2.865</v>
      </c>
      <c r="F68" s="8" t="str">
        <f aca="false">F67</f>
        <v>P</v>
      </c>
      <c r="G68" s="20" t="e">
        <f aca="false">EURO(E68,C68,0,0,D68,B68,IF(F68="P",0,1),0)</f>
        <v>#NAME?</v>
      </c>
      <c r="H68" s="3" t="n">
        <f aca="false">H67</f>
        <v>37261</v>
      </c>
      <c r="I68" s="22" t="n">
        <f aca="false">$G$8+$H$8</f>
        <v>0.0417</v>
      </c>
      <c r="J68" s="23" t="n">
        <f aca="false">1/((1+I68/2)^(2*((H68-$A$2)/365.25)))</f>
        <v>2.66205135628137</v>
      </c>
      <c r="K68" s="24" t="n">
        <f aca="false">$C$8/$A$8</f>
        <v>158947.368421053</v>
      </c>
      <c r="L68" s="24" t="n">
        <f aca="false">K68*J68</f>
        <v>423126.057682617</v>
      </c>
      <c r="M68" s="24" t="e">
        <f aca="false">L68*G68</f>
        <v>#NAME?</v>
      </c>
      <c r="O68" s="24" t="n">
        <f aca="false">E68*L68</f>
        <v>1212256.1552607</v>
      </c>
    </row>
    <row r="69" customFormat="false" ht="14.25" hidden="false" customHeight="false" outlineLevel="0" collapsed="false">
      <c r="A69" s="3" t="n">
        <v>37252</v>
      </c>
      <c r="B69" s="18" t="n">
        <f aca="false">A69-$A$2</f>
        <v>-8674</v>
      </c>
      <c r="C69" s="20" t="n">
        <f aca="false">C68</f>
        <v>3</v>
      </c>
      <c r="D69" s="19" t="n">
        <f aca="false">$F$9</f>
        <v>0.55</v>
      </c>
      <c r="E69" s="20" t="n">
        <f aca="false">$E$9</f>
        <v>2.8675</v>
      </c>
      <c r="F69" s="8" t="str">
        <f aca="false">F68</f>
        <v>P</v>
      </c>
      <c r="G69" s="20" t="e">
        <f aca="false">EURO(E69,C69,0,0,D69,B69,IF(F69="P",0,1),0)</f>
        <v>#NAME?</v>
      </c>
      <c r="H69" s="3" t="n">
        <f aca="false">H68</f>
        <v>37261</v>
      </c>
      <c r="I69" s="22" t="n">
        <f aca="false">$G$8+$H$8</f>
        <v>0.0417</v>
      </c>
      <c r="J69" s="23" t="n">
        <f aca="false">1/((1+I69/2)^(2*((H69-$A$2)/365.25)))</f>
        <v>2.66205135628137</v>
      </c>
      <c r="K69" s="24" t="n">
        <f aca="false">$C$8/$A$8</f>
        <v>158947.368421053</v>
      </c>
      <c r="L69" s="24" t="n">
        <f aca="false">K69*J69</f>
        <v>423126.057682617</v>
      </c>
      <c r="M69" s="24" t="e">
        <f aca="false">L69*G69</f>
        <v>#NAME?</v>
      </c>
      <c r="O69" s="24" t="n">
        <f aca="false">E69*L69</f>
        <v>1213313.9704049</v>
      </c>
    </row>
    <row r="70" customFormat="false" ht="14.25" hidden="false" customHeight="false" outlineLevel="0" collapsed="false">
      <c r="A70" s="3" t="n">
        <v>37253</v>
      </c>
      <c r="B70" s="18" t="n">
        <f aca="false">A70-$A$2</f>
        <v>-8673</v>
      </c>
      <c r="C70" s="20" t="n">
        <f aca="false">C69</f>
        <v>3</v>
      </c>
      <c r="D70" s="19" t="n">
        <f aca="false">$F$9</f>
        <v>0.55</v>
      </c>
      <c r="E70" s="20" t="n">
        <f aca="false">$E$9</f>
        <v>2.8675</v>
      </c>
      <c r="F70" s="8" t="str">
        <f aca="false">F69</f>
        <v>P</v>
      </c>
      <c r="G70" s="20" t="e">
        <f aca="false">EURO(E70,C70,0,0,D70,B70,IF(F70="P",0,1),0)</f>
        <v>#NAME?</v>
      </c>
      <c r="H70" s="3" t="n">
        <f aca="false">H69</f>
        <v>37261</v>
      </c>
      <c r="I70" s="22" t="n">
        <f aca="false">$G$8+$H$8</f>
        <v>0.0417</v>
      </c>
      <c r="J70" s="23" t="n">
        <f aca="false">1/((1+I70/2)^(2*((H70-$A$2)/365.25)))</f>
        <v>2.66205135628137</v>
      </c>
      <c r="K70" s="24" t="n">
        <f aca="false">$C$8/$A$8</f>
        <v>158947.368421053</v>
      </c>
      <c r="L70" s="24" t="n">
        <f aca="false">K70*J70</f>
        <v>423126.057682617</v>
      </c>
      <c r="M70" s="24" t="e">
        <f aca="false">L70*G70</f>
        <v>#NAME?</v>
      </c>
      <c r="O70" s="24" t="n">
        <f aca="false">E70*L70</f>
        <v>1213313.9704049</v>
      </c>
    </row>
    <row r="71" customFormat="false" ht="14.25" hidden="false" customHeight="false" outlineLevel="0" collapsed="false">
      <c r="A71" s="3" t="n">
        <v>37256</v>
      </c>
      <c r="B71" s="18" t="n">
        <f aca="false">A71-$A$2</f>
        <v>-8670</v>
      </c>
      <c r="C71" s="20" t="n">
        <f aca="false">C70</f>
        <v>3</v>
      </c>
      <c r="D71" s="19" t="n">
        <f aca="false">$F$9</f>
        <v>0.55</v>
      </c>
      <c r="E71" s="20" t="n">
        <f aca="false">$E$9</f>
        <v>2.8675</v>
      </c>
      <c r="F71" s="8" t="str">
        <f aca="false">F70</f>
        <v>P</v>
      </c>
      <c r="G71" s="20" t="e">
        <f aca="false">EURO(E71,C71,0,0,D71,B71,IF(F71="P",0,1),0)</f>
        <v>#NAME?</v>
      </c>
      <c r="H71" s="3" t="n">
        <f aca="false">H70</f>
        <v>37261</v>
      </c>
      <c r="I71" s="22" t="n">
        <f aca="false">$G$8+$H$8</f>
        <v>0.0417</v>
      </c>
      <c r="J71" s="23" t="n">
        <f aca="false">1/((1+I71/2)^(2*((H71-$A$2)/365.25)))</f>
        <v>2.66205135628137</v>
      </c>
      <c r="K71" s="24" t="n">
        <f aca="false">$C$8/$A$8</f>
        <v>158947.368421053</v>
      </c>
      <c r="L71" s="24" t="n">
        <f aca="false">K71*J71</f>
        <v>423126.057682617</v>
      </c>
      <c r="M71" s="24" t="e">
        <f aca="false">L71*G71</f>
        <v>#NAME?</v>
      </c>
      <c r="O71" s="24" t="n">
        <f aca="false">E71*L71</f>
        <v>1213313.9704049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26" width="4.28"/>
    <col collapsed="false" customWidth="false" hidden="false" outlineLevel="0" max="2" min="2" style="26" width="7.99"/>
    <col collapsed="false" customWidth="true" hidden="false" outlineLevel="0" max="3" min="3" style="26" width="17.28"/>
    <col collapsed="false" customWidth="true" hidden="false" outlineLevel="0" max="4" min="4" style="26" width="12.85"/>
    <col collapsed="false" customWidth="false" hidden="false" outlineLevel="0" max="5" min="5" style="26" width="7.99"/>
    <col collapsed="false" customWidth="true" hidden="false" outlineLevel="0" max="6" min="6" style="26" width="3.7"/>
    <col collapsed="false" customWidth="false" hidden="false" outlineLevel="0" max="7" min="7" style="26" width="7.99"/>
    <col collapsed="false" customWidth="true" hidden="false" outlineLevel="0" max="8" min="8" style="26" width="13.7"/>
    <col collapsed="false" customWidth="true" hidden="false" outlineLevel="0" max="9" min="9" style="26" width="8.7"/>
    <col collapsed="false" customWidth="false" hidden="false" outlineLevel="0" max="10" min="10" style="26" width="7.99"/>
    <col collapsed="false" customWidth="true" hidden="false" outlineLevel="0" max="11" min="11" style="26" width="2.13"/>
    <col collapsed="false" customWidth="false" hidden="false" outlineLevel="0" max="12" min="12" style="26" width="7.99"/>
    <col collapsed="false" customWidth="true" hidden="false" outlineLevel="0" max="13" min="13" style="26" width="14.56"/>
    <col collapsed="false" customWidth="true" hidden="false" outlineLevel="0" max="14" min="14" style="26" width="8.7"/>
    <col collapsed="false" customWidth="false" hidden="false" outlineLevel="0" max="257" min="15" style="26" width="7.99"/>
  </cols>
  <sheetData>
    <row r="2" customFormat="false" ht="23.25" hidden="false" customHeight="false" outlineLevel="0" collapsed="false">
      <c r="B2" s="27" t="s">
        <v>30</v>
      </c>
    </row>
    <row r="4" customFormat="false" ht="11.25" hidden="false" customHeight="false" outlineLevel="0" collapsed="false">
      <c r="B4" s="26" t="s">
        <v>31</v>
      </c>
      <c r="C4" s="28" t="n">
        <f aca="true">TODAY()</f>
        <v>45926</v>
      </c>
    </row>
    <row r="5" customFormat="false" ht="11.25" hidden="false" customHeight="false" outlineLevel="0" collapsed="false">
      <c r="C5" s="28"/>
    </row>
    <row r="6" customFormat="false" ht="15.75" hidden="false" customHeight="false" outlineLevel="0" collapsed="false">
      <c r="B6" s="29" t="s">
        <v>32</v>
      </c>
      <c r="C6" s="29"/>
      <c r="D6" s="30" t="e">
        <f aca="false">xFxLKBK(D11,D12,D13,D14,D15,D16,D17,0,D19,D20)</f>
        <v>#NAME?</v>
      </c>
      <c r="E6" s="26" t="e">
        <f aca="false">D6*E22</f>
        <v>#NAME?</v>
      </c>
      <c r="G6" s="29" t="s">
        <v>32</v>
      </c>
      <c r="H6" s="29"/>
      <c r="I6" s="30" t="e">
        <f aca="false">xFxLKBK(I11,I12,I13,I14,I15,I16,I17,0,I19,I20)</f>
        <v>#NAME?</v>
      </c>
      <c r="J6" s="26" t="e">
        <f aca="false">I6*J22</f>
        <v>#NAME?</v>
      </c>
      <c r="L6" s="29" t="s">
        <v>32</v>
      </c>
      <c r="M6" s="29"/>
      <c r="N6" s="30" t="e">
        <f aca="false">xFxLKBK(N11,N12,N13,N14,N15,N16,N17,0,N19,N20)</f>
        <v>#NAME?</v>
      </c>
      <c r="O6" s="26" t="e">
        <f aca="false">N6*O22</f>
        <v>#NAME?</v>
      </c>
    </row>
    <row r="8" customFormat="false" ht="11.25" hidden="false" customHeight="false" outlineLevel="0" collapsed="false">
      <c r="B8" s="26" t="s">
        <v>33</v>
      </c>
      <c r="D8" s="28" t="n">
        <v>37172</v>
      </c>
      <c r="G8" s="26" t="s">
        <v>33</v>
      </c>
      <c r="I8" s="28" t="n">
        <v>37196</v>
      </c>
      <c r="L8" s="26" t="s">
        <v>33</v>
      </c>
      <c r="N8" s="28" t="n">
        <v>37226</v>
      </c>
    </row>
    <row r="9" customFormat="false" ht="11.25" hidden="false" customHeight="false" outlineLevel="0" collapsed="false">
      <c r="B9" s="26" t="s">
        <v>34</v>
      </c>
      <c r="D9" s="28" t="n">
        <v>37195</v>
      </c>
      <c r="G9" s="26" t="s">
        <v>34</v>
      </c>
      <c r="I9" s="28" t="n">
        <v>37225</v>
      </c>
      <c r="L9" s="26" t="s">
        <v>34</v>
      </c>
      <c r="N9" s="28" t="n">
        <v>37256</v>
      </c>
    </row>
    <row r="11" customFormat="false" ht="11.25" hidden="false" customHeight="false" outlineLevel="0" collapsed="false">
      <c r="C11" s="26" t="s">
        <v>35</v>
      </c>
      <c r="D11" s="31" t="n">
        <f aca="false">'3.00 put'!S14</f>
        <v>2.33375</v>
      </c>
      <c r="H11" s="26" t="s">
        <v>35</v>
      </c>
      <c r="I11" s="31" t="n">
        <f aca="false">'3.00 put'!S32</f>
        <v>2.68285714285714</v>
      </c>
      <c r="M11" s="26" t="s">
        <v>35</v>
      </c>
      <c r="N11" s="31" t="n">
        <f aca="false">'3.00 put'!S53</f>
        <v>2.86539473684211</v>
      </c>
    </row>
    <row r="12" customFormat="false" ht="11.25" hidden="false" customHeight="false" outlineLevel="0" collapsed="false">
      <c r="C12" s="26" t="s">
        <v>36</v>
      </c>
      <c r="D12" s="31" t="n">
        <v>3.5</v>
      </c>
      <c r="H12" s="26" t="s">
        <v>36</v>
      </c>
      <c r="I12" s="31" t="n">
        <f aca="false">D12</f>
        <v>3.5</v>
      </c>
      <c r="M12" s="26" t="s">
        <v>36</v>
      </c>
      <c r="N12" s="31" t="n">
        <f aca="false">I12</f>
        <v>3.5</v>
      </c>
    </row>
    <row r="13" customFormat="false" ht="11.25" hidden="false" customHeight="false" outlineLevel="0" collapsed="false">
      <c r="C13" s="26" t="s">
        <v>37</v>
      </c>
      <c r="D13" s="31" t="n">
        <v>0</v>
      </c>
      <c r="E13" s="32" t="s">
        <v>38</v>
      </c>
      <c r="H13" s="26" t="s">
        <v>37</v>
      </c>
      <c r="I13" s="31" t="n">
        <v>0</v>
      </c>
      <c r="J13" s="32" t="s">
        <v>38</v>
      </c>
      <c r="M13" s="26" t="s">
        <v>37</v>
      </c>
      <c r="N13" s="31" t="n">
        <v>0</v>
      </c>
      <c r="O13" s="32" t="s">
        <v>38</v>
      </c>
    </row>
    <row r="14" customFormat="false" ht="11.25" hidden="false" customHeight="false" outlineLevel="0" collapsed="false">
      <c r="C14" s="26" t="s">
        <v>39</v>
      </c>
      <c r="D14" s="33" t="n">
        <v>0.4</v>
      </c>
      <c r="E14" s="26" t="n">
        <f aca="false">SQRT((D14^2*(D8-$C$4)+D15^2*(D9-D8))/(D9-$C$4))</f>
        <v>0.39934088405656</v>
      </c>
      <c r="H14" s="26" t="s">
        <v>39</v>
      </c>
      <c r="I14" s="33" t="n">
        <v>0.45</v>
      </c>
      <c r="J14" s="26" t="n">
        <f aca="false">SQRT((I14^2*(I8-$C$4)+I15^2*(I9-I8))/(I9-$C$4))</f>
        <v>0.449184539970118</v>
      </c>
      <c r="M14" s="26" t="s">
        <v>39</v>
      </c>
      <c r="N14" s="33" t="n">
        <v>0.5</v>
      </c>
      <c r="O14" s="26" t="n">
        <f aca="false">SQRT((N14^2*(N8-$C$4)+N15^2*(N9-N8))/(N9-$C$4))</f>
        <v>0.499168859378277</v>
      </c>
    </row>
    <row r="15" customFormat="false" ht="11.25" hidden="false" customHeight="false" outlineLevel="0" collapsed="false">
      <c r="C15" s="26" t="s">
        <v>40</v>
      </c>
      <c r="D15" s="33" t="n">
        <v>0.6</v>
      </c>
      <c r="H15" s="26" t="s">
        <v>40</v>
      </c>
      <c r="I15" s="33" t="n">
        <v>0.65</v>
      </c>
      <c r="M15" s="26" t="s">
        <v>40</v>
      </c>
      <c r="N15" s="33" t="n">
        <v>0.7</v>
      </c>
    </row>
    <row r="16" customFormat="false" ht="11.25" hidden="false" customHeight="false" outlineLevel="0" collapsed="false">
      <c r="C16" s="26" t="s">
        <v>41</v>
      </c>
      <c r="D16" s="34" t="n">
        <f aca="false">(D8-$C$4)/365.25</f>
        <v>-23.9671457905544</v>
      </c>
      <c r="H16" s="26" t="s">
        <v>41</v>
      </c>
      <c r="I16" s="34" t="n">
        <f aca="false">(I8-$C$4)/365.25</f>
        <v>-23.9014373716632</v>
      </c>
      <c r="M16" s="26" t="s">
        <v>41</v>
      </c>
      <c r="N16" s="34" t="n">
        <f aca="false">(N8-$C$4)/365.25</f>
        <v>-23.8193018480493</v>
      </c>
    </row>
    <row r="17" customFormat="false" ht="11.25" hidden="false" customHeight="false" outlineLevel="0" collapsed="false">
      <c r="C17" s="26" t="s">
        <v>42</v>
      </c>
      <c r="D17" s="34" t="n">
        <f aca="false">(D9-$C$4)/365.25</f>
        <v>-23.9041752224504</v>
      </c>
      <c r="H17" s="26" t="s">
        <v>42</v>
      </c>
      <c r="I17" s="34" t="n">
        <f aca="false">(I9-$C$4)/365.25</f>
        <v>-23.8220396988364</v>
      </c>
      <c r="M17" s="26" t="s">
        <v>42</v>
      </c>
      <c r="N17" s="34" t="n">
        <f aca="false">(N9-$C$4)/365.25</f>
        <v>-23.7371663244353</v>
      </c>
    </row>
    <row r="18" customFormat="false" ht="11.25" hidden="false" customHeight="false" outlineLevel="0" collapsed="false">
      <c r="C18" s="26" t="s">
        <v>43</v>
      </c>
      <c r="D18" s="33" t="n">
        <v>0.045</v>
      </c>
      <c r="H18" s="26" t="s">
        <v>43</v>
      </c>
      <c r="I18" s="33" t="n">
        <v>0.045</v>
      </c>
      <c r="M18" s="26" t="s">
        <v>43</v>
      </c>
      <c r="N18" s="33" t="n">
        <v>0.045</v>
      </c>
    </row>
    <row r="19" customFormat="false" ht="11.25" hidden="false" customHeight="false" outlineLevel="0" collapsed="false">
      <c r="C19" s="26" t="s">
        <v>44</v>
      </c>
      <c r="D19" s="35" t="n">
        <v>0</v>
      </c>
      <c r="H19" s="26" t="s">
        <v>44</v>
      </c>
      <c r="I19" s="35" t="n">
        <v>0</v>
      </c>
      <c r="M19" s="26" t="s">
        <v>44</v>
      </c>
      <c r="N19" s="35" t="n">
        <v>0</v>
      </c>
    </row>
    <row r="20" customFormat="false" ht="11.25" hidden="false" customHeight="false" outlineLevel="0" collapsed="false">
      <c r="C20" s="26" t="s">
        <v>45</v>
      </c>
      <c r="D20" s="35" t="n">
        <v>0</v>
      </c>
      <c r="H20" s="26" t="s">
        <v>45</v>
      </c>
      <c r="I20" s="35" t="n">
        <v>0</v>
      </c>
      <c r="M20" s="26" t="s">
        <v>45</v>
      </c>
      <c r="N20" s="35" t="n">
        <v>0</v>
      </c>
    </row>
    <row r="22" customFormat="false" ht="11.25" hidden="false" customHeight="false" outlineLevel="0" collapsed="false">
      <c r="C22" s="32" t="s">
        <v>46</v>
      </c>
      <c r="D22" s="28" t="n">
        <v>37200</v>
      </c>
      <c r="E22" s="36" t="n">
        <f aca="false">1/((1+D18/2)^(2*((D22-$C$4)/365.25)))</f>
        <v>2.89549395829286</v>
      </c>
      <c r="H22" s="32" t="s">
        <v>46</v>
      </c>
      <c r="I22" s="28" t="n">
        <v>37230</v>
      </c>
      <c r="J22" s="36" t="n">
        <f aca="false">1/((1+I18/2)^(2*((I22-$C$4)/365.25)))</f>
        <v>2.88492986738294</v>
      </c>
      <c r="M22" s="32" t="s">
        <v>46</v>
      </c>
      <c r="N22" s="28" t="n">
        <v>37261</v>
      </c>
      <c r="O22" s="36" t="n">
        <f aca="false">1/((1+N18/2)^(2*((N22-$C$4)/365.25)))</f>
        <v>2.8740541296639</v>
      </c>
    </row>
    <row r="24" customFormat="false" ht="11.25" hidden="false" customHeight="false" outlineLevel="0" collapsed="false">
      <c r="C24" s="32" t="s">
        <v>5</v>
      </c>
      <c r="D24" s="26" t="n">
        <f aca="false">'3.50 put'!C6</f>
        <v>2330323</v>
      </c>
      <c r="H24" s="32" t="s">
        <v>5</v>
      </c>
      <c r="I24" s="26" t="n">
        <f aca="false">'3.50 put'!C7</f>
        <v>3020000</v>
      </c>
      <c r="M24" s="32" t="s">
        <v>5</v>
      </c>
      <c r="N24" s="26" t="n">
        <f aca="false">'3.50 put'!C8</f>
        <v>3020000</v>
      </c>
    </row>
    <row r="26" customFormat="false" ht="11.25" hidden="false" customHeight="false" outlineLevel="0" collapsed="false">
      <c r="D26" s="26" t="e">
        <f aca="false">D24*E6</f>
        <v>#NAME?</v>
      </c>
      <c r="I26" s="26" t="e">
        <f aca="false">I24*J6</f>
        <v>#NAME?</v>
      </c>
      <c r="N26" s="26" t="e">
        <f aca="false">N24*O6</f>
        <v>#NAME?</v>
      </c>
    </row>
    <row r="28" customFormat="false" ht="11.25" hidden="false" customHeight="false" outlineLevel="0" collapsed="false">
      <c r="C28" s="32" t="s">
        <v>47</v>
      </c>
      <c r="D28" s="37" t="e">
        <f aca="false">D26+I26+N26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26" width="4.28"/>
    <col collapsed="false" customWidth="false" hidden="false" outlineLevel="0" max="2" min="2" style="26" width="7.99"/>
    <col collapsed="false" customWidth="true" hidden="false" outlineLevel="0" max="3" min="3" style="26" width="17.28"/>
    <col collapsed="false" customWidth="true" hidden="false" outlineLevel="0" max="4" min="4" style="26" width="12.85"/>
    <col collapsed="false" customWidth="false" hidden="false" outlineLevel="0" max="5" min="5" style="26" width="7.99"/>
    <col collapsed="false" customWidth="true" hidden="false" outlineLevel="0" max="6" min="6" style="26" width="3.7"/>
    <col collapsed="false" customWidth="false" hidden="false" outlineLevel="0" max="7" min="7" style="26" width="7.99"/>
    <col collapsed="false" customWidth="true" hidden="false" outlineLevel="0" max="8" min="8" style="26" width="13.7"/>
    <col collapsed="false" customWidth="true" hidden="false" outlineLevel="0" max="9" min="9" style="26" width="8.7"/>
    <col collapsed="false" customWidth="false" hidden="false" outlineLevel="0" max="10" min="10" style="26" width="7.99"/>
    <col collapsed="false" customWidth="true" hidden="false" outlineLevel="0" max="11" min="11" style="26" width="2.13"/>
    <col collapsed="false" customWidth="false" hidden="false" outlineLevel="0" max="12" min="12" style="26" width="7.99"/>
    <col collapsed="false" customWidth="true" hidden="false" outlineLevel="0" max="13" min="13" style="26" width="14.56"/>
    <col collapsed="false" customWidth="true" hidden="false" outlineLevel="0" max="14" min="14" style="26" width="8.7"/>
    <col collapsed="false" customWidth="false" hidden="false" outlineLevel="0" max="257" min="15" style="26" width="7.99"/>
  </cols>
  <sheetData>
    <row r="2" customFormat="false" ht="23.25" hidden="false" customHeight="false" outlineLevel="0" collapsed="false">
      <c r="B2" s="27" t="s">
        <v>30</v>
      </c>
    </row>
    <row r="4" customFormat="false" ht="11.25" hidden="false" customHeight="false" outlineLevel="0" collapsed="false">
      <c r="B4" s="26" t="s">
        <v>31</v>
      </c>
      <c r="C4" s="28" t="n">
        <f aca="true">TODAY()</f>
        <v>45926</v>
      </c>
    </row>
    <row r="5" customFormat="false" ht="11.25" hidden="false" customHeight="false" outlineLevel="0" collapsed="false">
      <c r="C5" s="28"/>
    </row>
    <row r="6" customFormat="false" ht="15.75" hidden="false" customHeight="false" outlineLevel="0" collapsed="false">
      <c r="B6" s="29" t="s">
        <v>32</v>
      </c>
      <c r="C6" s="29"/>
      <c r="D6" s="30" t="e">
        <f aca="false">xFxLKBK(D11,D12,D13,D14,D15,D16,D17,0,D19,D20)</f>
        <v>#NAME?</v>
      </c>
      <c r="E6" s="26" t="e">
        <f aca="false">D6*E22</f>
        <v>#NAME?</v>
      </c>
      <c r="G6" s="29" t="s">
        <v>32</v>
      </c>
      <c r="H6" s="29"/>
      <c r="I6" s="30" t="e">
        <f aca="false">xFxLKBK(I11,I12,I13,I14,I15,I16,I17,0,I19,I20)</f>
        <v>#NAME?</v>
      </c>
      <c r="J6" s="26" t="e">
        <f aca="false">I6*J22</f>
        <v>#NAME?</v>
      </c>
      <c r="L6" s="29" t="s">
        <v>32</v>
      </c>
      <c r="M6" s="29"/>
      <c r="N6" s="30" t="e">
        <f aca="false">xFxLKBK(N11,N12,N13,N14,N15,N16,N17,0,N19,N20)</f>
        <v>#NAME?</v>
      </c>
      <c r="O6" s="26" t="e">
        <f aca="false">N6*O22</f>
        <v>#NAME?</v>
      </c>
    </row>
    <row r="8" customFormat="false" ht="11.25" hidden="false" customHeight="false" outlineLevel="0" collapsed="false">
      <c r="B8" s="26" t="s">
        <v>33</v>
      </c>
      <c r="D8" s="28" t="n">
        <v>37172</v>
      </c>
      <c r="G8" s="26" t="s">
        <v>33</v>
      </c>
      <c r="I8" s="28" t="n">
        <v>37196</v>
      </c>
      <c r="L8" s="26" t="s">
        <v>33</v>
      </c>
      <c r="N8" s="28" t="n">
        <v>37226</v>
      </c>
    </row>
    <row r="9" customFormat="false" ht="11.25" hidden="false" customHeight="false" outlineLevel="0" collapsed="false">
      <c r="B9" s="26" t="s">
        <v>34</v>
      </c>
      <c r="D9" s="28" t="n">
        <v>37195</v>
      </c>
      <c r="G9" s="26" t="s">
        <v>34</v>
      </c>
      <c r="I9" s="28" t="n">
        <v>37225</v>
      </c>
      <c r="L9" s="26" t="s">
        <v>34</v>
      </c>
      <c r="N9" s="28" t="n">
        <v>37256</v>
      </c>
    </row>
    <row r="11" customFormat="false" ht="11.25" hidden="false" customHeight="false" outlineLevel="0" collapsed="false">
      <c r="C11" s="26" t="s">
        <v>35</v>
      </c>
      <c r="D11" s="31" t="n">
        <f aca="false">'3.00 put'!S14</f>
        <v>2.33375</v>
      </c>
      <c r="H11" s="26" t="s">
        <v>35</v>
      </c>
      <c r="I11" s="31" t="n">
        <f aca="false">'3.00 put'!S32</f>
        <v>2.68285714285714</v>
      </c>
      <c r="M11" s="26" t="s">
        <v>35</v>
      </c>
      <c r="N11" s="31" t="n">
        <f aca="false">'3.00 put'!S53</f>
        <v>2.86539473684211</v>
      </c>
    </row>
    <row r="12" customFormat="false" ht="11.25" hidden="false" customHeight="false" outlineLevel="0" collapsed="false">
      <c r="C12" s="26" t="s">
        <v>36</v>
      </c>
      <c r="D12" s="31" t="n">
        <v>3.25</v>
      </c>
      <c r="H12" s="26" t="s">
        <v>36</v>
      </c>
      <c r="I12" s="31" t="n">
        <f aca="false">D12</f>
        <v>3.25</v>
      </c>
      <c r="M12" s="26" t="s">
        <v>36</v>
      </c>
      <c r="N12" s="31" t="n">
        <f aca="false">I12</f>
        <v>3.25</v>
      </c>
    </row>
    <row r="13" customFormat="false" ht="11.25" hidden="false" customHeight="false" outlineLevel="0" collapsed="false">
      <c r="C13" s="26" t="s">
        <v>37</v>
      </c>
      <c r="D13" s="31" t="n">
        <v>0</v>
      </c>
      <c r="E13" s="32" t="s">
        <v>38</v>
      </c>
      <c r="H13" s="26" t="s">
        <v>37</v>
      </c>
      <c r="I13" s="31" t="n">
        <v>0</v>
      </c>
      <c r="J13" s="32" t="s">
        <v>38</v>
      </c>
      <c r="M13" s="26" t="s">
        <v>37</v>
      </c>
      <c r="N13" s="31" t="n">
        <v>0</v>
      </c>
      <c r="O13" s="32" t="s">
        <v>38</v>
      </c>
    </row>
    <row r="14" customFormat="false" ht="11.25" hidden="false" customHeight="false" outlineLevel="0" collapsed="false">
      <c r="C14" s="26" t="s">
        <v>39</v>
      </c>
      <c r="D14" s="33" t="n">
        <v>0.4</v>
      </c>
      <c r="E14" s="26" t="n">
        <f aca="false">SQRT((D14^2*(D8-$C$4)+D15^2*(D9-D8))/(D9-$C$4))</f>
        <v>0.39934088405656</v>
      </c>
      <c r="H14" s="26" t="s">
        <v>39</v>
      </c>
      <c r="I14" s="33" t="n">
        <v>0.45</v>
      </c>
      <c r="J14" s="26" t="n">
        <f aca="false">SQRT((I14^2*(I8-$C$4)+I15^2*(I9-I8))/(I9-$C$4))</f>
        <v>0.449184539970118</v>
      </c>
      <c r="M14" s="26" t="s">
        <v>39</v>
      </c>
      <c r="N14" s="33" t="n">
        <v>0.5</v>
      </c>
      <c r="O14" s="26" t="n">
        <f aca="false">SQRT((N14^2*(N8-$C$4)+N15^2*(N9-N8))/(N9-$C$4))</f>
        <v>0.499168859378277</v>
      </c>
    </row>
    <row r="15" customFormat="false" ht="11.25" hidden="false" customHeight="false" outlineLevel="0" collapsed="false">
      <c r="C15" s="26" t="s">
        <v>40</v>
      </c>
      <c r="D15" s="33" t="n">
        <v>0.6</v>
      </c>
      <c r="H15" s="26" t="s">
        <v>40</v>
      </c>
      <c r="I15" s="33" t="n">
        <v>0.65</v>
      </c>
      <c r="M15" s="26" t="s">
        <v>40</v>
      </c>
      <c r="N15" s="33" t="n">
        <v>0.7</v>
      </c>
    </row>
    <row r="16" customFormat="false" ht="11.25" hidden="false" customHeight="false" outlineLevel="0" collapsed="false">
      <c r="C16" s="26" t="s">
        <v>41</v>
      </c>
      <c r="D16" s="34" t="n">
        <f aca="false">(D8-$C$4)/365.25</f>
        <v>-23.9671457905544</v>
      </c>
      <c r="H16" s="26" t="s">
        <v>41</v>
      </c>
      <c r="I16" s="34" t="n">
        <f aca="false">(I8-$C$4)/365.25</f>
        <v>-23.9014373716632</v>
      </c>
      <c r="M16" s="26" t="s">
        <v>41</v>
      </c>
      <c r="N16" s="34" t="n">
        <f aca="false">(N8-$C$4)/365.25</f>
        <v>-23.8193018480493</v>
      </c>
    </row>
    <row r="17" customFormat="false" ht="11.25" hidden="false" customHeight="false" outlineLevel="0" collapsed="false">
      <c r="C17" s="26" t="s">
        <v>42</v>
      </c>
      <c r="D17" s="34" t="n">
        <f aca="false">(D9-$C$4)/365.25</f>
        <v>-23.9041752224504</v>
      </c>
      <c r="H17" s="26" t="s">
        <v>42</v>
      </c>
      <c r="I17" s="34" t="n">
        <f aca="false">(I9-$C$4)/365.25</f>
        <v>-23.8220396988364</v>
      </c>
      <c r="M17" s="26" t="s">
        <v>42</v>
      </c>
      <c r="N17" s="34" t="n">
        <f aca="false">(N9-$C$4)/365.25</f>
        <v>-23.7371663244353</v>
      </c>
    </row>
    <row r="18" customFormat="false" ht="11.25" hidden="false" customHeight="false" outlineLevel="0" collapsed="false">
      <c r="C18" s="26" t="s">
        <v>43</v>
      </c>
      <c r="D18" s="33" t="n">
        <v>0.045</v>
      </c>
      <c r="H18" s="26" t="s">
        <v>43</v>
      </c>
      <c r="I18" s="33" t="n">
        <v>0.045</v>
      </c>
      <c r="M18" s="26" t="s">
        <v>43</v>
      </c>
      <c r="N18" s="33" t="n">
        <v>0.045</v>
      </c>
    </row>
    <row r="19" customFormat="false" ht="11.25" hidden="false" customHeight="false" outlineLevel="0" collapsed="false">
      <c r="C19" s="26" t="s">
        <v>44</v>
      </c>
      <c r="D19" s="35" t="n">
        <v>0</v>
      </c>
      <c r="H19" s="26" t="s">
        <v>44</v>
      </c>
      <c r="I19" s="35" t="n">
        <v>0</v>
      </c>
      <c r="M19" s="26" t="s">
        <v>44</v>
      </c>
      <c r="N19" s="35" t="n">
        <v>0</v>
      </c>
    </row>
    <row r="20" customFormat="false" ht="11.25" hidden="false" customHeight="false" outlineLevel="0" collapsed="false">
      <c r="C20" s="26" t="s">
        <v>45</v>
      </c>
      <c r="D20" s="35" t="n">
        <v>0</v>
      </c>
      <c r="H20" s="26" t="s">
        <v>45</v>
      </c>
      <c r="I20" s="35" t="n">
        <v>0</v>
      </c>
      <c r="M20" s="26" t="s">
        <v>45</v>
      </c>
      <c r="N20" s="35" t="n">
        <v>0</v>
      </c>
    </row>
    <row r="22" customFormat="false" ht="11.25" hidden="false" customHeight="false" outlineLevel="0" collapsed="false">
      <c r="C22" s="32" t="s">
        <v>46</v>
      </c>
      <c r="D22" s="28" t="n">
        <v>37200</v>
      </c>
      <c r="E22" s="36" t="n">
        <f aca="false">1/((1+D18/2)^(2*((D22-$C$4)/365.25)))</f>
        <v>2.89549395829286</v>
      </c>
      <c r="H22" s="32" t="s">
        <v>46</v>
      </c>
      <c r="I22" s="28" t="n">
        <v>37230</v>
      </c>
      <c r="J22" s="36" t="n">
        <f aca="false">1/((1+I18/2)^(2*((I22-$C$4)/365.25)))</f>
        <v>2.88492986738294</v>
      </c>
      <c r="M22" s="32" t="s">
        <v>46</v>
      </c>
      <c r="N22" s="28" t="n">
        <v>37261</v>
      </c>
      <c r="O22" s="36" t="n">
        <f aca="false">1/((1+N18/2)^(2*((N22-$C$4)/365.25)))</f>
        <v>2.8740541296639</v>
      </c>
    </row>
    <row r="24" customFormat="false" ht="11.25" hidden="false" customHeight="false" outlineLevel="0" collapsed="false">
      <c r="C24" s="32" t="s">
        <v>5</v>
      </c>
      <c r="D24" s="26" t="n">
        <f aca="false">'3.50 put'!C6</f>
        <v>2330323</v>
      </c>
      <c r="H24" s="32" t="s">
        <v>5</v>
      </c>
      <c r="I24" s="26" t="n">
        <f aca="false">'3.50 put'!C7</f>
        <v>3020000</v>
      </c>
      <c r="M24" s="32" t="s">
        <v>5</v>
      </c>
      <c r="N24" s="26" t="n">
        <f aca="false">'3.50 put'!C8</f>
        <v>3020000</v>
      </c>
    </row>
    <row r="26" customFormat="false" ht="11.25" hidden="false" customHeight="false" outlineLevel="0" collapsed="false">
      <c r="D26" s="26" t="e">
        <f aca="false">D24*E6</f>
        <v>#NAME?</v>
      </c>
      <c r="I26" s="26" t="e">
        <f aca="false">I24*J6</f>
        <v>#NAME?</v>
      </c>
      <c r="N26" s="26" t="e">
        <f aca="false">N24*O6</f>
        <v>#NAME?</v>
      </c>
    </row>
    <row r="28" customFormat="false" ht="11.25" hidden="false" customHeight="false" outlineLevel="0" collapsed="false">
      <c r="C28" s="32" t="s">
        <v>47</v>
      </c>
      <c r="D28" s="37" t="e">
        <f aca="false">D26+I26+N26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26" width="4.28"/>
    <col collapsed="false" customWidth="false" hidden="false" outlineLevel="0" max="2" min="2" style="26" width="7.99"/>
    <col collapsed="false" customWidth="true" hidden="false" outlineLevel="0" max="3" min="3" style="26" width="17.28"/>
    <col collapsed="false" customWidth="true" hidden="false" outlineLevel="0" max="4" min="4" style="26" width="12.85"/>
    <col collapsed="false" customWidth="false" hidden="false" outlineLevel="0" max="5" min="5" style="26" width="7.99"/>
    <col collapsed="false" customWidth="true" hidden="false" outlineLevel="0" max="6" min="6" style="26" width="3.7"/>
    <col collapsed="false" customWidth="false" hidden="false" outlineLevel="0" max="7" min="7" style="26" width="7.99"/>
    <col collapsed="false" customWidth="true" hidden="false" outlineLevel="0" max="8" min="8" style="26" width="13.7"/>
    <col collapsed="false" customWidth="true" hidden="false" outlineLevel="0" max="9" min="9" style="26" width="8.7"/>
    <col collapsed="false" customWidth="false" hidden="false" outlineLevel="0" max="10" min="10" style="26" width="7.99"/>
    <col collapsed="false" customWidth="true" hidden="false" outlineLevel="0" max="11" min="11" style="26" width="2.13"/>
    <col collapsed="false" customWidth="false" hidden="false" outlineLevel="0" max="12" min="12" style="26" width="7.99"/>
    <col collapsed="false" customWidth="true" hidden="false" outlineLevel="0" max="13" min="13" style="26" width="14.56"/>
    <col collapsed="false" customWidth="true" hidden="false" outlineLevel="0" max="14" min="14" style="26" width="8.7"/>
    <col collapsed="false" customWidth="false" hidden="false" outlineLevel="0" max="257" min="15" style="26" width="7.99"/>
  </cols>
  <sheetData>
    <row r="2" customFormat="false" ht="23.25" hidden="false" customHeight="false" outlineLevel="0" collapsed="false">
      <c r="B2" s="27" t="s">
        <v>30</v>
      </c>
    </row>
    <row r="4" customFormat="false" ht="11.25" hidden="false" customHeight="false" outlineLevel="0" collapsed="false">
      <c r="B4" s="26" t="s">
        <v>31</v>
      </c>
      <c r="C4" s="28" t="n">
        <f aca="true">TODAY()</f>
        <v>45926</v>
      </c>
    </row>
    <row r="5" customFormat="false" ht="11.25" hidden="false" customHeight="false" outlineLevel="0" collapsed="false">
      <c r="C5" s="28"/>
    </row>
    <row r="6" customFormat="false" ht="15.75" hidden="false" customHeight="false" outlineLevel="0" collapsed="false">
      <c r="B6" s="29" t="s">
        <v>32</v>
      </c>
      <c r="C6" s="29"/>
      <c r="D6" s="30" t="e">
        <f aca="false">xFxLKBK(D11,D12,D13,D14,D15,D16,D17,0,D19,D20)</f>
        <v>#NAME?</v>
      </c>
      <c r="E6" s="26" t="e">
        <f aca="false">D6*E22</f>
        <v>#NAME?</v>
      </c>
      <c r="G6" s="29" t="s">
        <v>32</v>
      </c>
      <c r="H6" s="29"/>
      <c r="I6" s="30" t="e">
        <f aca="false">xFxLKBK(I11,I12,I13,I14,I15,I16,I17,0,I19,I20)</f>
        <v>#NAME?</v>
      </c>
      <c r="J6" s="26" t="e">
        <f aca="false">I6*J22</f>
        <v>#NAME?</v>
      </c>
      <c r="L6" s="29" t="s">
        <v>32</v>
      </c>
      <c r="M6" s="29"/>
      <c r="N6" s="30" t="e">
        <f aca="false">xFxLKBK(N11,N12,N13,N14,N15,N16,N17,0,N19,N20)</f>
        <v>#NAME?</v>
      </c>
      <c r="O6" s="26" t="e">
        <f aca="false">N6*O22</f>
        <v>#NAME?</v>
      </c>
    </row>
    <row r="8" customFormat="false" ht="11.25" hidden="false" customHeight="false" outlineLevel="0" collapsed="false">
      <c r="B8" s="26" t="s">
        <v>33</v>
      </c>
      <c r="D8" s="28" t="n">
        <v>37172</v>
      </c>
      <c r="G8" s="26" t="s">
        <v>33</v>
      </c>
      <c r="I8" s="28" t="n">
        <v>37196</v>
      </c>
      <c r="L8" s="26" t="s">
        <v>33</v>
      </c>
      <c r="N8" s="28" t="n">
        <v>37226</v>
      </c>
    </row>
    <row r="9" customFormat="false" ht="11.25" hidden="false" customHeight="false" outlineLevel="0" collapsed="false">
      <c r="B9" s="26" t="s">
        <v>34</v>
      </c>
      <c r="D9" s="28" t="n">
        <v>37195</v>
      </c>
      <c r="G9" s="26" t="s">
        <v>34</v>
      </c>
      <c r="I9" s="28" t="n">
        <v>37225</v>
      </c>
      <c r="L9" s="26" t="s">
        <v>34</v>
      </c>
      <c r="N9" s="28" t="n">
        <v>37256</v>
      </c>
    </row>
    <row r="11" customFormat="false" ht="11.25" hidden="false" customHeight="false" outlineLevel="0" collapsed="false">
      <c r="C11" s="26" t="s">
        <v>35</v>
      </c>
      <c r="D11" s="31" t="n">
        <f aca="false">'3.00 put'!S14</f>
        <v>2.33375</v>
      </c>
      <c r="H11" s="26" t="s">
        <v>35</v>
      </c>
      <c r="I11" s="31" t="n">
        <f aca="false">'3.00 put'!S32</f>
        <v>2.68285714285714</v>
      </c>
      <c r="M11" s="26" t="s">
        <v>35</v>
      </c>
      <c r="N11" s="31" t="n">
        <f aca="false">'3.00 put'!S53</f>
        <v>2.86539473684211</v>
      </c>
    </row>
    <row r="12" customFormat="false" ht="11.25" hidden="false" customHeight="false" outlineLevel="0" collapsed="false">
      <c r="C12" s="26" t="s">
        <v>36</v>
      </c>
      <c r="D12" s="31" t="n">
        <v>3</v>
      </c>
      <c r="H12" s="26" t="s">
        <v>36</v>
      </c>
      <c r="I12" s="31" t="n">
        <f aca="false">D12</f>
        <v>3</v>
      </c>
      <c r="M12" s="26" t="s">
        <v>36</v>
      </c>
      <c r="N12" s="31" t="n">
        <f aca="false">I12</f>
        <v>3</v>
      </c>
    </row>
    <row r="13" customFormat="false" ht="11.25" hidden="false" customHeight="false" outlineLevel="0" collapsed="false">
      <c r="C13" s="26" t="s">
        <v>37</v>
      </c>
      <c r="D13" s="31" t="n">
        <v>0</v>
      </c>
      <c r="E13" s="32" t="s">
        <v>38</v>
      </c>
      <c r="H13" s="26" t="s">
        <v>37</v>
      </c>
      <c r="I13" s="31" t="n">
        <v>0</v>
      </c>
      <c r="J13" s="32" t="s">
        <v>38</v>
      </c>
      <c r="M13" s="26" t="s">
        <v>37</v>
      </c>
      <c r="N13" s="31" t="n">
        <v>0</v>
      </c>
      <c r="O13" s="32" t="s">
        <v>38</v>
      </c>
    </row>
    <row r="14" customFormat="false" ht="11.25" hidden="false" customHeight="false" outlineLevel="0" collapsed="false">
      <c r="C14" s="26" t="s">
        <v>39</v>
      </c>
      <c r="D14" s="33" t="n">
        <v>0.4</v>
      </c>
      <c r="E14" s="26" t="n">
        <f aca="false">SQRT((D14^2*(D8-$C$4)+D15^2*(D9-D8))/(D9-$C$4))</f>
        <v>0.39934088405656</v>
      </c>
      <c r="H14" s="26" t="s">
        <v>39</v>
      </c>
      <c r="I14" s="33" t="n">
        <v>0.45</v>
      </c>
      <c r="J14" s="26" t="n">
        <f aca="false">SQRT((I14^2*(I8-$C$4)+I15^2*(I9-I8))/(I9-$C$4))</f>
        <v>0.449184539970118</v>
      </c>
      <c r="M14" s="26" t="s">
        <v>39</v>
      </c>
      <c r="N14" s="33" t="n">
        <v>0.5</v>
      </c>
      <c r="O14" s="26" t="n">
        <f aca="false">SQRT((N14^2*(N8-$C$4)+N15^2*(N9-N8))/(N9-$C$4))</f>
        <v>0.499168859378277</v>
      </c>
    </row>
    <row r="15" customFormat="false" ht="11.25" hidden="false" customHeight="false" outlineLevel="0" collapsed="false">
      <c r="C15" s="26" t="s">
        <v>40</v>
      </c>
      <c r="D15" s="33" t="n">
        <v>0.6</v>
      </c>
      <c r="H15" s="26" t="s">
        <v>40</v>
      </c>
      <c r="I15" s="33" t="n">
        <v>0.65</v>
      </c>
      <c r="M15" s="26" t="s">
        <v>40</v>
      </c>
      <c r="N15" s="33" t="n">
        <v>0.7</v>
      </c>
    </row>
    <row r="16" customFormat="false" ht="11.25" hidden="false" customHeight="false" outlineLevel="0" collapsed="false">
      <c r="C16" s="26" t="s">
        <v>41</v>
      </c>
      <c r="D16" s="34" t="n">
        <f aca="false">(D8-$C$4)/365.25</f>
        <v>-23.9671457905544</v>
      </c>
      <c r="H16" s="26" t="s">
        <v>41</v>
      </c>
      <c r="I16" s="34" t="n">
        <f aca="false">(I8-$C$4)/365.25</f>
        <v>-23.9014373716632</v>
      </c>
      <c r="M16" s="26" t="s">
        <v>41</v>
      </c>
      <c r="N16" s="34" t="n">
        <f aca="false">(N8-$C$4)/365.25</f>
        <v>-23.8193018480493</v>
      </c>
    </row>
    <row r="17" customFormat="false" ht="11.25" hidden="false" customHeight="false" outlineLevel="0" collapsed="false">
      <c r="C17" s="26" t="s">
        <v>42</v>
      </c>
      <c r="D17" s="34" t="n">
        <f aca="false">(D9-$C$4)/365.25</f>
        <v>-23.9041752224504</v>
      </c>
      <c r="H17" s="26" t="s">
        <v>42</v>
      </c>
      <c r="I17" s="34" t="n">
        <f aca="false">(I9-$C$4)/365.25</f>
        <v>-23.8220396988364</v>
      </c>
      <c r="M17" s="26" t="s">
        <v>42</v>
      </c>
      <c r="N17" s="34" t="n">
        <f aca="false">(N9-$C$4)/365.25</f>
        <v>-23.7371663244353</v>
      </c>
    </row>
    <row r="18" customFormat="false" ht="11.25" hidden="false" customHeight="false" outlineLevel="0" collapsed="false">
      <c r="C18" s="26" t="s">
        <v>43</v>
      </c>
      <c r="D18" s="33" t="n">
        <v>0.045</v>
      </c>
      <c r="H18" s="26" t="s">
        <v>43</v>
      </c>
      <c r="I18" s="33" t="n">
        <v>0.045</v>
      </c>
      <c r="M18" s="26" t="s">
        <v>43</v>
      </c>
      <c r="N18" s="33" t="n">
        <v>0.045</v>
      </c>
    </row>
    <row r="19" customFormat="false" ht="11.25" hidden="false" customHeight="false" outlineLevel="0" collapsed="false">
      <c r="C19" s="26" t="s">
        <v>44</v>
      </c>
      <c r="D19" s="35" t="n">
        <v>0</v>
      </c>
      <c r="H19" s="26" t="s">
        <v>44</v>
      </c>
      <c r="I19" s="35" t="n">
        <v>0</v>
      </c>
      <c r="M19" s="26" t="s">
        <v>44</v>
      </c>
      <c r="N19" s="35" t="n">
        <v>0</v>
      </c>
    </row>
    <row r="20" customFormat="false" ht="11.25" hidden="false" customHeight="false" outlineLevel="0" collapsed="false">
      <c r="C20" s="26" t="s">
        <v>45</v>
      </c>
      <c r="D20" s="35" t="n">
        <v>0</v>
      </c>
      <c r="H20" s="26" t="s">
        <v>45</v>
      </c>
      <c r="I20" s="35" t="n">
        <v>0</v>
      </c>
      <c r="M20" s="26" t="s">
        <v>45</v>
      </c>
      <c r="N20" s="35" t="n">
        <v>0</v>
      </c>
    </row>
    <row r="22" customFormat="false" ht="11.25" hidden="false" customHeight="false" outlineLevel="0" collapsed="false">
      <c r="C22" s="32" t="s">
        <v>46</v>
      </c>
      <c r="D22" s="28" t="n">
        <v>37200</v>
      </c>
      <c r="E22" s="36" t="n">
        <f aca="false">1/((1+D18/2)^(2*((D22-$C$4)/365.25)))</f>
        <v>2.89549395829286</v>
      </c>
      <c r="H22" s="32" t="s">
        <v>46</v>
      </c>
      <c r="I22" s="28" t="n">
        <v>37230</v>
      </c>
      <c r="J22" s="36" t="n">
        <f aca="false">1/((1+I18/2)^(2*((I22-$C$4)/365.25)))</f>
        <v>2.88492986738294</v>
      </c>
      <c r="M22" s="32" t="s">
        <v>46</v>
      </c>
      <c r="N22" s="28" t="n">
        <v>37261</v>
      </c>
      <c r="O22" s="36" t="n">
        <f aca="false">1/((1+N18/2)^(2*((N22-$C$4)/365.25)))</f>
        <v>2.8740541296639</v>
      </c>
    </row>
    <row r="24" customFormat="false" ht="11.25" hidden="false" customHeight="false" outlineLevel="0" collapsed="false">
      <c r="C24" s="32" t="s">
        <v>5</v>
      </c>
      <c r="D24" s="26" t="n">
        <f aca="false">'3.50 put'!C6</f>
        <v>2330323</v>
      </c>
      <c r="H24" s="32" t="s">
        <v>5</v>
      </c>
      <c r="I24" s="26" t="n">
        <f aca="false">'3.50 put'!C7</f>
        <v>3020000</v>
      </c>
      <c r="M24" s="32" t="s">
        <v>5</v>
      </c>
      <c r="N24" s="26" t="n">
        <f aca="false">'3.50 put'!C8</f>
        <v>3020000</v>
      </c>
    </row>
    <row r="26" customFormat="false" ht="11.25" hidden="false" customHeight="false" outlineLevel="0" collapsed="false">
      <c r="D26" s="26" t="e">
        <f aca="false">D24*E6</f>
        <v>#NAME?</v>
      </c>
      <c r="I26" s="26" t="e">
        <f aca="false">I24*J6</f>
        <v>#NAME?</v>
      </c>
      <c r="N26" s="26" t="e">
        <f aca="false">N24*O6</f>
        <v>#NAME?</v>
      </c>
    </row>
    <row r="28" customFormat="false" ht="11.25" hidden="false" customHeight="false" outlineLevel="0" collapsed="false">
      <c r="C28" s="32" t="s">
        <v>47</v>
      </c>
      <c r="D28" s="37" t="e">
        <f aca="false">D26+I26+N26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2001-09-27T18:35:27Z</dcterms:created>
  <dc:creator>jgriffit</dc:creator>
  <dc:description/>
  <dc:language>en-US</dc:language>
  <cp:lastModifiedBy>jgriffit</cp:lastModifiedBy>
  <dcterms:modified xsi:type="dcterms:W3CDTF">2001-09-28T18:47:50Z</dcterms:modified>
  <cp:revision>0</cp:revision>
  <dc:subject/>
  <dc:title/>
</cp:coreProperties>
</file>