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AECO to Malin" sheetId="2" state="visible" r:id="rId4"/>
    <sheet name="Kingsgate to Malin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<sst xmlns="http://schemas.openxmlformats.org/spreadsheetml/2006/main" count="90" uniqueCount="23">
  <si>
    <t xml:space="preserve">Basis</t>
  </si>
  <si>
    <t xml:space="preserve">Index</t>
  </si>
  <si>
    <t xml:space="preserve">Tolls</t>
  </si>
  <si>
    <t xml:space="preserve">AECO</t>
  </si>
  <si>
    <t xml:space="preserve">Malin</t>
  </si>
  <si>
    <t xml:space="preserve">Spread</t>
  </si>
  <si>
    <t xml:space="preserve">Reservation (including GRI)</t>
  </si>
  <si>
    <t xml:space="preserve">Commodity (including GRI, ACA)</t>
  </si>
  <si>
    <t xml:space="preserve">Fuel</t>
  </si>
  <si>
    <t xml:space="preserve">Total Tolls</t>
  </si>
  <si>
    <t xml:space="preserve">MTM</t>
  </si>
  <si>
    <t xml:space="preserve">PV MTM</t>
  </si>
  <si>
    <t xml:space="preserve">Cal 02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</si>
  <si>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</si>
  <si>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</si>
  <si>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</si>
  <si>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</si>
  <si>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</si>
  <si>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</si>
  <si>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PGT (Kingsgate to Malin)</t>
  </si>
  <si>
    <t xml:space="preserve">Kingsgate</t>
  </si>
  <si>
    <t xml:space="preserve">TOTAL</t>
  </si>
  <si>
    <t xml:space="preserve">Transportation Valuation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</si>
</sst>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.000_);_(\$* \(#,##0.00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22"/>
      <name val="Arial"/>
      <family val="2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sz val="10"/>
      <color rgb="FF000000"/>
      <name val="Arial"/>
      <family val="2"/>
    </font>
    <font>
      <b val="true"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AECO to Malin
(MTM vs. Spread vs. Tolls)</a:t>
            </a:r>
          </a:p>
        </c:rich>
      </c:tx>
      <c:layout>
        <c:manualLayout>
          <c:xMode val="edge"/>
          <c:yMode val="edge"/>
          <c:x val="0.398450918754254"/>
          <c:y val="0.0394639865996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7222996402761"/>
          <c:y val="0.117989949748744"/>
          <c:w val="0.983277700359724"/>
          <c:h val="0.787269681742044"/>
        </c:manualLayout>
      </c:layout>
      <c:lineChart>
        <c:grouping val="standard"/>
        <c:varyColors val="0"/>
        <c:ser>
          <c:idx val="0"/>
          <c:order val="0"/>
          <c:tx>
            <c:strRef>
              <c:f>"AECO to Malin Spread"</c:f>
              <c:strCache>
                <c:ptCount val="1"/>
                <c:pt idx="0">
                  <c:v>AECO to Malin Spread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Sheet1!$A$4:$A$10</c:f>
              <c:strCache>
                <c:ptCount val="7"/>
                <c:pt idx="0">
                  <c:v>Cal 02</c:v>
                </c:pt>
                <c:pt idx="1">
                  <c:v>Cal 03</c:v>
                </c:pt>
                <c:pt idx="2">
                  <c:v>Cal 04</c:v>
                </c:pt>
                <c:pt idx="3">
                  <c:v>Cal 05</c:v>
                </c:pt>
                <c:pt idx="4">
                  <c:v>Cal 06</c:v>
                </c:pt>
                <c:pt idx="5">
                  <c:v>Cal 07</c:v>
                </c:pt>
                <c:pt idx="6">
                  <c:v>Cal 08</c:v>
                </c:pt>
              </c:strCache>
            </c:strRef>
          </c:cat>
          <c:val>
            <c:numRef>
              <c:f>Sheet1!$F$4:$F$10</c:f>
              <c:numCache>
                <c:formatCode>_(\$* #,##0.000_);_(\$* \(#,##0.000\);_(\$* \-??_);_(@_)</c:formatCode>
                <c:ptCount val="7"/>
                <c:pt idx="0">
                  <c:v>0.379312321104005</c:v>
                </c:pt>
                <c:pt idx="1">
                  <c:v>0.539831433275255</c:v>
                </c:pt>
                <c:pt idx="2">
                  <c:v>0.604242439495917</c:v>
                </c:pt>
                <c:pt idx="3">
                  <c:v>0.607635532490267</c:v>
                </c:pt>
                <c:pt idx="4">
                  <c:v>0.605944658181526</c:v>
                </c:pt>
                <c:pt idx="5">
                  <c:v>0.609325882583129</c:v>
                </c:pt>
                <c:pt idx="6">
                  <c:v>0.586645549002267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"Tolls including fuel"</c:f>
              <c:strCache>
                <c:ptCount val="1"/>
                <c:pt idx="0">
                  <c:v>Tolls including fuel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Sheet1!$A$4:$A$10</c:f>
              <c:strCache>
                <c:ptCount val="7"/>
                <c:pt idx="0">
                  <c:v>Cal 02</c:v>
                </c:pt>
                <c:pt idx="1">
                  <c:v>Cal 03</c:v>
                </c:pt>
                <c:pt idx="2">
                  <c:v>Cal 04</c:v>
                </c:pt>
                <c:pt idx="3">
                  <c:v>Cal 05</c:v>
                </c:pt>
                <c:pt idx="4">
                  <c:v>Cal 06</c:v>
                </c:pt>
                <c:pt idx="5">
                  <c:v>Cal 07</c:v>
                </c:pt>
                <c:pt idx="6">
                  <c:v>Cal 08</c:v>
                </c:pt>
              </c:strCache>
            </c:strRef>
          </c:cat>
          <c:val>
            <c:numRef>
              <c:f>Sheet1!$J$4:$J$10</c:f>
              <c:numCache>
                <c:formatCode>_(\$* #,##0.000_);_(\$* \(#,##0.000\);_(\$* \-??_);_(@_)</c:formatCode>
                <c:ptCount val="7"/>
                <c:pt idx="0">
                  <c:v>0.58830195522137</c:v>
                </c:pt>
                <c:pt idx="1">
                  <c:v>0.57303844696265</c:v>
                </c:pt>
                <c:pt idx="2">
                  <c:v>0.576469016170644</c:v>
                </c:pt>
                <c:pt idx="3">
                  <c:v>0.574634769292537</c:v>
                </c:pt>
                <c:pt idx="4">
                  <c:v>0.578659967522449</c:v>
                </c:pt>
                <c:pt idx="5">
                  <c:v>0.582683453572212</c:v>
                </c:pt>
                <c:pt idx="6">
                  <c:v>0.586628369089045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"MTM"</c:f>
              <c:strCache>
                <c:ptCount val="1"/>
                <c:pt idx="0">
                  <c:v>MTM</c:v>
                </c:pt>
              </c:strCache>
            </c:strRef>
          </c:tx>
          <c:spPr>
            <a:solidFill>
              <a:srgbClr val="339933"/>
            </a:solidFill>
            <a:ln w="25200">
              <a:solidFill>
                <a:srgbClr val="339933"/>
              </a:solidFill>
              <a:round/>
            </a:ln>
          </c:spPr>
          <c:marker>
            <c:symbol val="triangle"/>
            <c:size val="5"/>
            <c:spPr>
              <a:solidFill>
                <a:srgbClr val="339933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Sheet1!$A$4:$A$10</c:f>
              <c:strCache>
                <c:ptCount val="7"/>
                <c:pt idx="0">
                  <c:v>Cal 02</c:v>
                </c:pt>
                <c:pt idx="1">
                  <c:v>Cal 03</c:v>
                </c:pt>
                <c:pt idx="2">
                  <c:v>Cal 04</c:v>
                </c:pt>
                <c:pt idx="3">
                  <c:v>Cal 05</c:v>
                </c:pt>
                <c:pt idx="4">
                  <c:v>Cal 06</c:v>
                </c:pt>
                <c:pt idx="5">
                  <c:v>Cal 07</c:v>
                </c:pt>
                <c:pt idx="6">
                  <c:v>Cal 08</c:v>
                </c:pt>
              </c:strCache>
            </c:strRef>
          </c:cat>
          <c:val>
            <c:numRef>
              <c:f>Sheet1!$K$4:$K$10</c:f>
              <c:numCache>
                <c:formatCode>_(\$* #,##0.000_);_(\$* \(#,##0.000\);_(\$* \-??_);_(@_)</c:formatCode>
                <c:ptCount val="7"/>
                <c:pt idx="0">
                  <c:v>-0.208989634117366</c:v>
                </c:pt>
                <c:pt idx="1">
                  <c:v>-0.0332070136873945</c:v>
                </c:pt>
                <c:pt idx="2">
                  <c:v>0.0277734233252727</c:v>
                </c:pt>
                <c:pt idx="3">
                  <c:v>0.03300076319773</c:v>
                </c:pt>
                <c:pt idx="4">
                  <c:v>0.0272846906590775</c:v>
                </c:pt>
                <c:pt idx="5">
                  <c:v>0.0266424290109166</c:v>
                </c:pt>
                <c:pt idx="6">
                  <c:v>1.71799132220318E-005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773545"/>
        <c:axId val="37407516"/>
      </c:lineChart>
      <c:catAx>
        <c:axId val="197735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07516"/>
        <c:crossesAt val="0"/>
        <c:auto val="1"/>
        <c:lblAlgn val="ctr"/>
        <c:lblOffset val="100"/>
        <c:noMultiLvlLbl val="0"/>
      </c:catAx>
      <c:valAx>
        <c:axId val="37407516"/>
        <c:scaling>
          <c:orientation val="minMax"/>
        </c:scaling>
        <c:delete val="0"/>
        <c:axPos val="l"/>
        <c:numFmt formatCode="_(\$* #,##0.00_);_(\$* \(#,##0.0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73545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82610104676411"/>
          <c:y val="0.0196314907872697"/>
          <c:w val="0.158926661697508"/>
          <c:h val="0.111088777219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Kingsgate to Malin
(MTM vs. Spread vs. Tolls)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964757709251"/>
          <c:y val="0.10814788649476"/>
          <c:w val="0.981603524229075"/>
          <c:h val="0.822736371129165"/>
        </c:manualLayout>
      </c:layout>
      <c:lineChart>
        <c:grouping val="standard"/>
        <c:varyColors val="0"/>
        <c:ser>
          <c:idx val="0"/>
          <c:order val="0"/>
          <c:tx>
            <c:strRef>
              <c:f>"Kingsgate to Malin Spread"</c:f>
              <c:strCache>
                <c:ptCount val="1"/>
                <c:pt idx="0">
                  <c:v>Kingsgate to Malin Spread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Sheet1!$A$18:$A$24</c:f>
              <c:strCache>
                <c:ptCount val="7"/>
                <c:pt idx="0">
                  <c:v>Cal 02</c:v>
                </c:pt>
                <c:pt idx="1">
                  <c:v>Cal 03</c:v>
                </c:pt>
                <c:pt idx="2">
                  <c:v>Cal 04</c:v>
                </c:pt>
                <c:pt idx="3">
                  <c:v>Cal 05</c:v>
                </c:pt>
                <c:pt idx="4">
                  <c:v>Cal 06</c:v>
                </c:pt>
                <c:pt idx="5">
                  <c:v>Cal 07</c:v>
                </c:pt>
                <c:pt idx="6">
                  <c:v>Cal 08</c:v>
                </c:pt>
              </c:strCache>
            </c:strRef>
          </c:cat>
          <c:val>
            <c:numRef>
              <c:f>Sheet1!$F$18:$F$24</c:f>
              <c:numCache>
                <c:formatCode>_(\$* #,##0.000_);_(\$* \(#,##0.000\);_(\$* \-??_);_(@_)</c:formatCode>
                <c:ptCount val="7"/>
                <c:pt idx="0">
                  <c:v>0.0853992391456893</c:v>
                </c:pt>
                <c:pt idx="1">
                  <c:v>0.183055319738482</c:v>
                </c:pt>
                <c:pt idx="2">
                  <c:v>0.240230444809576</c:v>
                </c:pt>
                <c:pt idx="3">
                  <c:v>0.182914876635881</c:v>
                </c:pt>
                <c:pt idx="4">
                  <c:v>0.180417394059994</c:v>
                </c:pt>
                <c:pt idx="5">
                  <c:v>0.180396785338791</c:v>
                </c:pt>
                <c:pt idx="6">
                  <c:v>0.148769484729791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"PGT Tolls"</c:f>
              <c:strCache>
                <c:ptCount val="1"/>
                <c:pt idx="0">
                  <c:v>PGT Tolls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Sheet1!$A$18:$A$24</c:f>
              <c:strCache>
                <c:ptCount val="7"/>
                <c:pt idx="0">
                  <c:v>Cal 02</c:v>
                </c:pt>
                <c:pt idx="1">
                  <c:v>Cal 03</c:v>
                </c:pt>
                <c:pt idx="2">
                  <c:v>Cal 04</c:v>
                </c:pt>
                <c:pt idx="3">
                  <c:v>Cal 05</c:v>
                </c:pt>
                <c:pt idx="4">
                  <c:v>Cal 06</c:v>
                </c:pt>
                <c:pt idx="5">
                  <c:v>Cal 07</c:v>
                </c:pt>
                <c:pt idx="6">
                  <c:v>Cal 08</c:v>
                </c:pt>
              </c:strCache>
            </c:strRef>
          </c:cat>
          <c:val>
            <c:numRef>
              <c:f>Sheet1!$J$18:$J$24</c:f>
              <c:numCache>
                <c:formatCode>_(\$* #,##0.000_);_(\$* \(#,##0.000\);_(\$* \-??_);_(@_)</c:formatCode>
                <c:ptCount val="7"/>
                <c:pt idx="0">
                  <c:v>0.394705053311586</c:v>
                </c:pt>
                <c:pt idx="1">
                  <c:v>0.373534959536824</c:v>
                </c:pt>
                <c:pt idx="2">
                  <c:v>0.374642831648632</c:v>
                </c:pt>
                <c:pt idx="3">
                  <c:v>0.371688011128715</c:v>
                </c:pt>
                <c:pt idx="4">
                  <c:v>0.374677912908884</c:v>
                </c:pt>
                <c:pt idx="5">
                  <c:v>0.377666542888217</c:v>
                </c:pt>
                <c:pt idx="6">
                  <c:v>0.380596810977562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"MTM"</c:f>
              <c:strCache>
                <c:ptCount val="1"/>
                <c:pt idx="0">
                  <c:v>MTM</c:v>
                </c:pt>
              </c:strCache>
            </c:strRef>
          </c:tx>
          <c:spPr>
            <a:solidFill>
              <a:srgbClr val="339933"/>
            </a:solidFill>
            <a:ln w="25200">
              <a:solidFill>
                <a:srgbClr val="339933"/>
              </a:solidFill>
              <a:round/>
            </a:ln>
          </c:spPr>
          <c:marker>
            <c:symbol val="triangle"/>
            <c:size val="7"/>
            <c:spPr>
              <a:solidFill>
                <a:srgbClr val="339933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Sheet1!$A$18:$A$24</c:f>
              <c:strCache>
                <c:ptCount val="7"/>
                <c:pt idx="0">
                  <c:v>Cal 02</c:v>
                </c:pt>
                <c:pt idx="1">
                  <c:v>Cal 03</c:v>
                </c:pt>
                <c:pt idx="2">
                  <c:v>Cal 04</c:v>
                </c:pt>
                <c:pt idx="3">
                  <c:v>Cal 05</c:v>
                </c:pt>
                <c:pt idx="4">
                  <c:v>Cal 06</c:v>
                </c:pt>
                <c:pt idx="5">
                  <c:v>Cal 07</c:v>
                </c:pt>
                <c:pt idx="6">
                  <c:v>Cal 08</c:v>
                </c:pt>
              </c:strCache>
            </c:strRef>
          </c:cat>
          <c:val>
            <c:numRef>
              <c:f>Sheet1!$K$18:$K$24</c:f>
              <c:numCache>
                <c:formatCode>_(\$* #,##0.000_);_(\$* \(#,##0.000\);_(\$* \-??_);_(@_)</c:formatCode>
                <c:ptCount val="7"/>
                <c:pt idx="0">
                  <c:v>-0.309305814165897</c:v>
                </c:pt>
                <c:pt idx="1">
                  <c:v>-0.190479639798343</c:v>
                </c:pt>
                <c:pt idx="2">
                  <c:v>-0.134412386839056</c:v>
                </c:pt>
                <c:pt idx="3">
                  <c:v>-0.188773134492834</c:v>
                </c:pt>
                <c:pt idx="4">
                  <c:v>-0.19426051884889</c:v>
                </c:pt>
                <c:pt idx="5">
                  <c:v>-0.197269757549426</c:v>
                </c:pt>
                <c:pt idx="6">
                  <c:v>-0.231827326247771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58025"/>
        <c:axId val="94681859"/>
      </c:lineChart>
      <c:catAx>
        <c:axId val="91580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81859"/>
        <c:crossesAt val="0"/>
        <c:auto val="1"/>
        <c:lblAlgn val="ctr"/>
        <c:lblOffset val="100"/>
        <c:noMultiLvlLbl val="0"/>
      </c:catAx>
      <c:valAx>
        <c:axId val="94681859"/>
        <c:scaling>
          <c:orientation val="minMax"/>
        </c:scaling>
        <c:delete val="0"/>
        <c:axPos val="l"/>
        <c:numFmt formatCode="_(\$* #,##0.000_);_(\$* \(#,##0.0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8025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57885462555066"/>
          <c:y val="0.01760273166136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309240</xdr:colOff>
      <xdr:row>4</xdr:row>
      <xdr:rowOff>66600</xdr:rowOff>
    </xdr:from>
    <xdr:to>
      <xdr:col>11</xdr:col>
      <xdr:colOff>816120</xdr:colOff>
      <xdr:row>37</xdr:row>
      <xdr:rowOff>95760</xdr:rowOff>
    </xdr:to>
    <xdr:graphicFrame>
      <xdr:nvGraphicFramePr>
        <xdr:cNvPr id="0" name="Chart 1"/>
        <xdr:cNvGraphicFramePr/>
      </xdr:nvGraphicFramePr>
      <xdr:xfrm>
        <a:off x="309240" y="714240"/>
        <a:ext cx="11108160" cy="537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358920</xdr:colOff>
      <xdr:row>52</xdr:row>
      <xdr:rowOff>124200</xdr:rowOff>
    </xdr:from>
    <xdr:to>
      <xdr:col>13</xdr:col>
      <xdr:colOff>359640</xdr:colOff>
      <xdr:row>56</xdr:row>
      <xdr:rowOff>86040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2178080" y="8591760"/>
          <a:ext cx="639000" cy="60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80280</xdr:colOff>
      <xdr:row>4</xdr:row>
      <xdr:rowOff>114480</xdr:rowOff>
    </xdr:from>
    <xdr:to>
      <xdr:col>11</xdr:col>
      <xdr:colOff>414360</xdr:colOff>
      <xdr:row>42</xdr:row>
      <xdr:rowOff>75960</xdr:rowOff>
    </xdr:to>
    <xdr:graphicFrame>
      <xdr:nvGraphicFramePr>
        <xdr:cNvPr id="2" name="Chart 3"/>
        <xdr:cNvGraphicFramePr/>
      </xdr:nvGraphicFramePr>
      <xdr:xfrm>
        <a:off x="718560" y="1028880"/>
        <a:ext cx="10214640" cy="611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518400</xdr:colOff>
      <xdr:row>51</xdr:row>
      <xdr:rowOff>142920</xdr:rowOff>
    </xdr:from>
    <xdr:to>
      <xdr:col>13</xdr:col>
      <xdr:colOff>519120</xdr:colOff>
      <xdr:row>55</xdr:row>
      <xdr:rowOff>86040</xdr:rowOff>
    </xdr:to>
    <xdr:pic>
      <xdr:nvPicPr>
        <xdr:cNvPr id="3" name="Picture 4" descr=""/>
        <xdr:cNvPicPr/>
      </xdr:nvPicPr>
      <xdr:blipFill>
        <a:blip r:embed="rId2"/>
        <a:stretch/>
      </xdr:blipFill>
      <xdr:spPr>
        <a:xfrm>
          <a:off x="12405600" y="8696520"/>
          <a:ext cx="639000" cy="60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41"/>
    <col collapsed="false" customWidth="true" hidden="false" outlineLevel="0" max="3" min="3" style="0" width="9.85"/>
    <col collapsed="false" customWidth="true" hidden="false" outlineLevel="0" max="4" min="4" style="0" width="10.41"/>
    <col collapsed="false" customWidth="true" hidden="false" outlineLevel="0" max="6" min="5" style="0" width="9.85"/>
    <col collapsed="false" customWidth="true" hidden="false" outlineLevel="0" max="7" min="7" style="0" width="29.28"/>
    <col collapsed="false" customWidth="true" hidden="false" outlineLevel="0" max="8" min="8" style="0" width="34.41"/>
    <col collapsed="false" customWidth="true" hidden="false" outlineLevel="0" max="9" min="9" style="0" width="17.28"/>
    <col collapsed="false" customWidth="true" hidden="false" outlineLevel="0" max="10" min="10" style="0" width="12.28"/>
    <col collapsed="false" customWidth="true" hidden="false" outlineLevel="0" max="11" min="11" style="0" width="9.56"/>
    <col collapsed="false" customWidth="true" hidden="false" outlineLevel="0" max="12" min="12" style="0" width="19.41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1"/>
      <c r="B2" s="2" t="s">
        <v>0</v>
      </c>
      <c r="C2" s="2"/>
      <c r="D2" s="2" t="s">
        <v>1</v>
      </c>
      <c r="E2" s="2"/>
      <c r="F2" s="1"/>
      <c r="G2" s="2" t="s">
        <v>2</v>
      </c>
      <c r="H2" s="2"/>
      <c r="I2" s="2"/>
    </row>
    <row r="3" customFormat="false" ht="13.5" hidden="false" customHeight="false" outlineLevel="0" collapsed="false">
      <c r="A3" s="3"/>
      <c r="B3" s="4" t="s">
        <v>3</v>
      </c>
      <c r="C3" s="5" t="s">
        <v>4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customFormat="false" ht="12.75" hidden="false" customHeight="false" outlineLevel="0" collapsed="false">
      <c r="A4" s="7" t="s">
        <v>12</v>
      </c>
      <c r="B4" s="8" t="n">
        <v>-0.490905114996731</v>
      </c>
      <c r="C4" s="8" t="n">
        <v>-0.136224936864428</v>
      </c>
      <c r="D4" s="8" t="n">
        <v>-0.00132475551457741</v>
      </c>
      <c r="E4" s="8" t="n">
        <v>0.0233073874571244</v>
      </c>
      <c r="F4" s="8" t="n">
        <f aca="false">(C4+E4)-(B4+D4)</f>
        <v>0.379312321104005</v>
      </c>
      <c r="G4" s="9" t="n">
        <v>0.471960144589028</v>
      </c>
      <c r="H4" s="9" t="n">
        <v>0.021162</v>
      </c>
      <c r="I4" s="9" t="n">
        <v>0.0951798106323422</v>
      </c>
      <c r="J4" s="10" t="n">
        <f aca="false">SUM(G4:I4)</f>
        <v>0.58830195522137</v>
      </c>
      <c r="K4" s="8" t="n">
        <f aca="false">F4-J4</f>
        <v>-0.208989634117366</v>
      </c>
      <c r="L4" s="11" t="n">
        <f aca="false">K4*24248240</f>
        <v>-5067630.80559007</v>
      </c>
    </row>
    <row r="5" customFormat="false" ht="12.75" hidden="false" customHeight="false" outlineLevel="0" collapsed="false">
      <c r="A5" s="12" t="s">
        <v>13</v>
      </c>
      <c r="B5" s="13" t="n">
        <v>-0.433433571964215</v>
      </c>
      <c r="C5" s="13" t="n">
        <v>0.0754248947780077</v>
      </c>
      <c r="D5" s="13" t="n">
        <v>0.00317168855117613</v>
      </c>
      <c r="E5" s="13" t="n">
        <v>0.034144655084209</v>
      </c>
      <c r="F5" s="13" t="n">
        <f aca="false">(C5+E5)-(B5+D5)</f>
        <v>0.539831433275255</v>
      </c>
      <c r="G5" s="14" t="n">
        <v>0.422616</v>
      </c>
      <c r="H5" s="14" t="n">
        <v>0.020162</v>
      </c>
      <c r="I5" s="14" t="n">
        <v>0.13026044696265</v>
      </c>
      <c r="J5" s="15" t="n">
        <f aca="false">SUM(G5:I5)</f>
        <v>0.57303844696265</v>
      </c>
      <c r="K5" s="13" t="n">
        <f aca="false">F5-J5</f>
        <v>-0.0332070136873945</v>
      </c>
      <c r="L5" s="16" t="n">
        <f aca="false">K5*23474258</f>
        <v>-779510.006707431</v>
      </c>
    </row>
    <row r="6" customFormat="false" ht="12.75" hidden="false" customHeight="false" outlineLevel="0" collapsed="false">
      <c r="A6" s="12" t="s">
        <v>14</v>
      </c>
      <c r="B6" s="13" t="n">
        <v>-0.420422908825933</v>
      </c>
      <c r="C6" s="13" t="n">
        <v>0.152838290450711</v>
      </c>
      <c r="D6" s="13" t="n">
        <v>0.00318364297331738</v>
      </c>
      <c r="E6" s="13" t="n">
        <v>0.0341648831925906</v>
      </c>
      <c r="F6" s="13" t="n">
        <f aca="false">(C6+E6)-(B6+D6)</f>
        <v>0.604242439495917</v>
      </c>
      <c r="G6" s="14" t="n">
        <v>0.421016</v>
      </c>
      <c r="H6" s="14" t="n">
        <v>0.016162</v>
      </c>
      <c r="I6" s="14" t="n">
        <v>0.139291016170644</v>
      </c>
      <c r="J6" s="15" t="n">
        <f aca="false">SUM(G6:I6)</f>
        <v>0.576469016170644</v>
      </c>
      <c r="K6" s="13" t="n">
        <f aca="false">F6-J6</f>
        <v>0.0277734233252727</v>
      </c>
      <c r="L6" s="16" t="n">
        <f aca="false">K6*22457913</f>
        <v>623733.124751144</v>
      </c>
    </row>
    <row r="7" customFormat="false" ht="12.75" hidden="false" customHeight="false" outlineLevel="0" collapsed="false">
      <c r="A7" s="12" t="s">
        <v>15</v>
      </c>
      <c r="B7" s="13" t="n">
        <v>-0.42047439931148</v>
      </c>
      <c r="C7" s="13" t="n">
        <v>0.157825943939102</v>
      </c>
      <c r="D7" s="13" t="n">
        <v>0.0031825282847191</v>
      </c>
      <c r="E7" s="13" t="n">
        <v>0.0325177175244037</v>
      </c>
      <c r="F7" s="13" t="n">
        <f aca="false">(C7+E7)-(B7+D7)</f>
        <v>0.607635532490267</v>
      </c>
      <c r="G7" s="14" t="n">
        <v>0.414825</v>
      </c>
      <c r="H7" s="14" t="n">
        <v>0.016162</v>
      </c>
      <c r="I7" s="14" t="n">
        <v>0.143647769292537</v>
      </c>
      <c r="J7" s="15" t="n">
        <f aca="false">SUM(G7:I7)</f>
        <v>0.574634769292537</v>
      </c>
      <c r="K7" s="13" t="n">
        <f aca="false">F7-J7</f>
        <v>0.03300076319773</v>
      </c>
      <c r="L7" s="16" t="n">
        <f aca="false">K7*21218689</f>
        <v>700232.931055279</v>
      </c>
    </row>
    <row r="8" customFormat="false" ht="12.75" hidden="false" customHeight="false" outlineLevel="0" collapsed="false">
      <c r="A8" s="12" t="s">
        <v>16</v>
      </c>
      <c r="B8" s="13" t="n">
        <v>-0.421291758486232</v>
      </c>
      <c r="C8" s="13" t="n">
        <v>0.157823894256444</v>
      </c>
      <c r="D8" s="13" t="n">
        <v>0.00317099456114939</v>
      </c>
      <c r="E8" s="13" t="n">
        <v>0.03</v>
      </c>
      <c r="F8" s="13" t="n">
        <f aca="false">(C8+E8)-(B8+D8)</f>
        <v>0.605944658181526</v>
      </c>
      <c r="G8" s="14" t="n">
        <v>0.414825</v>
      </c>
      <c r="H8" s="14" t="n">
        <v>0.016162</v>
      </c>
      <c r="I8" s="14" t="n">
        <v>0.147672967522449</v>
      </c>
      <c r="J8" s="15" t="n">
        <f aca="false">SUM(G8:I8)</f>
        <v>0.578659967522449</v>
      </c>
      <c r="K8" s="13" t="n">
        <f aca="false">F8-J8</f>
        <v>0.0272846906590775</v>
      </c>
      <c r="L8" s="16" t="n">
        <f aca="false">K8*20067901</f>
        <v>547546.470961991</v>
      </c>
    </row>
    <row r="9" customFormat="false" ht="12.75" hidden="false" customHeight="false" outlineLevel="0" collapsed="false">
      <c r="A9" s="12" t="s">
        <v>17</v>
      </c>
      <c r="B9" s="13" t="n">
        <v>-0.424658382179752</v>
      </c>
      <c r="C9" s="13" t="n">
        <v>0.157826697759074</v>
      </c>
      <c r="D9" s="13" t="n">
        <v>0.00315919735569697</v>
      </c>
      <c r="E9" s="13" t="n">
        <v>0.03</v>
      </c>
      <c r="F9" s="13" t="n">
        <f aca="false">(C9+E9)-(B9+D9)</f>
        <v>0.609325882583129</v>
      </c>
      <c r="G9" s="14" t="n">
        <v>0.414825</v>
      </c>
      <c r="H9" s="14" t="n">
        <v>0.016162</v>
      </c>
      <c r="I9" s="14" t="n">
        <v>0.151696453572212</v>
      </c>
      <c r="J9" s="15" t="n">
        <f aca="false">SUM(G9:I9)</f>
        <v>0.582683453572212</v>
      </c>
      <c r="K9" s="13" t="n">
        <f aca="false">F9-J9</f>
        <v>0.0266424290109166</v>
      </c>
      <c r="L9" s="16" t="n">
        <f aca="false">K9*18961839</f>
        <v>505189.44947393</v>
      </c>
    </row>
    <row r="10" customFormat="false" ht="13.5" hidden="false" customHeight="false" outlineLevel="0" collapsed="false">
      <c r="A10" s="17" t="s">
        <v>18</v>
      </c>
      <c r="B10" s="18" t="n">
        <v>-0.432739491160885</v>
      </c>
      <c r="C10" s="18" t="n">
        <v>0.127071388460884</v>
      </c>
      <c r="D10" s="18" t="n">
        <v>0.00316533061950208</v>
      </c>
      <c r="E10" s="18" t="n">
        <v>0.03</v>
      </c>
      <c r="F10" s="18" t="n">
        <f aca="false">(C10+E10)-(B10+D10)</f>
        <v>0.586645549002267</v>
      </c>
      <c r="G10" s="19" t="n">
        <v>0.414825</v>
      </c>
      <c r="H10" s="19" t="n">
        <v>0.016162</v>
      </c>
      <c r="I10" s="19" t="n">
        <v>0.155641369089045</v>
      </c>
      <c r="J10" s="20" t="n">
        <f aca="false">SUM(G10:I10)</f>
        <v>0.586628369089045</v>
      </c>
      <c r="K10" s="18" t="n">
        <f aca="false">F10-J10</f>
        <v>1.71799132220318E-005</v>
      </c>
      <c r="L10" s="21" t="n">
        <f aca="false">K10*17911097</f>
        <v>307.711092171395</v>
      </c>
    </row>
    <row r="11" customFormat="false" ht="13.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22"/>
      <c r="L11" s="23" t="n">
        <f aca="false">SUM(L4:L10)</f>
        <v>-3470131.12496299</v>
      </c>
    </row>
    <row r="12" customFormat="false" ht="12.75" hidden="false" customHeight="false" outlineLevel="0" collapsed="false">
      <c r="K12" s="22"/>
    </row>
    <row r="13" customFormat="false" ht="12.75" hidden="false" customHeight="false" outlineLevel="0" collapsed="false">
      <c r="K13" s="22"/>
    </row>
    <row r="14" customFormat="false" ht="12.75" hidden="false" customHeight="false" outlineLevel="0" collapsed="false">
      <c r="A14" s="0" t="s">
        <v>19</v>
      </c>
    </row>
    <row r="15" customFormat="false" ht="13.5" hidden="false" customHeight="false" outlineLevel="0" collapsed="false"/>
    <row r="16" customFormat="false" ht="13.5" hidden="false" customHeight="false" outlineLevel="0" collapsed="false">
      <c r="A16" s="24"/>
      <c r="B16" s="2" t="s">
        <v>0</v>
      </c>
      <c r="C16" s="2"/>
      <c r="D16" s="2" t="s">
        <v>1</v>
      </c>
      <c r="E16" s="2"/>
      <c r="F16" s="24"/>
      <c r="G16" s="2" t="s">
        <v>2</v>
      </c>
      <c r="H16" s="2"/>
      <c r="I16" s="2"/>
      <c r="J16" s="24"/>
      <c r="K16" s="24"/>
      <c r="L16" s="24"/>
    </row>
    <row r="17" customFormat="false" ht="13.5" hidden="false" customHeight="false" outlineLevel="0" collapsed="false">
      <c r="A17" s="25"/>
      <c r="B17" s="4" t="s">
        <v>20</v>
      </c>
      <c r="C17" s="5" t="s">
        <v>4</v>
      </c>
      <c r="D17" s="5" t="s">
        <v>20</v>
      </c>
      <c r="E17" s="5" t="s">
        <v>4</v>
      </c>
      <c r="F17" s="5" t="s">
        <v>5</v>
      </c>
      <c r="G17" s="5" t="s">
        <v>6</v>
      </c>
      <c r="H17" s="5" t="s">
        <v>7</v>
      </c>
      <c r="I17" s="5" t="s">
        <v>8</v>
      </c>
      <c r="J17" s="5" t="s">
        <v>9</v>
      </c>
      <c r="K17" s="5" t="s">
        <v>10</v>
      </c>
      <c r="L17" s="6" t="s">
        <v>11</v>
      </c>
    </row>
    <row r="18" customFormat="false" ht="12.75" hidden="false" customHeight="false" outlineLevel="0" collapsed="false">
      <c r="A18" s="26" t="s">
        <v>12</v>
      </c>
      <c r="B18" s="9" t="n">
        <v>-0.198316788552993</v>
      </c>
      <c r="C18" s="9" t="n">
        <v>-0.136224936864428</v>
      </c>
      <c r="D18" s="9" t="n">
        <v>0</v>
      </c>
      <c r="E18" s="9" t="n">
        <v>0.0233073874571244</v>
      </c>
      <c r="F18" s="9" t="n">
        <f aca="false">(C18+E18)-(B18+D18)</f>
        <v>0.0853992391456893</v>
      </c>
      <c r="G18" s="9" t="n">
        <v>0.311960144589028</v>
      </c>
      <c r="H18" s="9" t="n">
        <v>0.015162</v>
      </c>
      <c r="I18" s="9" t="n">
        <v>0.0675829087225577</v>
      </c>
      <c r="J18" s="9" t="n">
        <f aca="false">SUM(G18:I18)</f>
        <v>0.394705053311586</v>
      </c>
      <c r="K18" s="9" t="n">
        <f aca="false">F18-J18</f>
        <v>-0.309305814165897</v>
      </c>
      <c r="L18" s="27" t="n">
        <f aca="false">K18*24248240</f>
        <v>-7500121.61529006</v>
      </c>
    </row>
    <row r="19" customFormat="false" ht="12.75" hidden="false" customHeight="false" outlineLevel="0" collapsed="false">
      <c r="A19" s="28" t="s">
        <v>13</v>
      </c>
      <c r="B19" s="14" t="n">
        <v>-0.0734857698762648</v>
      </c>
      <c r="C19" s="14" t="n">
        <v>0.0754248947780077</v>
      </c>
      <c r="D19" s="14" t="n">
        <v>0</v>
      </c>
      <c r="E19" s="14" t="n">
        <v>0.034144655084209</v>
      </c>
      <c r="F19" s="14" t="n">
        <f aca="false">(C19+E19)-(B19+D19)</f>
        <v>0.183055319738482</v>
      </c>
      <c r="G19" s="14" t="n">
        <v>0.262616</v>
      </c>
      <c r="H19" s="14" t="n">
        <v>0.014162</v>
      </c>
      <c r="I19" s="14" t="n">
        <v>0.0967569595368243</v>
      </c>
      <c r="J19" s="14" t="n">
        <f aca="false">SUM(G19:I19)</f>
        <v>0.373534959536824</v>
      </c>
      <c r="K19" s="14" t="n">
        <f aca="false">F19-J19</f>
        <v>-0.190479639798343</v>
      </c>
      <c r="L19" s="29" t="n">
        <f aca="false">K19*23474258</f>
        <v>-4471368.20837337</v>
      </c>
    </row>
    <row r="20" customFormat="false" ht="12.75" hidden="false" customHeight="false" outlineLevel="0" collapsed="false">
      <c r="A20" s="28" t="s">
        <v>14</v>
      </c>
      <c r="B20" s="14" t="n">
        <v>-0.0532272711662743</v>
      </c>
      <c r="C20" s="14" t="n">
        <v>0.152838290450711</v>
      </c>
      <c r="D20" s="14" t="n">
        <v>0</v>
      </c>
      <c r="E20" s="14" t="n">
        <v>0.0341648831925906</v>
      </c>
      <c r="F20" s="14" t="n">
        <f aca="false">(C20+E20)-(B20+D20)</f>
        <v>0.240230444809576</v>
      </c>
      <c r="G20" s="14" t="n">
        <v>0.261016</v>
      </c>
      <c r="H20" s="14" t="n">
        <v>0.010162</v>
      </c>
      <c r="I20" s="14" t="n">
        <v>0.103464831648632</v>
      </c>
      <c r="J20" s="14" t="n">
        <f aca="false">SUM(G20:I20)</f>
        <v>0.374642831648632</v>
      </c>
      <c r="K20" s="14" t="n">
        <f aca="false">F20-J20</f>
        <v>-0.134412386839056</v>
      </c>
      <c r="L20" s="29" t="n">
        <f aca="false">K20*22457913</f>
        <v>-3018621.68975387</v>
      </c>
    </row>
    <row r="21" customFormat="false" ht="12.75" hidden="false" customHeight="false" outlineLevel="0" collapsed="false">
      <c r="A21" s="28" t="s">
        <v>15</v>
      </c>
      <c r="B21" s="14" t="n">
        <v>0.00742878482762499</v>
      </c>
      <c r="C21" s="14" t="n">
        <v>0.157825943939102</v>
      </c>
      <c r="D21" s="14" t="n">
        <v>0</v>
      </c>
      <c r="E21" s="14" t="n">
        <v>0.0325177175244037</v>
      </c>
      <c r="F21" s="14" t="n">
        <f aca="false">(C21+E21)-(B21+D21)</f>
        <v>0.182914876635881</v>
      </c>
      <c r="G21" s="14" t="n">
        <v>0.254825</v>
      </c>
      <c r="H21" s="14" t="n">
        <v>0.010162</v>
      </c>
      <c r="I21" s="14" t="n">
        <v>0.106701011128715</v>
      </c>
      <c r="J21" s="14" t="n">
        <f aca="false">SUM(G21:I21)</f>
        <v>0.371688011128715</v>
      </c>
      <c r="K21" s="14" t="n">
        <f aca="false">F21-J21</f>
        <v>-0.188773134492834</v>
      </c>
      <c r="L21" s="29" t="n">
        <f aca="false">K21*21218689</f>
        <v>-4005518.43235861</v>
      </c>
    </row>
    <row r="22" customFormat="false" ht="12.75" hidden="false" customHeight="false" outlineLevel="0" collapsed="false">
      <c r="A22" s="28" t="s">
        <v>16</v>
      </c>
      <c r="B22" s="14" t="n">
        <v>0.00740650019644986</v>
      </c>
      <c r="C22" s="14" t="n">
        <v>0.157823894256444</v>
      </c>
      <c r="D22" s="14" t="n">
        <v>0</v>
      </c>
      <c r="E22" s="14" t="n">
        <v>0.03</v>
      </c>
      <c r="F22" s="14" t="n">
        <f aca="false">(C22+E22)-(B22+D22)</f>
        <v>0.180417394059994</v>
      </c>
      <c r="G22" s="14" t="n">
        <v>0.254825</v>
      </c>
      <c r="H22" s="14" t="n">
        <v>0.010162</v>
      </c>
      <c r="I22" s="14" t="n">
        <v>0.109690912908884</v>
      </c>
      <c r="J22" s="14" t="n">
        <f aca="false">SUM(G22:I22)</f>
        <v>0.374677912908884</v>
      </c>
      <c r="K22" s="14" t="n">
        <f aca="false">F22-J22</f>
        <v>-0.19426051884889</v>
      </c>
      <c r="L22" s="29" t="n">
        <f aca="false">K22*20067901</f>
        <v>-3898400.86046816</v>
      </c>
    </row>
    <row r="23" customFormat="false" ht="12.75" hidden="false" customHeight="false" outlineLevel="0" collapsed="false">
      <c r="A23" s="28" t="s">
        <v>17</v>
      </c>
      <c r="B23" s="14" t="n">
        <v>0.00742991242028306</v>
      </c>
      <c r="C23" s="14" t="n">
        <v>0.157826697759074</v>
      </c>
      <c r="D23" s="14" t="n">
        <v>0</v>
      </c>
      <c r="E23" s="14" t="n">
        <v>0.03</v>
      </c>
      <c r="F23" s="14" t="n">
        <f aca="false">(C23+E23)-(B23+D23)</f>
        <v>0.180396785338791</v>
      </c>
      <c r="G23" s="14" t="n">
        <v>0.254825</v>
      </c>
      <c r="H23" s="14" t="n">
        <v>0.010162</v>
      </c>
      <c r="I23" s="14" t="n">
        <v>0.112679542888217</v>
      </c>
      <c r="J23" s="14" t="n">
        <f aca="false">SUM(G23:I23)</f>
        <v>0.377666542888217</v>
      </c>
      <c r="K23" s="14" t="n">
        <f aca="false">F23-J23</f>
        <v>-0.197269757549426</v>
      </c>
      <c r="L23" s="29" t="n">
        <f aca="false">K23*18961839</f>
        <v>-3740597.38222126</v>
      </c>
    </row>
    <row r="24" customFormat="false" ht="13.5" hidden="false" customHeight="false" outlineLevel="0" collapsed="false">
      <c r="A24" s="30" t="s">
        <v>18</v>
      </c>
      <c r="B24" s="19" t="n">
        <v>0.00830190373109276</v>
      </c>
      <c r="C24" s="19" t="n">
        <v>0.127071388460884</v>
      </c>
      <c r="D24" s="19" t="n">
        <v>0</v>
      </c>
      <c r="E24" s="19" t="n">
        <v>0.03</v>
      </c>
      <c r="F24" s="19" t="n">
        <f aca="false">(C24+E24)-(B24+D24)</f>
        <v>0.148769484729791</v>
      </c>
      <c r="G24" s="19" t="n">
        <v>0.254825</v>
      </c>
      <c r="H24" s="19" t="n">
        <v>0.010162</v>
      </c>
      <c r="I24" s="19" t="n">
        <v>0.115609810977562</v>
      </c>
      <c r="J24" s="19" t="n">
        <f aca="false">SUM(G24:I24)</f>
        <v>0.380596810977562</v>
      </c>
      <c r="K24" s="19" t="n">
        <f aca="false">F24-J24</f>
        <v>-0.231827326247771</v>
      </c>
      <c r="L24" s="31" t="n">
        <f aca="false">K24*17911097</f>
        <v>-4152281.72767446</v>
      </c>
    </row>
    <row r="25" customFormat="false" ht="13.5" hidden="false" customHeight="false" outlineLevel="0" collapsed="false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3" t="s">
        <v>21</v>
      </c>
      <c r="L25" s="34" t="n">
        <f aca="false">SUM(L18:L24)</f>
        <v>-30786909.9161398</v>
      </c>
    </row>
  </sheetData>
  <mergeCells count="6">
    <mergeCell ref="B2:C2"/>
    <mergeCell ref="D2:E2"/>
    <mergeCell ref="G2:I2"/>
    <mergeCell ref="B16:C16"/>
    <mergeCell ref="D16:E16"/>
    <mergeCell ref="G16:I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33" colorId="64" zoomScale="75" zoomScaleNormal="75" zoomScalePageLayoutView="100" workbookViewId="0">
      <selection pane="topLeft" activeCell="F53" activeCellId="0" sqref="F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2" style="0" width="9.28"/>
    <col collapsed="false" customWidth="true" hidden="false" outlineLevel="0" max="7" min="7" style="0" width="29.28"/>
    <col collapsed="false" customWidth="true" hidden="false" outlineLevel="0" max="8" min="8" style="0" width="34.41"/>
    <col collapsed="false" customWidth="true" hidden="false" outlineLevel="0" max="9" min="9" style="0" width="9.7"/>
    <col collapsed="false" customWidth="true" hidden="false" outlineLevel="0" max="10" min="10" style="0" width="12.28"/>
    <col collapsed="false" customWidth="true" hidden="false" outlineLevel="0" max="11" min="11" style="0" width="9.28"/>
    <col collapsed="false" customWidth="true" hidden="false" outlineLevel="0" max="12" min="12" style="0" width="17.28"/>
  </cols>
  <sheetData>
    <row r="1" customFormat="false" ht="12.75" hidden="false" customHeight="false" outlineLevel="0" collapsed="false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customFormat="false" ht="12.75" hidden="false" customHeight="false" outlineLevel="0" collapsed="false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customFormat="false" ht="12.75" hidden="false" customHeight="false" outlineLevel="0" collapsed="false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customFormat="false" ht="12.75" hidden="false" customHeight="false" outlineLevel="0" collapsed="false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42" customFormat="false" ht="13.5" hidden="false" customHeight="false" outlineLevel="0" collapsed="false"/>
    <row r="43" customFormat="false" ht="13.5" hidden="false" customHeight="false" outlineLevel="0" collapsed="false">
      <c r="A43" s="1"/>
      <c r="B43" s="2" t="s">
        <v>0</v>
      </c>
      <c r="C43" s="2"/>
      <c r="D43" s="2" t="s">
        <v>1</v>
      </c>
      <c r="E43" s="2"/>
      <c r="F43" s="1"/>
      <c r="G43" s="2" t="s">
        <v>2</v>
      </c>
      <c r="H43" s="2"/>
      <c r="I43" s="2"/>
    </row>
    <row r="44" customFormat="false" ht="13.5" hidden="false" customHeight="false" outlineLevel="0" collapsed="false">
      <c r="A44" s="3"/>
      <c r="B44" s="4" t="s">
        <v>3</v>
      </c>
      <c r="C44" s="5" t="s">
        <v>4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6" t="s">
        <v>11</v>
      </c>
    </row>
    <row r="45" customFormat="false" ht="12.75" hidden="false" customHeight="false" outlineLevel="0" collapsed="false">
      <c r="A45" s="7" t="s">
        <v>12</v>
      </c>
      <c r="B45" s="8" t="n">
        <v>-0.490905114996731</v>
      </c>
      <c r="C45" s="8" t="n">
        <v>-0.136224936864428</v>
      </c>
      <c r="D45" s="8" t="n">
        <v>-0.00132475551457741</v>
      </c>
      <c r="E45" s="8" t="n">
        <v>0.0233073874571244</v>
      </c>
      <c r="F45" s="8" t="n">
        <f aca="false">(C45+E45)-(B45+D45)</f>
        <v>0.379312321104005</v>
      </c>
      <c r="G45" s="9" t="n">
        <v>0.471960144589028</v>
      </c>
      <c r="H45" s="9" t="n">
        <v>0.021162</v>
      </c>
      <c r="I45" s="9" t="n">
        <v>0.0951798106323422</v>
      </c>
      <c r="J45" s="10" t="n">
        <f aca="false">SUM(G45:I45)</f>
        <v>0.58830195522137</v>
      </c>
      <c r="K45" s="8" t="n">
        <f aca="false">F45-J45</f>
        <v>-0.208989634117366</v>
      </c>
      <c r="L45" s="11" t="n">
        <f aca="false">K45*24248240</f>
        <v>-5067630.80559007</v>
      </c>
    </row>
    <row r="46" customFormat="false" ht="12.75" hidden="false" customHeight="false" outlineLevel="0" collapsed="false">
      <c r="A46" s="12" t="s">
        <v>13</v>
      </c>
      <c r="B46" s="13" t="n">
        <v>-0.433433571964215</v>
      </c>
      <c r="C46" s="13" t="n">
        <v>0.0754248947780077</v>
      </c>
      <c r="D46" s="13" t="n">
        <v>0.00317168855117613</v>
      </c>
      <c r="E46" s="13" t="n">
        <v>0.034144655084209</v>
      </c>
      <c r="F46" s="13" t="n">
        <f aca="false">(C46+E46)-(B46+D46)</f>
        <v>0.539831433275255</v>
      </c>
      <c r="G46" s="14" t="n">
        <v>0.422616</v>
      </c>
      <c r="H46" s="14" t="n">
        <v>0.020162</v>
      </c>
      <c r="I46" s="14" t="n">
        <v>0.13026044696265</v>
      </c>
      <c r="J46" s="15" t="n">
        <f aca="false">SUM(G46:I46)</f>
        <v>0.57303844696265</v>
      </c>
      <c r="K46" s="13" t="n">
        <f aca="false">F46-J46</f>
        <v>-0.0332070136873945</v>
      </c>
      <c r="L46" s="16" t="n">
        <f aca="false">K46*23474258</f>
        <v>-779510.006707431</v>
      </c>
    </row>
    <row r="47" customFormat="false" ht="12.75" hidden="false" customHeight="false" outlineLevel="0" collapsed="false">
      <c r="A47" s="12" t="s">
        <v>14</v>
      </c>
      <c r="B47" s="13" t="n">
        <v>-0.420422908825933</v>
      </c>
      <c r="C47" s="13" t="n">
        <v>0.152838290450711</v>
      </c>
      <c r="D47" s="13" t="n">
        <v>0.00318364297331738</v>
      </c>
      <c r="E47" s="13" t="n">
        <v>0.0341648831925906</v>
      </c>
      <c r="F47" s="13" t="n">
        <f aca="false">(C47+E47)-(B47+D47)</f>
        <v>0.604242439495917</v>
      </c>
      <c r="G47" s="14" t="n">
        <v>0.421016</v>
      </c>
      <c r="H47" s="14" t="n">
        <v>0.016162</v>
      </c>
      <c r="I47" s="14" t="n">
        <v>0.139291016170644</v>
      </c>
      <c r="J47" s="15" t="n">
        <f aca="false">SUM(G47:I47)</f>
        <v>0.576469016170644</v>
      </c>
      <c r="K47" s="13" t="n">
        <f aca="false">F47-J47</f>
        <v>0.0277734233252727</v>
      </c>
      <c r="L47" s="16" t="n">
        <f aca="false">K47*22457913</f>
        <v>623733.124751144</v>
      </c>
    </row>
    <row r="48" customFormat="false" ht="12.75" hidden="false" customHeight="false" outlineLevel="0" collapsed="false">
      <c r="A48" s="12" t="s">
        <v>15</v>
      </c>
      <c r="B48" s="13" t="n">
        <v>-0.42047439931148</v>
      </c>
      <c r="C48" s="13" t="n">
        <v>0.157825943939102</v>
      </c>
      <c r="D48" s="13" t="n">
        <v>0.0031825282847191</v>
      </c>
      <c r="E48" s="13" t="n">
        <v>0.0325177175244037</v>
      </c>
      <c r="F48" s="13" t="n">
        <f aca="false">(C48+E48)-(B48+D48)</f>
        <v>0.607635532490267</v>
      </c>
      <c r="G48" s="14" t="n">
        <v>0.414825</v>
      </c>
      <c r="H48" s="14" t="n">
        <v>0.016162</v>
      </c>
      <c r="I48" s="14" t="n">
        <v>0.143647769292537</v>
      </c>
      <c r="J48" s="15" t="n">
        <f aca="false">SUM(G48:I48)</f>
        <v>0.574634769292537</v>
      </c>
      <c r="K48" s="13" t="n">
        <f aca="false">F48-J48</f>
        <v>0.03300076319773</v>
      </c>
      <c r="L48" s="16" t="n">
        <f aca="false">K48*21218689</f>
        <v>700232.931055279</v>
      </c>
    </row>
    <row r="49" customFormat="false" ht="12.75" hidden="false" customHeight="false" outlineLevel="0" collapsed="false">
      <c r="A49" s="12" t="s">
        <v>16</v>
      </c>
      <c r="B49" s="13" t="n">
        <v>-0.421291758486232</v>
      </c>
      <c r="C49" s="13" t="n">
        <v>0.157823894256444</v>
      </c>
      <c r="D49" s="13" t="n">
        <v>0.00317099456114939</v>
      </c>
      <c r="E49" s="13" t="n">
        <v>0.03</v>
      </c>
      <c r="F49" s="13" t="n">
        <f aca="false">(C49+E49)-(B49+D49)</f>
        <v>0.605944658181526</v>
      </c>
      <c r="G49" s="14" t="n">
        <v>0.414825</v>
      </c>
      <c r="H49" s="14" t="n">
        <v>0.016162</v>
      </c>
      <c r="I49" s="14" t="n">
        <v>0.147672967522449</v>
      </c>
      <c r="J49" s="15" t="n">
        <f aca="false">SUM(G49:I49)</f>
        <v>0.578659967522449</v>
      </c>
      <c r="K49" s="13" t="n">
        <f aca="false">F49-J49</f>
        <v>0.0272846906590775</v>
      </c>
      <c r="L49" s="16" t="n">
        <f aca="false">K49*20067901</f>
        <v>547546.470961991</v>
      </c>
    </row>
    <row r="50" customFormat="false" ht="12.75" hidden="false" customHeight="false" outlineLevel="0" collapsed="false">
      <c r="A50" s="12" t="s">
        <v>17</v>
      </c>
      <c r="B50" s="13" t="n">
        <v>-0.424658382179752</v>
      </c>
      <c r="C50" s="13" t="n">
        <v>0.157826697759074</v>
      </c>
      <c r="D50" s="13" t="n">
        <v>0.00315919735569697</v>
      </c>
      <c r="E50" s="13" t="n">
        <v>0.03</v>
      </c>
      <c r="F50" s="13" t="n">
        <f aca="false">(C50+E50)-(B50+D50)</f>
        <v>0.609325882583129</v>
      </c>
      <c r="G50" s="14" t="n">
        <v>0.414825</v>
      </c>
      <c r="H50" s="14" t="n">
        <v>0.016162</v>
      </c>
      <c r="I50" s="14" t="n">
        <v>0.151696453572212</v>
      </c>
      <c r="J50" s="15" t="n">
        <f aca="false">SUM(G50:I50)</f>
        <v>0.582683453572212</v>
      </c>
      <c r="K50" s="13" t="n">
        <f aca="false">F50-J50</f>
        <v>0.0266424290109166</v>
      </c>
      <c r="L50" s="16" t="n">
        <f aca="false">K50*18961839</f>
        <v>505189.44947393</v>
      </c>
    </row>
    <row r="51" customFormat="false" ht="13.5" hidden="false" customHeight="false" outlineLevel="0" collapsed="false">
      <c r="A51" s="17" t="s">
        <v>18</v>
      </c>
      <c r="B51" s="18" t="n">
        <v>-0.432739491160885</v>
      </c>
      <c r="C51" s="18" t="n">
        <v>0.127071388460884</v>
      </c>
      <c r="D51" s="18" t="n">
        <v>0.00316533061950208</v>
      </c>
      <c r="E51" s="18" t="n">
        <v>0.03</v>
      </c>
      <c r="F51" s="18" t="n">
        <f aca="false">(C51+E51)-(B51+D51)</f>
        <v>0.586645549002267</v>
      </c>
      <c r="G51" s="19" t="n">
        <v>0.414825</v>
      </c>
      <c r="H51" s="19" t="n">
        <v>0.016162</v>
      </c>
      <c r="I51" s="19" t="n">
        <v>0.155641369089045</v>
      </c>
      <c r="J51" s="20" t="n">
        <f aca="false">SUM(G51:I51)</f>
        <v>0.586628369089045</v>
      </c>
      <c r="K51" s="18" t="n">
        <f aca="false">F51-J51</f>
        <v>1.71799132220318E-005</v>
      </c>
      <c r="L51" s="21" t="n">
        <f aca="false">K51*17911097</f>
        <v>307.711092171395</v>
      </c>
    </row>
    <row r="52" customFormat="false" ht="13.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36" t="s">
        <v>21</v>
      </c>
      <c r="L52" s="23" t="n">
        <f aca="false">SUM(L45:L51)</f>
        <v>-3470131.12496299</v>
      </c>
    </row>
  </sheetData>
  <mergeCells count="4">
    <mergeCell ref="A1:L4"/>
    <mergeCell ref="B43:C43"/>
    <mergeCell ref="D43:E43"/>
    <mergeCell ref="G43:I4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4"/>
  <sheetViews>
    <sheetView showFormulas="false" showGridLines="true" showRowColHeaders="true" showZeros="true" rightToLeft="false" tabSelected="true" showOutlineSymbols="true" defaultGridColor="true" view="normal" topLeftCell="H1" colorId="64" zoomScale="75" zoomScaleNormal="75" zoomScalePageLayoutView="100" workbookViewId="0">
      <selection pane="topLef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4" min="4" style="0" width="9.99"/>
    <col collapsed="false" customWidth="true" hidden="false" outlineLevel="0" max="6" min="6" style="0" width="9.28"/>
    <col collapsed="false" customWidth="true" hidden="false" outlineLevel="0" max="7" min="7" style="0" width="29.28"/>
    <col collapsed="false" customWidth="true" hidden="false" outlineLevel="0" max="8" min="8" style="0" width="34.41"/>
    <col collapsed="false" customWidth="true" hidden="false" outlineLevel="0" max="9" min="9" style="0" width="9.28"/>
    <col collapsed="false" customWidth="true" hidden="false" outlineLevel="0" max="10" min="10" style="0" width="10.56"/>
    <col collapsed="false" customWidth="true" hidden="false" outlineLevel="0" max="11" min="11" style="0" width="9.28"/>
    <col collapsed="false" customWidth="true" hidden="false" outlineLevel="0" max="12" min="12" style="0" width="19.41"/>
  </cols>
  <sheetData>
    <row r="1" customFormat="false" ht="23.25" hidden="false" customHeight="false" outlineLevel="0" collapsed="false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7"/>
      <c r="N1" s="37"/>
    </row>
    <row r="2" customFormat="false" ht="23.25" hidden="false" customHeight="false" outlineLevel="0" collapsed="false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7"/>
      <c r="N2" s="37"/>
    </row>
    <row r="3" customFormat="false" ht="12.75" hidden="false" customHeight="false" outlineLevel="0" collapsed="false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customFormat="false" ht="12.75" hidden="false" customHeight="false" outlineLevel="0" collapsed="false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44" customFormat="false" ht="13.5" hidden="false" customHeight="false" outlineLevel="0" collapsed="false"/>
    <row r="45" customFormat="false" ht="13.5" hidden="false" customHeight="false" outlineLevel="0" collapsed="false">
      <c r="A45" s="24"/>
      <c r="B45" s="2" t="s">
        <v>0</v>
      </c>
      <c r="C45" s="2"/>
      <c r="D45" s="2" t="s">
        <v>1</v>
      </c>
      <c r="E45" s="2"/>
      <c r="F45" s="24"/>
      <c r="G45" s="2" t="s">
        <v>2</v>
      </c>
      <c r="H45" s="2"/>
      <c r="I45" s="2"/>
      <c r="J45" s="24"/>
      <c r="K45" s="24"/>
      <c r="L45" s="24"/>
    </row>
    <row r="46" customFormat="false" ht="13.5" hidden="false" customHeight="false" outlineLevel="0" collapsed="false">
      <c r="A46" s="25"/>
      <c r="B46" s="4" t="s">
        <v>20</v>
      </c>
      <c r="C46" s="5" t="s">
        <v>4</v>
      </c>
      <c r="D46" s="5" t="s">
        <v>20</v>
      </c>
      <c r="E46" s="5" t="s">
        <v>4</v>
      </c>
      <c r="F46" s="5" t="s">
        <v>5</v>
      </c>
      <c r="G46" s="5" t="s">
        <v>6</v>
      </c>
      <c r="H46" s="5" t="s">
        <v>7</v>
      </c>
      <c r="I46" s="5" t="s">
        <v>8</v>
      </c>
      <c r="J46" s="5" t="s">
        <v>9</v>
      </c>
      <c r="K46" s="5" t="s">
        <v>10</v>
      </c>
      <c r="L46" s="6" t="s">
        <v>11</v>
      </c>
    </row>
    <row r="47" customFormat="false" ht="12.75" hidden="false" customHeight="false" outlineLevel="0" collapsed="false">
      <c r="A47" s="26" t="s">
        <v>12</v>
      </c>
      <c r="B47" s="9" t="n">
        <v>-0.198316788552993</v>
      </c>
      <c r="C47" s="9" t="n">
        <v>-0.136224936864428</v>
      </c>
      <c r="D47" s="9" t="n">
        <v>0</v>
      </c>
      <c r="E47" s="9" t="n">
        <v>0.0233073874571244</v>
      </c>
      <c r="F47" s="9" t="n">
        <f aca="false">(C47+E47)-(B47+D47)</f>
        <v>0.0853992391456893</v>
      </c>
      <c r="G47" s="9" t="n">
        <v>0.311960144589028</v>
      </c>
      <c r="H47" s="9" t="n">
        <v>0.015162</v>
      </c>
      <c r="I47" s="9" t="n">
        <v>0.0675829087225577</v>
      </c>
      <c r="J47" s="9" t="n">
        <f aca="false">SUM(G47:I47)</f>
        <v>0.394705053311586</v>
      </c>
      <c r="K47" s="9" t="n">
        <f aca="false">F47-J47</f>
        <v>-0.309305814165897</v>
      </c>
      <c r="L47" s="27" t="n">
        <f aca="false">K47*24248240</f>
        <v>-7500121.61529006</v>
      </c>
    </row>
    <row r="48" customFormat="false" ht="12.75" hidden="false" customHeight="false" outlineLevel="0" collapsed="false">
      <c r="A48" s="28" t="s">
        <v>13</v>
      </c>
      <c r="B48" s="14" t="n">
        <v>-0.0734857698762648</v>
      </c>
      <c r="C48" s="14" t="n">
        <v>0.0754248947780077</v>
      </c>
      <c r="D48" s="14" t="n">
        <v>0</v>
      </c>
      <c r="E48" s="14" t="n">
        <v>0.034144655084209</v>
      </c>
      <c r="F48" s="14" t="n">
        <f aca="false">(C48+E48)-(B48+D48)</f>
        <v>0.183055319738482</v>
      </c>
      <c r="G48" s="14" t="n">
        <v>0.262616</v>
      </c>
      <c r="H48" s="14" t="n">
        <v>0.014162</v>
      </c>
      <c r="I48" s="14" t="n">
        <v>0.0967569595368243</v>
      </c>
      <c r="J48" s="14" t="n">
        <f aca="false">SUM(G48:I48)</f>
        <v>0.373534959536824</v>
      </c>
      <c r="K48" s="14" t="n">
        <f aca="false">F48-J48</f>
        <v>-0.190479639798343</v>
      </c>
      <c r="L48" s="29" t="n">
        <f aca="false">K48*23474258</f>
        <v>-4471368.20837337</v>
      </c>
    </row>
    <row r="49" customFormat="false" ht="12.75" hidden="false" customHeight="false" outlineLevel="0" collapsed="false">
      <c r="A49" s="28" t="s">
        <v>14</v>
      </c>
      <c r="B49" s="14" t="n">
        <v>-0.0532272711662743</v>
      </c>
      <c r="C49" s="14" t="n">
        <v>0.152838290450711</v>
      </c>
      <c r="D49" s="14" t="n">
        <v>0</v>
      </c>
      <c r="E49" s="14" t="n">
        <v>0.0341648831925906</v>
      </c>
      <c r="F49" s="14" t="n">
        <f aca="false">(C49+E49)-(B49+D49)</f>
        <v>0.240230444809576</v>
      </c>
      <c r="G49" s="14" t="n">
        <v>0.261016</v>
      </c>
      <c r="H49" s="14" t="n">
        <v>0.010162</v>
      </c>
      <c r="I49" s="14" t="n">
        <v>0.103464831648632</v>
      </c>
      <c r="J49" s="14" t="n">
        <f aca="false">SUM(G49:I49)</f>
        <v>0.374642831648632</v>
      </c>
      <c r="K49" s="14" t="n">
        <f aca="false">F49-J49</f>
        <v>-0.134412386839056</v>
      </c>
      <c r="L49" s="29" t="n">
        <f aca="false">K49*22457913</f>
        <v>-3018621.68975387</v>
      </c>
    </row>
    <row r="50" customFormat="false" ht="12.75" hidden="false" customHeight="false" outlineLevel="0" collapsed="false">
      <c r="A50" s="28" t="s">
        <v>15</v>
      </c>
      <c r="B50" s="14" t="n">
        <v>0.00742878482762499</v>
      </c>
      <c r="C50" s="14" t="n">
        <v>0.157825943939102</v>
      </c>
      <c r="D50" s="14" t="n">
        <v>0</v>
      </c>
      <c r="E50" s="14" t="n">
        <v>0.0325177175244037</v>
      </c>
      <c r="F50" s="14" t="n">
        <f aca="false">(C50+E50)-(B50+D50)</f>
        <v>0.182914876635881</v>
      </c>
      <c r="G50" s="14" t="n">
        <v>0.254825</v>
      </c>
      <c r="H50" s="14" t="n">
        <v>0.010162</v>
      </c>
      <c r="I50" s="14" t="n">
        <v>0.106701011128715</v>
      </c>
      <c r="J50" s="14" t="n">
        <f aca="false">SUM(G50:I50)</f>
        <v>0.371688011128715</v>
      </c>
      <c r="K50" s="14" t="n">
        <f aca="false">F50-J50</f>
        <v>-0.188773134492834</v>
      </c>
      <c r="L50" s="29" t="n">
        <f aca="false">K50*21218689</f>
        <v>-4005518.43235861</v>
      </c>
    </row>
    <row r="51" customFormat="false" ht="12.75" hidden="false" customHeight="false" outlineLevel="0" collapsed="false">
      <c r="A51" s="28" t="s">
        <v>16</v>
      </c>
      <c r="B51" s="14" t="n">
        <v>0.00740650019644986</v>
      </c>
      <c r="C51" s="14" t="n">
        <v>0.157823894256444</v>
      </c>
      <c r="D51" s="14" t="n">
        <v>0</v>
      </c>
      <c r="E51" s="14" t="n">
        <v>0.03</v>
      </c>
      <c r="F51" s="14" t="n">
        <f aca="false">(C51+E51)-(B51+D51)</f>
        <v>0.180417394059994</v>
      </c>
      <c r="G51" s="14" t="n">
        <v>0.254825</v>
      </c>
      <c r="H51" s="14" t="n">
        <v>0.010162</v>
      </c>
      <c r="I51" s="14" t="n">
        <v>0.109690912908884</v>
      </c>
      <c r="J51" s="14" t="n">
        <f aca="false">SUM(G51:I51)</f>
        <v>0.374677912908884</v>
      </c>
      <c r="K51" s="14" t="n">
        <f aca="false">F51-J51</f>
        <v>-0.19426051884889</v>
      </c>
      <c r="L51" s="29" t="n">
        <f aca="false">K51*20067901</f>
        <v>-3898400.86046816</v>
      </c>
    </row>
    <row r="52" customFormat="false" ht="12.75" hidden="false" customHeight="false" outlineLevel="0" collapsed="false">
      <c r="A52" s="28" t="s">
        <v>17</v>
      </c>
      <c r="B52" s="14" t="n">
        <v>0.00742991242028306</v>
      </c>
      <c r="C52" s="14" t="n">
        <v>0.157826697759074</v>
      </c>
      <c r="D52" s="14" t="n">
        <v>0</v>
      </c>
      <c r="E52" s="14" t="n">
        <v>0.03</v>
      </c>
      <c r="F52" s="14" t="n">
        <f aca="false">(C52+E52)-(B52+D52)</f>
        <v>0.180396785338791</v>
      </c>
      <c r="G52" s="14" t="n">
        <v>0.254825</v>
      </c>
      <c r="H52" s="14" t="n">
        <v>0.010162</v>
      </c>
      <c r="I52" s="14" t="n">
        <v>0.112679542888217</v>
      </c>
      <c r="J52" s="14" t="n">
        <f aca="false">SUM(G52:I52)</f>
        <v>0.377666542888217</v>
      </c>
      <c r="K52" s="14" t="n">
        <f aca="false">F52-J52</f>
        <v>-0.197269757549426</v>
      </c>
      <c r="L52" s="29" t="n">
        <f aca="false">K52*18961839</f>
        <v>-3740597.38222126</v>
      </c>
    </row>
    <row r="53" customFormat="false" ht="13.5" hidden="false" customHeight="false" outlineLevel="0" collapsed="false">
      <c r="A53" s="30" t="s">
        <v>18</v>
      </c>
      <c r="B53" s="19" t="n">
        <v>0.00830190373109276</v>
      </c>
      <c r="C53" s="19" t="n">
        <v>0.127071388460884</v>
      </c>
      <c r="D53" s="19" t="n">
        <v>0</v>
      </c>
      <c r="E53" s="19" t="n">
        <v>0.03</v>
      </c>
      <c r="F53" s="19" t="n">
        <f aca="false">(C53+E53)-(B53+D53)</f>
        <v>0.148769484729791</v>
      </c>
      <c r="G53" s="19" t="n">
        <v>0.254825</v>
      </c>
      <c r="H53" s="19" t="n">
        <v>0.010162</v>
      </c>
      <c r="I53" s="19" t="n">
        <v>0.115609810977562</v>
      </c>
      <c r="J53" s="19" t="n">
        <f aca="false">SUM(G53:I53)</f>
        <v>0.380596810977562</v>
      </c>
      <c r="K53" s="19" t="n">
        <f aca="false">F53-J53</f>
        <v>-0.231827326247771</v>
      </c>
      <c r="L53" s="31" t="n">
        <f aca="false">K53*17911097</f>
        <v>-4152281.72767446</v>
      </c>
    </row>
    <row r="54" customFormat="false" ht="13.5" hidden="false" customHeight="fals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3" t="s">
        <v>21</v>
      </c>
      <c r="L54" s="34" t="n">
        <f aca="false">SUM(L47:L53)</f>
        <v>-30786909.9161398</v>
      </c>
    </row>
  </sheetData>
  <mergeCells count="4">
    <mergeCell ref="A1:L4"/>
    <mergeCell ref="B45:C45"/>
    <mergeCell ref="D45:E45"/>
    <mergeCell ref="G45:I4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2001-11-15T12:36:56Z</dcterms:created>
  <dc:creator>mbronst2</dc:creator>
  <dc:description/>
  <dc:language>en-US</dc:language>
  <cp:lastModifiedBy>mbronst2</cp:lastModifiedBy>
  <cp:lastPrinted>2001-11-15T16:03:36Z</cp:lastPrinted>
  <dcterms:modified xsi:type="dcterms:W3CDTF">2001-11-15T16:04:06Z</dcterms:modified>
  <cp:revision>0</cp:revision>
  <dc:subject/>
  <dc:title/>
</cp:coreProperties>
</file>