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0.xml.rels" ContentType="application/vnd.openxmlformats-package.relationships+xml"/>
  <Override PartName="/xl/worksheets/_rels/sheet17.xml.rels" ContentType="application/vnd.openxmlformats-package.relationships+xml"/>
  <Override PartName="/xl/worksheets/_rels/sheet8.xml.rels" ContentType="application/vnd.openxmlformats-package.relationships+xml"/>
  <Override PartName="/xl/worksheets/_rels/sheet14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0.xml" ContentType="application/vnd.openxmlformats-officedocument.spreadsheetml.comments+xml"/>
  <Override PartName="/xl/sharedStrings.xml" ContentType="application/vnd.openxmlformats-officedocument.spreadsheetml.sharedStrings+xml"/>
  <Override PartName="/xl/comments8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14.xml" ContentType="application/vnd.openxmlformats-officedocument.spreadsheetml.comments+xml"/>
  <Override PartName="/xl/comments17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nk Request" sheetId="1" state="visible" r:id="rId3"/>
    <sheet name="Summary" sheetId="2" state="visible" r:id="rId4"/>
    <sheet name="Jan 00" sheetId="3" state="hidden" r:id="rId5"/>
    <sheet name="Feb 00" sheetId="4" state="hidden" r:id="rId6"/>
    <sheet name="Mar 00" sheetId="5" state="hidden" r:id="rId7"/>
    <sheet name="Apr 00" sheetId="6" state="hidden" r:id="rId8"/>
    <sheet name="May 00" sheetId="7" state="hidden" r:id="rId9"/>
    <sheet name="Jun 00" sheetId="8" state="visible" r:id="rId10"/>
    <sheet name="Jul 00" sheetId="9" state="visible" r:id="rId11"/>
    <sheet name="Aug 00" sheetId="10" state="visible" r:id="rId12"/>
    <sheet name="Sep 00" sheetId="11" state="visible" r:id="rId13"/>
    <sheet name="Oct 00" sheetId="12" state="visible" r:id="rId14"/>
    <sheet name="Nov 00" sheetId="13" state="visible" r:id="rId15"/>
    <sheet name="Dec 00" sheetId="14" state="visible" r:id="rId16"/>
    <sheet name="Jan" sheetId="15" state="visible" r:id="rId17"/>
    <sheet name="Feb" sheetId="16" state="visible" r:id="rId18"/>
    <sheet name="Mar" sheetId="17" state="visible" r:id="rId19"/>
    <sheet name="Apr" sheetId="18" state="visible" r:id="rId20"/>
    <sheet name="May" sheetId="19" state="visible" r:id="rId21"/>
    <sheet name="June" sheetId="20" state="visible" r:id="rId22"/>
    <sheet name="Jul" sheetId="21" state="hidden" r:id="rId23"/>
    <sheet name="Aug" sheetId="22" state="hidden" r:id="rId24"/>
    <sheet name="Sep" sheetId="23" state="hidden" r:id="rId25"/>
    <sheet name="Earnings By Month" sheetId="24" state="visible" r:id="rId26"/>
  </sheets>
  <definedNames>
    <definedName function="false" hidden="false" localSheetId="17" name="_xlnm.Print_Area" vbProcedure="false">Apr!$A$1:$W$28</definedName>
    <definedName function="false" hidden="false" localSheetId="13" name="_xlnm.Print_Area" vbProcedure="false">'Dec 00'!$A$1:$W$26</definedName>
    <definedName function="false" hidden="false" localSheetId="23" name="_xlnm.Print_Area" vbProcedure="false">'Earnings By Month'!$A$1:$AJ$24</definedName>
    <definedName function="false" hidden="false" localSheetId="15" name="_xlnm.Print_Area" vbProcedure="false">Feb!$A$1:$V$28</definedName>
    <definedName function="false" hidden="false" localSheetId="14" name="_xlnm.Print_Area" vbProcedure="false">Jan!$A$1:$X$28</definedName>
    <definedName function="false" hidden="false" localSheetId="19" name="_xlnm.Print_Area" vbProcedure="false">June!$A$1:$X$31</definedName>
    <definedName function="false" hidden="false" localSheetId="16" name="_xlnm.Print_Area" vbProcedure="false">Mar!$A$1:$Y$28</definedName>
    <definedName function="false" hidden="false" localSheetId="18" name="_xlnm.Print_Area" vbProcedure="false">May!$A$1:$Z$28</definedName>
    <definedName function="false" hidden="false" localSheetId="12" name="_xlnm.Print_Area" vbProcedure="false">'Nov 00'!$A$1:$W$24</definedName>
    <definedName function="false" hidden="false" localSheetId="1" name="_xlnm.Print_Area" vbProcedure="false">Summary!$A$1:$M$32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U18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23.4 is COF from Schedule 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62</xdr:colOff>
                <xdr:row>16</xdr:row>
                <xdr:rowOff>6</xdr:rowOff>
              </xdr:from>
              <xdr:to>
                <xdr:col>22</xdr:col>
                <xdr:colOff>41</xdr:colOff>
                <xdr:row>18</xdr:row>
                <xdr:rowOff>17</xdr:rowOff>
              </xdr:to>
            </anchor>
          </commentPr>
        </mc:Choice>
        <mc:Fallback/>
      </mc:AlternateContent>
    </comment>
  </commentList>
</comments>
</file>

<file path=xl/comments1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W21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12.8 is COF Schedule D 
7.3 is Alamac from Schedule 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47</xdr:colOff>
                <xdr:row>16</xdr:row>
                <xdr:rowOff>0</xdr:rowOff>
              </xdr:from>
              <xdr:to>
                <xdr:col>22</xdr:col>
                <xdr:colOff>44</xdr:colOff>
                <xdr:row>19</xdr:row>
                <xdr:rowOff>6</xdr:rowOff>
              </xdr:to>
            </anchor>
          </commentPr>
        </mc:Choice>
        <mc:Fallback/>
      </mc:AlternateContent>
    </comment>
    <comment ref="W2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Alberta PPA from Schedule 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0</xdr:colOff>
                <xdr:row>20</xdr:row>
                <xdr:rowOff>7</xdr:rowOff>
              </xdr:from>
              <xdr:to>
                <xdr:col>27</xdr:col>
                <xdr:colOff>0</xdr:colOff>
                <xdr:row>24</xdr:row>
                <xdr:rowOff>6</xdr:rowOff>
              </xdr:to>
            </anchor>
          </commentPr>
        </mc:Choice>
        <mc:Fallback/>
      </mc:AlternateContent>
    </comment>
  </commentList>
</comments>
</file>

<file path=xl/comments2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V24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7.9 Bammel Accrual on schedule D
(23.8) COF Release from Schedule 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39</xdr:colOff>
                <xdr:row>18</xdr:row>
                <xdr:rowOff>7</xdr:rowOff>
              </xdr:from>
              <xdr:to>
                <xdr:col>21</xdr:col>
                <xdr:colOff>50</xdr:colOff>
                <xdr:row>22</xdr:row>
                <xdr:rowOff>1</xdr:rowOff>
              </xdr:to>
            </anchor>
          </commentPr>
        </mc:Choice>
        <mc:Fallback/>
      </mc:AlternateContent>
    </comment>
    <comment ref="V25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(87.5) Alberta PPA adjustment from Schedule D.   Includes a 1 time adjustment for currency exchange since 1Q.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35</xdr:colOff>
                <xdr:row>23</xdr:row>
                <xdr:rowOff>5</xdr:rowOff>
              </xdr:from>
              <xdr:to>
                <xdr:col>25</xdr:col>
                <xdr:colOff>35</xdr:colOff>
                <xdr:row>27</xdr:row>
                <xdr:rowOff>4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W19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56 is TVA General Prudency from Schedule 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57</xdr:colOff>
                <xdr:row>13</xdr:row>
                <xdr:rowOff>7</xdr:rowOff>
              </xdr:from>
              <xdr:to>
                <xdr:col>22</xdr:col>
                <xdr:colOff>61</xdr:colOff>
                <xdr:row>16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<sst xmlns="http://schemas.openxmlformats.org/spreadsheetml/2006/main" count="293" uniqueCount="68">
  <si>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</t>
    </r>
    <r>
      <rPr>
        <b val="true"/>
        <sz val="18"/>
        <color rgb="FF000000"/>
        <rFont val="Arial"/>
        <family val="2"/>
      </rPr>
      <t xml:space="preserve"> O R T H  </t>
    </r>
    <r>
      <rPr>
        <b val="true"/>
        <sz val="22"/>
        <color rgb="FF000000"/>
        <rFont val="Arial"/>
        <family val="2"/>
      </rPr>
      <t xml:space="preserve">A</t>
    </r>
    <r>
      <rPr>
        <b val="true"/>
        <sz val="18"/>
        <color rgb="FF000000"/>
        <rFont val="Arial"/>
        <family val="2"/>
      </rPr>
      <t xml:space="preserve"> M E R I C A </t>
    </r>
  </si>
  <si>
    <t xml:space="preserve">12/31/99 - 3Q2001</t>
  </si>
  <si>
    <t xml:space="preserve">in Millions of $</t>
  </si>
  <si>
    <t xml:space="preserve">As of 12/31/1999</t>
  </si>
  <si>
    <t xml:space="preserve">1Q 2000</t>
  </si>
  <si>
    <t xml:space="preserve">2Q 2000</t>
  </si>
  <si>
    <t xml:space="preserve">3Q 2000</t>
  </si>
  <si>
    <t xml:space="preserve">4Q 2000</t>
  </si>
  <si>
    <t xml:space="preserve">1Q 2001</t>
  </si>
  <si>
    <t xml:space="preserve">2Q 2001</t>
  </si>
  <si>
    <t xml:space="preserve">3Q 2001</t>
  </si>
  <si>
    <t xml:space="preserve">Total</t>
  </si>
  <si>
    <t xml:space="preserve">Schedule C</t>
  </si>
  <si>
    <t xml:space="preserve">Specific Reserves</t>
  </si>
  <si>
    <t xml:space="preserve">*Schedule D items not included:</t>
  </si>
  <si>
    <t xml:space="preserve"> </t>
  </si>
  <si>
    <t xml:space="preserve">  Alberta PPA</t>
  </si>
  <si>
    <t xml:space="preserve">  Other(COF Rediscounting)</t>
  </si>
  <si>
    <t xml:space="preserve">2Q2000 - 2Q2001</t>
  </si>
  <si>
    <t xml:space="preserve">Margin</t>
  </si>
  <si>
    <t xml:space="preserve">    Gas Trading</t>
  </si>
  <si>
    <t xml:space="preserve">   Power Trading</t>
  </si>
  <si>
    <t xml:space="preserve">   Other Trading</t>
  </si>
  <si>
    <t xml:space="preserve">   Peakers</t>
  </si>
  <si>
    <t xml:space="preserve">   Originations/Office of the Chair/Other</t>
  </si>
  <si>
    <t xml:space="preserve">   MPR</t>
  </si>
  <si>
    <t xml:space="preserve">Total Margin</t>
  </si>
  <si>
    <t xml:space="preserve">Schedule C*</t>
  </si>
  <si>
    <t xml:space="preserve">   Gas</t>
  </si>
  <si>
    <t xml:space="preserve">   Power</t>
  </si>
  <si>
    <t xml:space="preserve"> Schedule C</t>
  </si>
  <si>
    <t xml:space="preserve">Total Daily Margin</t>
  </si>
  <si>
    <t xml:space="preserve">June 2000</t>
  </si>
  <si>
    <t xml:space="preserve">Jul</t>
  </si>
  <si>
    <t xml:space="preserve">July 2000</t>
  </si>
  <si>
    <t xml:space="preserve">August 2000</t>
  </si>
  <si>
    <t xml:space="preserve">Aug</t>
  </si>
  <si>
    <t xml:space="preserve">September 2000</t>
  </si>
  <si>
    <t xml:space="preserve">Sep</t>
  </si>
  <si>
    <t xml:space="preserve">October 2000</t>
  </si>
  <si>
    <t xml:space="preserve">Oct</t>
  </si>
  <si>
    <t xml:space="preserve">November 2000</t>
  </si>
  <si>
    <t xml:space="preserve">Nov</t>
  </si>
  <si>
    <t xml:space="preserve">December 2000</t>
  </si>
  <si>
    <t xml:space="preserve">Dec</t>
  </si>
  <si>
    <t xml:space="preserve">   Gas Trading</t>
  </si>
  <si>
    <t xml:space="preserve">  Power Trading</t>
  </si>
  <si>
    <t xml:space="preserve">  Other Trading</t>
  </si>
  <si>
    <t xml:space="preserve">  Originations/Office of the Chair/Other</t>
  </si>
  <si>
    <t xml:space="preserve">  MPR</t>
  </si>
  <si>
    <t xml:space="preserve">January 2001</t>
  </si>
  <si>
    <t xml:space="preserve">Jan</t>
  </si>
  <si>
    <t xml:space="preserve">  Peakers</t>
  </si>
  <si>
    <t xml:space="preserve">February 2001</t>
  </si>
  <si>
    <t xml:space="preserve">Feb</t>
  </si>
  <si>
    <t xml:space="preserve">Trading Margin</t>
  </si>
  <si>
    <t xml:space="preserve">Total Power &amp; Gas Trading Margin</t>
  </si>
  <si>
    <t xml:space="preserve">Total Daily Power &amp; Gas Trading Margin</t>
  </si>
  <si>
    <t xml:space="preserve">March 2001</t>
  </si>
  <si>
    <t xml:space="preserve">Mar</t>
  </si>
  <si>
    <t xml:space="preserve">April 2001</t>
  </si>
  <si>
    <t xml:space="preserve">Apr</t>
  </si>
  <si>
    <t xml:space="preserve">May 2001</t>
  </si>
  <si>
    <t xml:space="preserve">May</t>
  </si>
  <si>
    <t xml:space="preserve">June 2001</t>
  </si>
  <si>
    <t xml:space="preserve">Jun</t>
  </si>
  <si>
    <t xml:space="preserve">1999-2001 Margin From DPR</t>
  </si>
  <si>
    <t xml:space="preserve">Numbers from 01/99-10/2000 are off the DPR.  From 11/2000 forward, the numbers are off the Management Summary.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</si>
</sst>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mm\-yy"/>
    <numFmt numFmtId="166" formatCode="m/d"/>
    <numFmt numFmtId="167" formatCode="_(* #,##0.00_);_(* \(#,##0.00\);_(* \-??_);_(@_)"/>
    <numFmt numFmtId="168" formatCode="_(\$* #,##0.0_);_(\$* \(#,##0.0\);_(\$* \-?_);_(@_)"/>
    <numFmt numFmtId="169" formatCode="_(* #,##0.0_);_(* \(#,##0.0\);_(* \-?_);_(@_)"/>
    <numFmt numFmtId="170" formatCode="_(\$* #,##0.00_);_(\$* \(#,##0.00\);_(\$* \-??_);_(@_)"/>
    <numFmt numFmtId="171" formatCode="_(* #,##0.0_);_(* \(#,##0.0\);_(* \-??_);_(@_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name val="Arial"/>
      <family val="2"/>
    </font>
    <font>
      <sz val="8"/>
      <color rgb="FF000000"/>
      <name val="Arial Narrow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1"/>
      <color rgb="FF0000FF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b val="true"/>
      <sz val="14"/>
      <color rgb="FF000000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 style="thick"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0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comments" Target="../comments14.xml"/><Relationship Id="rId2" Type="http://schemas.openxmlformats.org/officeDocument/2006/relationships/vmlDrawing" Target="../drawings/vmlDrawing2.v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comments" Target="../comments17.xml"/><Relationship Id="rId2" Type="http://schemas.openxmlformats.org/officeDocument/2006/relationships/vmlDrawing" Target="../drawings/vmlDrawing3.v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comments" Target="../comments20.xml"/><Relationship Id="rId2" Type="http://schemas.openxmlformats.org/officeDocument/2006/relationships/vmlDrawing" Target="../drawings/vmlDrawing4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6.99"/>
    <col collapsed="false" customWidth="true" hidden="false" outlineLevel="0" max="2" min="2" style="0" width="2.84"/>
    <col collapsed="false" customWidth="true" hidden="false" outlineLevel="0" max="3" min="3" style="0" width="16.99"/>
    <col collapsed="false" customWidth="true" hidden="false" outlineLevel="0" max="4" min="4" style="0" width="2.84"/>
    <col collapsed="false" customWidth="true" hidden="false" outlineLevel="0" max="5" min="5" style="0" width="16.28"/>
    <col collapsed="false" customWidth="true" hidden="false" outlineLevel="0" max="6" min="6" style="0" width="2.84"/>
    <col collapsed="false" customWidth="true" hidden="false" outlineLevel="0" max="7" min="7" style="0" width="16.28"/>
    <col collapsed="false" customWidth="true" hidden="false" outlineLevel="0" max="8" min="8" style="0" width="2.84"/>
    <col collapsed="false" customWidth="true" hidden="false" outlineLevel="0" max="9" min="9" style="0" width="16.28"/>
    <col collapsed="false" customWidth="true" hidden="false" outlineLevel="0" max="10" min="10" style="0" width="2.84"/>
    <col collapsed="false" customWidth="true" hidden="false" outlineLevel="0" max="11" min="11" style="0" width="16.28"/>
    <col collapsed="false" customWidth="true" hidden="false" outlineLevel="0" max="12" min="12" style="0" width="2.7"/>
    <col collapsed="false" customWidth="true" hidden="false" outlineLevel="0" max="13" min="13" style="0" width="16.28"/>
    <col collapsed="false" customWidth="true" hidden="false" outlineLevel="0" max="14" min="14" style="0" width="2.7"/>
    <col collapsed="false" customWidth="true" hidden="false" outlineLevel="0" max="15" min="15" style="0" width="16.28"/>
    <col collapsed="false" customWidth="true" hidden="false" outlineLevel="0" max="16" min="16" style="0" width="2.84"/>
    <col collapsed="false" customWidth="true" hidden="false" outlineLevel="0" max="17" min="17" style="0" width="16.28"/>
    <col collapsed="false" customWidth="true" hidden="false" outlineLevel="0" max="18" min="18" style="0" width="2.84"/>
    <col collapsed="false" customWidth="true" hidden="false" outlineLevel="0" max="19" min="19" style="0" width="10.41"/>
  </cols>
  <sheetData>
    <row r="1" customFormat="false" ht="27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2.75" hidden="false" customHeight="false" outlineLevel="0" collapsed="false">
      <c r="A3" s="0" t="s">
        <v>2</v>
      </c>
    </row>
    <row r="4" customFormat="false" ht="13.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</row>
    <row r="5" customFormat="false" ht="15" hidden="false" customHeight="false" outlineLevel="0" collapsed="false">
      <c r="C5" s="4" t="s">
        <v>3</v>
      </c>
      <c r="E5" s="4" t="s">
        <v>4</v>
      </c>
      <c r="G5" s="4" t="s">
        <v>5</v>
      </c>
      <c r="I5" s="4" t="s">
        <v>6</v>
      </c>
      <c r="K5" s="4" t="s">
        <v>7</v>
      </c>
      <c r="M5" s="4" t="s">
        <v>8</v>
      </c>
      <c r="O5" s="4" t="s">
        <v>9</v>
      </c>
      <c r="Q5" s="4" t="s">
        <v>10</v>
      </c>
      <c r="S5" s="4" t="s">
        <v>11</v>
      </c>
    </row>
    <row r="6" customFormat="false" ht="12.75" hidden="false" customHeight="false" outlineLevel="0" collapsed="false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customFormat="false" ht="15" hidden="false" customHeight="false" outlineLevel="0" collapsed="false">
      <c r="A7" s="6"/>
      <c r="B7" s="6"/>
      <c r="C7" s="6"/>
      <c r="D7" s="6"/>
      <c r="E7" s="6"/>
      <c r="F7" s="6"/>
      <c r="G7" s="6"/>
      <c r="H7" s="6"/>
      <c r="I7" s="6"/>
      <c r="J7" s="6"/>
      <c r="K7" s="6"/>
      <c r="M7" s="6"/>
      <c r="O7" s="6"/>
      <c r="S7" s="6"/>
    </row>
    <row r="8" customFormat="false" ht="14.25" hidden="false" customHeight="false" outlineLevel="0" collapsed="false">
      <c r="A8" s="7" t="s">
        <v>12</v>
      </c>
      <c r="B8" s="7"/>
      <c r="C8" s="8" t="n">
        <v>50.7</v>
      </c>
      <c r="D8" s="7"/>
      <c r="E8" s="8" t="n">
        <v>-50.5</v>
      </c>
      <c r="F8" s="7"/>
      <c r="G8" s="8" t="n">
        <f aca="false">114.5-0.2</f>
        <v>114.3</v>
      </c>
      <c r="H8" s="7"/>
      <c r="I8" s="8" t="n">
        <v>248.9</v>
      </c>
      <c r="J8" s="7"/>
      <c r="K8" s="8" t="n">
        <v>509.6</v>
      </c>
      <c r="M8" s="8" t="n">
        <v>481.2</v>
      </c>
      <c r="O8" s="8" t="n">
        <v>-1</v>
      </c>
      <c r="Q8" s="8" t="n">
        <v>-395.2</v>
      </c>
      <c r="S8" s="8" t="n">
        <f aca="false">SUM(C8:Q8)</f>
        <v>958</v>
      </c>
    </row>
    <row r="9" customFormat="false" ht="14.25" hidden="false" customHeight="false" outlineLevel="0" collapsed="false">
      <c r="A9" s="9" t="s">
        <v>13</v>
      </c>
      <c r="B9" s="9"/>
      <c r="C9" s="10" t="n">
        <v>28.8</v>
      </c>
      <c r="D9" s="9"/>
      <c r="E9" s="10" t="n">
        <v>-8.9</v>
      </c>
      <c r="F9" s="9"/>
      <c r="G9" s="10" t="n">
        <v>-0.8</v>
      </c>
      <c r="H9" s="9"/>
      <c r="I9" s="10" t="n">
        <v>7</v>
      </c>
      <c r="J9" s="9"/>
      <c r="K9" s="10" t="n">
        <v>71.8</v>
      </c>
      <c r="M9" s="10" t="n">
        <v>0.6</v>
      </c>
      <c r="O9" s="10" t="n">
        <v>2.6</v>
      </c>
      <c r="Q9" s="10" t="n">
        <v>113.1</v>
      </c>
      <c r="S9" s="11" t="n">
        <f aca="false">SUM(C9:Q9)</f>
        <v>214.2</v>
      </c>
    </row>
    <row r="10" customFormat="false" ht="15" hidden="false" customHeight="false" outlineLevel="0" collapsed="false">
      <c r="A10" s="12" t="s">
        <v>11</v>
      </c>
      <c r="B10" s="12"/>
      <c r="C10" s="13" t="n">
        <f aca="false">SUM(C8:C9)</f>
        <v>79.5</v>
      </c>
      <c r="D10" s="14" t="n">
        <f aca="false">SUM(D8:D9)</f>
        <v>0</v>
      </c>
      <c r="E10" s="14" t="n">
        <f aca="false">SUM(E8:E9)</f>
        <v>-59.4</v>
      </c>
      <c r="F10" s="14" t="n">
        <f aca="false">SUM(F8:F9)</f>
        <v>0</v>
      </c>
      <c r="G10" s="14" t="n">
        <f aca="false">SUM(G8:G9)</f>
        <v>113.5</v>
      </c>
      <c r="H10" s="15"/>
      <c r="I10" s="14" t="n">
        <f aca="false">SUM(I8:I9)</f>
        <v>255.9</v>
      </c>
      <c r="J10" s="15"/>
      <c r="K10" s="14" t="n">
        <f aca="false">SUM(K8:K9)</f>
        <v>581.4</v>
      </c>
      <c r="L10" s="16"/>
      <c r="M10" s="14" t="n">
        <f aca="false">SUM(M8:M9)</f>
        <v>481.8</v>
      </c>
      <c r="N10" s="16"/>
      <c r="O10" s="14" t="n">
        <f aca="false">SUM(O8:O9)</f>
        <v>1.6</v>
      </c>
      <c r="P10" s="16"/>
      <c r="Q10" s="14" t="n">
        <f aca="false">SUM(Q8:Q9)</f>
        <v>-282.1</v>
      </c>
      <c r="R10" s="16"/>
      <c r="S10" s="17" t="n">
        <f aca="false">SUM(S8:S9)</f>
        <v>1172.2</v>
      </c>
    </row>
    <row r="12" customFormat="false" ht="12.75" hidden="true" customHeight="false" outlineLevel="0" collapsed="false">
      <c r="A12" s="18" t="s">
        <v>14</v>
      </c>
      <c r="B12" s="18" t="s">
        <v>15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customFormat="false" ht="12.75" hidden="true" customHeight="false" outlineLevel="0" collapsed="false">
      <c r="A13" s="18" t="s">
        <v>16</v>
      </c>
      <c r="B13" s="18"/>
      <c r="C13" s="18"/>
      <c r="D13" s="18"/>
      <c r="E13" s="18"/>
      <c r="F13" s="18"/>
      <c r="G13" s="18"/>
      <c r="H13" s="18"/>
      <c r="I13" s="18"/>
      <c r="J13" s="18"/>
      <c r="K13" s="18" t="n">
        <v>197.7</v>
      </c>
      <c r="L13" s="18"/>
      <c r="M13" s="18"/>
    </row>
    <row r="14" customFormat="false" ht="12.75" hidden="true" customHeight="false" outlineLevel="0" collapsed="false">
      <c r="A14" s="18" t="s">
        <v>17</v>
      </c>
      <c r="B14" s="18"/>
      <c r="C14" s="18"/>
      <c r="D14" s="18"/>
      <c r="E14" s="18"/>
      <c r="F14" s="18"/>
      <c r="G14" s="18"/>
      <c r="H14" s="18"/>
      <c r="I14" s="18"/>
      <c r="J14" s="18"/>
      <c r="K14" s="18" t="n">
        <v>83.6</v>
      </c>
      <c r="L14" s="18"/>
      <c r="M14" s="18"/>
    </row>
    <row r="15" customFormat="false" ht="12.75" hidden="true" customHeight="false" outlineLevel="0" collapsed="false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9" t="n">
        <f aca="false">SUM(K13:K14)</f>
        <v>281.3</v>
      </c>
      <c r="L15" s="18"/>
      <c r="M15" s="18"/>
    </row>
    <row r="16" customFormat="false" ht="12.75" hidden="false" customHeight="false" outlineLevel="0" collapsed="false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24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6.99"/>
  </cols>
  <sheetData>
    <row r="1" customFormat="false" ht="29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5"/>
      <c r="R1" s="5"/>
      <c r="S1" s="5"/>
      <c r="T1" s="5"/>
      <c r="U1" s="5"/>
      <c r="V1" s="5"/>
      <c r="W1" s="5"/>
      <c r="X1" s="5"/>
      <c r="Y1" s="5"/>
      <c r="AO1" s="29"/>
      <c r="AP1" s="29"/>
      <c r="AQ1" s="29"/>
      <c r="AR1" s="29"/>
      <c r="AS1" s="29"/>
    </row>
    <row r="2" customFormat="false" ht="15.75" hidden="false" customHeight="true" outlineLevel="0" collapsed="false">
      <c r="A2" s="2" t="s">
        <v>35</v>
      </c>
      <c r="AK2" s="30"/>
    </row>
    <row r="3" customFormat="false" ht="15" hidden="false" customHeight="true" outlineLevel="0" collapsed="false">
      <c r="A3" s="0" t="s">
        <v>2</v>
      </c>
    </row>
    <row r="4" customFormat="false" ht="15" hidden="false" customHeight="true" outlineLevel="0" collapsed="false">
      <c r="A4" s="3"/>
      <c r="Y4" s="31" t="s">
        <v>36</v>
      </c>
    </row>
    <row r="5" customFormat="false" ht="15" hidden="false" customHeight="true" outlineLevel="0" collapsed="false">
      <c r="B5" s="4" t="n">
        <v>37104</v>
      </c>
      <c r="C5" s="4" t="n">
        <v>37105</v>
      </c>
      <c r="D5" s="4" t="n">
        <v>37106</v>
      </c>
      <c r="E5" s="4" t="n">
        <v>37107</v>
      </c>
      <c r="F5" s="4" t="n">
        <v>37110</v>
      </c>
      <c r="G5" s="4" t="n">
        <v>37111</v>
      </c>
      <c r="H5" s="4" t="n">
        <v>37112</v>
      </c>
      <c r="I5" s="4" t="n">
        <v>37113</v>
      </c>
      <c r="J5" s="4" t="n">
        <v>37114</v>
      </c>
      <c r="K5" s="4" t="n">
        <v>37117</v>
      </c>
      <c r="L5" s="4" t="n">
        <v>37118</v>
      </c>
      <c r="M5" s="4" t="n">
        <v>37119</v>
      </c>
      <c r="N5" s="4" t="n">
        <v>37120</v>
      </c>
      <c r="O5" s="4" t="n">
        <v>37121</v>
      </c>
      <c r="P5" s="4" t="n">
        <v>37124</v>
      </c>
      <c r="Q5" s="4" t="n">
        <v>37125</v>
      </c>
      <c r="R5" s="4" t="n">
        <v>37126</v>
      </c>
      <c r="S5" s="4" t="n">
        <v>37127</v>
      </c>
      <c r="T5" s="4" t="n">
        <v>37128</v>
      </c>
      <c r="U5" s="4" t="n">
        <v>37131</v>
      </c>
      <c r="V5" s="4" t="n">
        <v>37132</v>
      </c>
      <c r="W5" s="4" t="n">
        <v>37133</v>
      </c>
      <c r="X5" s="4" t="n">
        <v>37134</v>
      </c>
      <c r="Y5" s="32" t="s">
        <v>11</v>
      </c>
    </row>
    <row r="6" customFormat="false" ht="12.75" hidden="false" customHeight="false" outlineLevel="0" collapsed="false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33"/>
    </row>
    <row r="7" customFormat="false" ht="15" hidden="false" customHeight="false" outlineLevel="0" collapsed="false">
      <c r="A7" s="20" t="s">
        <v>19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34"/>
    </row>
    <row r="8" customFormat="false" ht="14.25" hidden="false" customHeight="false" outlineLevel="0" collapsed="false">
      <c r="A8" s="7" t="s">
        <v>20</v>
      </c>
      <c r="B8" s="21" t="n">
        <v>0</v>
      </c>
      <c r="C8" s="21" t="n">
        <v>0</v>
      </c>
      <c r="D8" s="21" t="n">
        <v>0</v>
      </c>
      <c r="E8" s="21" t="n">
        <v>0</v>
      </c>
      <c r="F8" s="21" t="n">
        <v>0</v>
      </c>
      <c r="G8" s="21" t="n">
        <v>0</v>
      </c>
      <c r="H8" s="21" t="n">
        <v>0</v>
      </c>
      <c r="I8" s="21" t="n">
        <v>0</v>
      </c>
      <c r="J8" s="21" t="n">
        <v>0</v>
      </c>
      <c r="K8" s="21" t="n">
        <v>0</v>
      </c>
      <c r="L8" s="21" t="n">
        <v>0</v>
      </c>
      <c r="M8" s="21" t="n">
        <v>0</v>
      </c>
      <c r="N8" s="21" t="n">
        <v>0</v>
      </c>
      <c r="O8" s="21" t="n">
        <v>0</v>
      </c>
      <c r="P8" s="21" t="n">
        <v>0</v>
      </c>
      <c r="Q8" s="21" t="n">
        <v>0</v>
      </c>
      <c r="R8" s="21" t="n">
        <v>0</v>
      </c>
      <c r="S8" s="21" t="n">
        <v>0</v>
      </c>
      <c r="T8" s="21" t="n">
        <v>0</v>
      </c>
      <c r="U8" s="21" t="n">
        <v>0</v>
      </c>
      <c r="V8" s="21" t="n">
        <v>0</v>
      </c>
      <c r="W8" s="21" t="n">
        <v>0</v>
      </c>
      <c r="X8" s="21" t="n">
        <v>0</v>
      </c>
      <c r="Y8" s="35" t="n">
        <f aca="false">SUM(B8:X8)</f>
        <v>0</v>
      </c>
    </row>
    <row r="9" customFormat="false" ht="14.25" hidden="false" customHeight="false" outlineLevel="0" collapsed="false">
      <c r="A9" s="22" t="s">
        <v>21</v>
      </c>
      <c r="B9" s="22" t="n">
        <v>0</v>
      </c>
      <c r="C9" s="22" t="n">
        <v>0</v>
      </c>
      <c r="D9" s="22" t="n">
        <v>0</v>
      </c>
      <c r="E9" s="22" t="n">
        <v>0</v>
      </c>
      <c r="F9" s="22" t="n">
        <v>0</v>
      </c>
      <c r="G9" s="22" t="n">
        <v>0</v>
      </c>
      <c r="H9" s="22" t="n">
        <v>0</v>
      </c>
      <c r="I9" s="22" t="n">
        <v>0</v>
      </c>
      <c r="J9" s="22" t="n">
        <v>0</v>
      </c>
      <c r="K9" s="22" t="n">
        <v>0</v>
      </c>
      <c r="L9" s="22" t="n">
        <v>0</v>
      </c>
      <c r="M9" s="22" t="n">
        <v>0</v>
      </c>
      <c r="N9" s="22" t="n">
        <v>0</v>
      </c>
      <c r="O9" s="22" t="n">
        <v>0</v>
      </c>
      <c r="P9" s="22" t="n">
        <v>0</v>
      </c>
      <c r="Q9" s="22" t="n">
        <v>0</v>
      </c>
      <c r="R9" s="22" t="n">
        <v>0</v>
      </c>
      <c r="S9" s="22" t="n">
        <v>0</v>
      </c>
      <c r="T9" s="22" t="n">
        <v>0</v>
      </c>
      <c r="U9" s="22" t="n">
        <v>0</v>
      </c>
      <c r="V9" s="22" t="n">
        <v>0</v>
      </c>
      <c r="W9" s="22" t="n">
        <v>0</v>
      </c>
      <c r="X9" s="22" t="n">
        <v>0</v>
      </c>
      <c r="Y9" s="36" t="n">
        <f aca="false">SUM(B9:X9)</f>
        <v>0</v>
      </c>
    </row>
    <row r="10" customFormat="false" ht="14.25" hidden="false" customHeight="false" outlineLevel="0" collapsed="false">
      <c r="A10" s="22" t="s">
        <v>22</v>
      </c>
      <c r="B10" s="22" t="n">
        <v>0</v>
      </c>
      <c r="C10" s="22" t="n">
        <v>0</v>
      </c>
      <c r="D10" s="22" t="n">
        <v>0</v>
      </c>
      <c r="E10" s="22" t="n">
        <v>0</v>
      </c>
      <c r="F10" s="22" t="n">
        <v>0</v>
      </c>
      <c r="G10" s="22" t="n">
        <v>0</v>
      </c>
      <c r="H10" s="22" t="n">
        <v>0</v>
      </c>
      <c r="I10" s="22" t="n">
        <v>0</v>
      </c>
      <c r="J10" s="22" t="n">
        <v>0</v>
      </c>
      <c r="K10" s="22" t="n">
        <v>0</v>
      </c>
      <c r="L10" s="22" t="n">
        <v>0</v>
      </c>
      <c r="M10" s="22" t="n">
        <v>0</v>
      </c>
      <c r="N10" s="22" t="n">
        <v>0</v>
      </c>
      <c r="O10" s="22" t="n">
        <v>0</v>
      </c>
      <c r="P10" s="22" t="n">
        <v>0</v>
      </c>
      <c r="Q10" s="22" t="n">
        <v>0</v>
      </c>
      <c r="R10" s="22" t="n">
        <v>0</v>
      </c>
      <c r="S10" s="22" t="n">
        <v>0</v>
      </c>
      <c r="T10" s="22" t="n">
        <v>0</v>
      </c>
      <c r="U10" s="22" t="n">
        <v>0</v>
      </c>
      <c r="V10" s="22" t="n">
        <v>0</v>
      </c>
      <c r="W10" s="22" t="n">
        <v>0</v>
      </c>
      <c r="X10" s="22" t="n">
        <v>0</v>
      </c>
      <c r="Y10" s="36" t="n">
        <f aca="false">SUM(B10:X10)</f>
        <v>0</v>
      </c>
    </row>
    <row r="11" customFormat="false" ht="14.25" hidden="false" customHeight="false" outlineLevel="0" collapsed="false">
      <c r="A11" s="22" t="s">
        <v>24</v>
      </c>
      <c r="B11" s="22" t="n">
        <v>0</v>
      </c>
      <c r="C11" s="22" t="n">
        <v>0</v>
      </c>
      <c r="D11" s="22" t="n">
        <v>0</v>
      </c>
      <c r="E11" s="22" t="n">
        <v>0</v>
      </c>
      <c r="F11" s="22" t="n">
        <v>0</v>
      </c>
      <c r="G11" s="22" t="n">
        <v>0</v>
      </c>
      <c r="H11" s="22" t="n">
        <v>0</v>
      </c>
      <c r="I11" s="22" t="n">
        <v>0</v>
      </c>
      <c r="J11" s="22" t="n">
        <v>0</v>
      </c>
      <c r="K11" s="22" t="n">
        <v>0</v>
      </c>
      <c r="L11" s="22" t="n">
        <v>0</v>
      </c>
      <c r="M11" s="22" t="n">
        <v>0</v>
      </c>
      <c r="N11" s="22" t="n">
        <v>0</v>
      </c>
      <c r="O11" s="22" t="n">
        <v>0</v>
      </c>
      <c r="P11" s="22" t="n">
        <v>0</v>
      </c>
      <c r="Q11" s="22" t="n">
        <v>0</v>
      </c>
      <c r="R11" s="22" t="n">
        <v>0</v>
      </c>
      <c r="S11" s="22" t="n">
        <v>0</v>
      </c>
      <c r="T11" s="22" t="n">
        <v>0</v>
      </c>
      <c r="U11" s="22" t="n">
        <v>0</v>
      </c>
      <c r="V11" s="22" t="n">
        <v>0</v>
      </c>
      <c r="W11" s="22" t="n">
        <v>0</v>
      </c>
      <c r="X11" s="22" t="n">
        <v>0</v>
      </c>
      <c r="Y11" s="36" t="n">
        <f aca="false">SUM(B11:X11)</f>
        <v>0</v>
      </c>
    </row>
    <row r="12" customFormat="false" ht="14.25" hidden="false" customHeight="false" outlineLevel="0" collapsed="false">
      <c r="A12" s="22" t="s">
        <v>25</v>
      </c>
      <c r="B12" s="37" t="n">
        <v>0</v>
      </c>
      <c r="C12" s="37" t="n">
        <v>0</v>
      </c>
      <c r="D12" s="37" t="n">
        <v>0</v>
      </c>
      <c r="E12" s="37" t="n">
        <v>0</v>
      </c>
      <c r="F12" s="37" t="n">
        <v>0</v>
      </c>
      <c r="G12" s="37" t="n">
        <v>0</v>
      </c>
      <c r="H12" s="37" t="n">
        <v>0</v>
      </c>
      <c r="I12" s="37" t="n">
        <v>0</v>
      </c>
      <c r="J12" s="37" t="n">
        <v>0</v>
      </c>
      <c r="K12" s="37" t="n">
        <v>0</v>
      </c>
      <c r="L12" s="37" t="n">
        <v>0</v>
      </c>
      <c r="M12" s="37" t="n">
        <v>0</v>
      </c>
      <c r="N12" s="37" t="n">
        <v>0</v>
      </c>
      <c r="O12" s="37" t="n">
        <v>0</v>
      </c>
      <c r="P12" s="37" t="n">
        <v>0</v>
      </c>
      <c r="Q12" s="37" t="n">
        <v>0</v>
      </c>
      <c r="R12" s="37" t="n">
        <v>0</v>
      </c>
      <c r="S12" s="37" t="n">
        <v>0</v>
      </c>
      <c r="T12" s="37" t="n">
        <v>0</v>
      </c>
      <c r="U12" s="37" t="n">
        <v>0</v>
      </c>
      <c r="V12" s="37" t="n">
        <v>0</v>
      </c>
      <c r="W12" s="37" t="n">
        <v>0</v>
      </c>
      <c r="X12" s="37" t="n">
        <v>0</v>
      </c>
      <c r="Y12" s="36" t="n">
        <f aca="false">SUM(B12:X12)</f>
        <v>0</v>
      </c>
    </row>
    <row r="13" customFormat="false" ht="15" hidden="false" customHeight="false" outlineLevel="0" collapsed="false">
      <c r="A13" s="6" t="s">
        <v>26</v>
      </c>
      <c r="B13" s="26" t="n">
        <f aca="false">SUM(B8:B12)</f>
        <v>0</v>
      </c>
      <c r="C13" s="26" t="n">
        <f aca="false">SUM(C8:C12)</f>
        <v>0</v>
      </c>
      <c r="D13" s="26" t="n">
        <f aca="false">SUM(D8:D12)</f>
        <v>0</v>
      </c>
      <c r="E13" s="26" t="n">
        <f aca="false">SUM(E8:E12)</f>
        <v>0</v>
      </c>
      <c r="F13" s="26" t="n">
        <f aca="false">SUM(F8:F12)</f>
        <v>0</v>
      </c>
      <c r="G13" s="26" t="n">
        <f aca="false">SUM(G8:G12)</f>
        <v>0</v>
      </c>
      <c r="H13" s="26" t="n">
        <f aca="false">SUM(H8:H12)</f>
        <v>0</v>
      </c>
      <c r="I13" s="26" t="n">
        <f aca="false">SUM(I8:I12)</f>
        <v>0</v>
      </c>
      <c r="J13" s="26" t="n">
        <f aca="false">SUM(J8:J12)</f>
        <v>0</v>
      </c>
      <c r="K13" s="26" t="n">
        <f aca="false">SUM(K8:K12)</f>
        <v>0</v>
      </c>
      <c r="L13" s="26" t="n">
        <f aca="false">SUM(L8:L12)</f>
        <v>0</v>
      </c>
      <c r="M13" s="26" t="n">
        <f aca="false">SUM(M8:M12)</f>
        <v>0</v>
      </c>
      <c r="N13" s="26" t="n">
        <f aca="false">SUM(N8:N12)</f>
        <v>0</v>
      </c>
      <c r="O13" s="26" t="n">
        <f aca="false">SUM(O8:O12)</f>
        <v>0</v>
      </c>
      <c r="P13" s="26" t="n">
        <f aca="false">SUM(P8:P12)</f>
        <v>0</v>
      </c>
      <c r="Q13" s="26" t="n">
        <f aca="false">SUM(Q8:Q12)</f>
        <v>0</v>
      </c>
      <c r="R13" s="26" t="n">
        <f aca="false">SUM(R8:R12)</f>
        <v>0</v>
      </c>
      <c r="S13" s="26" t="n">
        <f aca="false">SUM(S8:S12)</f>
        <v>0</v>
      </c>
      <c r="T13" s="26" t="n">
        <f aca="false">SUM(T8:T12)</f>
        <v>0</v>
      </c>
      <c r="U13" s="26" t="n">
        <f aca="false">SUM(U8:U12)</f>
        <v>0</v>
      </c>
      <c r="V13" s="26" t="n">
        <f aca="false">SUM(V8:V12)</f>
        <v>0</v>
      </c>
      <c r="W13" s="26" t="n">
        <f aca="false">SUM(W8:W12)</f>
        <v>0</v>
      </c>
      <c r="X13" s="26" t="n">
        <f aca="false">SUM(X8:X12)</f>
        <v>0</v>
      </c>
      <c r="Y13" s="38" t="n">
        <f aca="false">SUM(Y8:Y12)</f>
        <v>0</v>
      </c>
      <c r="Z13" s="39"/>
    </row>
    <row r="14" customFormat="false" ht="15" hidden="false" customHeight="false" outlineLevel="0" collapsed="false">
      <c r="A14" s="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40"/>
    </row>
    <row r="15" customFormat="false" ht="15" hidden="false" customHeight="false" outlineLevel="0" collapsed="false">
      <c r="A15" s="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40"/>
    </row>
    <row r="16" customFormat="false" ht="15" hidden="false" customHeight="false" outlineLevel="0" collapsed="false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41"/>
    </row>
    <row r="17" customFormat="false" ht="15" hidden="false" customHeight="false" outlineLevel="0" collapsed="false">
      <c r="A17" s="12" t="s">
        <v>12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34"/>
    </row>
    <row r="18" customFormat="false" ht="14.25" hidden="false" customHeight="false" outlineLevel="0" collapsed="false">
      <c r="A18" s="7" t="s">
        <v>28</v>
      </c>
      <c r="B18" s="8" t="n">
        <v>0</v>
      </c>
      <c r="C18" s="8" t="n">
        <v>0</v>
      </c>
      <c r="D18" s="8" t="n">
        <v>0</v>
      </c>
      <c r="E18" s="8" t="n">
        <v>0</v>
      </c>
      <c r="F18" s="8" t="n">
        <v>0</v>
      </c>
      <c r="G18" s="8" t="n">
        <v>0</v>
      </c>
      <c r="H18" s="8" t="n">
        <v>0</v>
      </c>
      <c r="I18" s="8" t="n">
        <v>0</v>
      </c>
      <c r="J18" s="8" t="n">
        <v>0</v>
      </c>
      <c r="K18" s="8" t="n">
        <v>0</v>
      </c>
      <c r="L18" s="8" t="n">
        <v>0</v>
      </c>
      <c r="M18" s="8" t="n">
        <v>0</v>
      </c>
      <c r="N18" s="8" t="n">
        <v>0</v>
      </c>
      <c r="O18" s="8" t="n">
        <v>0</v>
      </c>
      <c r="P18" s="8" t="n">
        <v>0</v>
      </c>
      <c r="Q18" s="8" t="n">
        <v>0</v>
      </c>
      <c r="R18" s="8" t="n">
        <v>0</v>
      </c>
      <c r="S18" s="8" t="n">
        <v>0</v>
      </c>
      <c r="T18" s="8" t="n">
        <v>0</v>
      </c>
      <c r="U18" s="8" t="n">
        <v>0</v>
      </c>
      <c r="V18" s="8" t="n">
        <v>0</v>
      </c>
      <c r="W18" s="8" t="n">
        <v>0</v>
      </c>
      <c r="X18" s="8" t="n">
        <v>0</v>
      </c>
      <c r="Y18" s="42" t="n">
        <f aca="false">SUM(B18:X18)</f>
        <v>0</v>
      </c>
    </row>
    <row r="19" customFormat="false" ht="14.25" hidden="false" customHeight="false" outlineLevel="0" collapsed="false">
      <c r="A19" s="9" t="s">
        <v>29</v>
      </c>
      <c r="B19" s="43" t="n">
        <v>0</v>
      </c>
      <c r="C19" s="43" t="n">
        <v>0</v>
      </c>
      <c r="D19" s="43" t="n">
        <v>0</v>
      </c>
      <c r="E19" s="43" t="n">
        <v>0</v>
      </c>
      <c r="F19" s="43" t="n">
        <v>0</v>
      </c>
      <c r="G19" s="43" t="n">
        <v>0</v>
      </c>
      <c r="H19" s="43" t="n">
        <v>0</v>
      </c>
      <c r="I19" s="43" t="n">
        <v>0</v>
      </c>
      <c r="J19" s="43" t="n">
        <v>0</v>
      </c>
      <c r="K19" s="43" t="n">
        <v>0</v>
      </c>
      <c r="L19" s="43" t="n">
        <v>0</v>
      </c>
      <c r="M19" s="43" t="n">
        <v>0</v>
      </c>
      <c r="N19" s="43" t="n">
        <v>0</v>
      </c>
      <c r="O19" s="43" t="n">
        <v>0</v>
      </c>
      <c r="P19" s="43" t="n">
        <v>0</v>
      </c>
      <c r="Q19" s="43" t="n">
        <v>0</v>
      </c>
      <c r="R19" s="43" t="n">
        <v>0</v>
      </c>
      <c r="S19" s="43" t="n">
        <v>0</v>
      </c>
      <c r="T19" s="43" t="n">
        <v>0</v>
      </c>
      <c r="U19" s="43" t="n">
        <v>0</v>
      </c>
      <c r="V19" s="43" t="n">
        <v>0</v>
      </c>
      <c r="W19" s="43" t="n">
        <v>0</v>
      </c>
      <c r="X19" s="43" t="n">
        <v>0</v>
      </c>
      <c r="Y19" s="44" t="n">
        <f aca="false">SUM(B19:X19)</f>
        <v>0</v>
      </c>
    </row>
    <row r="20" customFormat="false" ht="15" hidden="false" customHeight="false" outlineLevel="0" collapsed="false">
      <c r="A20" s="12" t="s">
        <v>30</v>
      </c>
      <c r="B20" s="26" t="n">
        <f aca="false">SUM(B18:B19)</f>
        <v>0</v>
      </c>
      <c r="C20" s="26" t="n">
        <f aca="false">SUM(C18:C19)</f>
        <v>0</v>
      </c>
      <c r="D20" s="26" t="n">
        <f aca="false">SUM(D18:D19)</f>
        <v>0</v>
      </c>
      <c r="E20" s="26" t="n">
        <f aca="false">SUM(E18:E19)</f>
        <v>0</v>
      </c>
      <c r="F20" s="26" t="n">
        <f aca="false">SUM(F18:F19)</f>
        <v>0</v>
      </c>
      <c r="G20" s="26" t="n">
        <f aca="false">SUM(G18:G19)</f>
        <v>0</v>
      </c>
      <c r="H20" s="26" t="n">
        <f aca="false">SUM(H18:H19)</f>
        <v>0</v>
      </c>
      <c r="I20" s="26" t="n">
        <f aca="false">SUM(I18:I19)</f>
        <v>0</v>
      </c>
      <c r="J20" s="26" t="n">
        <f aca="false">SUM(J18:J19)</f>
        <v>0</v>
      </c>
      <c r="K20" s="26" t="n">
        <f aca="false">SUM(K18:K19)</f>
        <v>0</v>
      </c>
      <c r="L20" s="26" t="n">
        <f aca="false">SUM(L18:L19)</f>
        <v>0</v>
      </c>
      <c r="M20" s="26" t="n">
        <f aca="false">SUM(M18:M19)</f>
        <v>0</v>
      </c>
      <c r="N20" s="26" t="n">
        <f aca="false">SUM(N18:N19)</f>
        <v>0</v>
      </c>
      <c r="O20" s="26" t="n">
        <f aca="false">SUM(O18:O19)</f>
        <v>0</v>
      </c>
      <c r="P20" s="26" t="n">
        <f aca="false">SUM(P18:P19)</f>
        <v>0</v>
      </c>
      <c r="Q20" s="26" t="n">
        <f aca="false">SUM(Q18:Q19)</f>
        <v>0</v>
      </c>
      <c r="R20" s="26" t="n">
        <f aca="false">SUM(R18:R19)</f>
        <v>0</v>
      </c>
      <c r="S20" s="26" t="n">
        <f aca="false">SUM(S18:S19)</f>
        <v>0</v>
      </c>
      <c r="T20" s="26" t="n">
        <f aca="false">SUM(T18:T19)</f>
        <v>0</v>
      </c>
      <c r="U20" s="26" t="n">
        <f aca="false">SUM(U18:U19)</f>
        <v>0</v>
      </c>
      <c r="V20" s="26" t="n">
        <f aca="false">SUM(V18:V19)</f>
        <v>0</v>
      </c>
      <c r="W20" s="26" t="n">
        <f aca="false">SUM(W18:W19)</f>
        <v>0</v>
      </c>
      <c r="X20" s="26" t="n">
        <f aca="false">SUM(X18:X19)</f>
        <v>0</v>
      </c>
      <c r="Y20" s="38" t="n">
        <f aca="false">SUM(Y18:Y19)</f>
        <v>0</v>
      </c>
    </row>
    <row r="21" customFormat="false" ht="12.75" hidden="false" customHeight="false" outlineLevel="0" collapsed="false">
      <c r="Y21" s="45"/>
    </row>
    <row r="22" customFormat="false" ht="15" hidden="false" customHeight="false" outlineLevel="0" collapsed="false">
      <c r="A22" s="6" t="s">
        <v>31</v>
      </c>
      <c r="B22" s="28" t="n">
        <f aca="false">B13+B20</f>
        <v>0</v>
      </c>
      <c r="C22" s="28" t="n">
        <f aca="false">C13+C20</f>
        <v>0</v>
      </c>
      <c r="D22" s="28" t="n">
        <f aca="false">D13+D20</f>
        <v>0</v>
      </c>
      <c r="E22" s="28" t="n">
        <f aca="false">E13+E20</f>
        <v>0</v>
      </c>
      <c r="F22" s="28" t="n">
        <f aca="false">F13+F20</f>
        <v>0</v>
      </c>
      <c r="G22" s="28" t="n">
        <f aca="false">G13+G20</f>
        <v>0</v>
      </c>
      <c r="H22" s="28" t="n">
        <f aca="false">H13+H20</f>
        <v>0</v>
      </c>
      <c r="I22" s="28" t="n">
        <f aca="false">I13+I20</f>
        <v>0</v>
      </c>
      <c r="J22" s="28" t="n">
        <f aca="false">J13+J20</f>
        <v>0</v>
      </c>
      <c r="K22" s="28" t="n">
        <f aca="false">K13+K20</f>
        <v>0</v>
      </c>
      <c r="L22" s="28" t="n">
        <f aca="false">L13+L20</f>
        <v>0</v>
      </c>
      <c r="M22" s="28" t="n">
        <f aca="false">M13+M20</f>
        <v>0</v>
      </c>
      <c r="N22" s="28" t="n">
        <f aca="false">N13+N20</f>
        <v>0</v>
      </c>
      <c r="O22" s="28" t="n">
        <f aca="false">O13+O20</f>
        <v>0</v>
      </c>
      <c r="P22" s="28" t="n">
        <f aca="false">P13+P20</f>
        <v>0</v>
      </c>
      <c r="Q22" s="28" t="n">
        <f aca="false">Q13+Q20</f>
        <v>0</v>
      </c>
      <c r="R22" s="28" t="n">
        <f aca="false">R13+R20</f>
        <v>0</v>
      </c>
      <c r="S22" s="28" t="n">
        <f aca="false">S13+S20</f>
        <v>0</v>
      </c>
      <c r="T22" s="28" t="n">
        <f aca="false">T13+T20</f>
        <v>0</v>
      </c>
      <c r="U22" s="28" t="n">
        <f aca="false">U13+U20</f>
        <v>0</v>
      </c>
      <c r="V22" s="28" t="n">
        <f aca="false">V13+V20</f>
        <v>0</v>
      </c>
      <c r="W22" s="28" t="n">
        <f aca="false">W13+W20</f>
        <v>0</v>
      </c>
      <c r="X22" s="28" t="n">
        <f aca="false">X13+X20</f>
        <v>0</v>
      </c>
      <c r="Y22" s="46" t="n">
        <f aca="false">Y13+Y20</f>
        <v>0</v>
      </c>
    </row>
    <row r="23" customFormat="false" ht="15.75" hidden="false" customHeight="false" outlineLevel="0" collapsed="false">
      <c r="A23" s="6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Y23" s="47"/>
    </row>
    <row r="24" customFormat="false" ht="13.5" hidden="false" customHeight="false" outlineLevel="0" collapsed="false"/>
  </sheetData>
  <mergeCells count="1">
    <mergeCell ref="AO1:AS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19" activeCellId="0" sqref="V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6.99"/>
    <col collapsed="false" customWidth="true" hidden="false" outlineLevel="0" max="22" min="22" style="0" width="9.41"/>
  </cols>
  <sheetData>
    <row r="1" customFormat="false" ht="29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5"/>
      <c r="R1" s="5"/>
      <c r="S1" s="5"/>
      <c r="T1" s="5"/>
      <c r="U1" s="5"/>
      <c r="V1" s="5"/>
      <c r="W1" s="5"/>
      <c r="AM1" s="29"/>
      <c r="AN1" s="29"/>
      <c r="AO1" s="29"/>
      <c r="AP1" s="29"/>
      <c r="AQ1" s="29"/>
    </row>
    <row r="2" customFormat="false" ht="15.75" hidden="false" customHeight="true" outlineLevel="0" collapsed="false">
      <c r="A2" s="2" t="s">
        <v>37</v>
      </c>
      <c r="AI2" s="30"/>
    </row>
    <row r="3" customFormat="false" ht="15" hidden="false" customHeight="true" outlineLevel="0" collapsed="false">
      <c r="A3" s="0" t="s">
        <v>2</v>
      </c>
    </row>
    <row r="4" customFormat="false" ht="15" hidden="false" customHeight="true" outlineLevel="0" collapsed="false">
      <c r="A4" s="3"/>
      <c r="Q4" s="3"/>
      <c r="R4" s="3"/>
      <c r="S4" s="3"/>
      <c r="T4" s="3"/>
      <c r="U4" s="3"/>
      <c r="V4" s="3"/>
      <c r="W4" s="31" t="s">
        <v>38</v>
      </c>
    </row>
    <row r="5" customFormat="false" ht="15" hidden="false" customHeight="true" outlineLevel="0" collapsed="false">
      <c r="B5" s="4" t="n">
        <v>37135</v>
      </c>
      <c r="C5" s="4" t="n">
        <v>37138</v>
      </c>
      <c r="D5" s="4" t="n">
        <v>37139</v>
      </c>
      <c r="E5" s="4" t="n">
        <v>37140</v>
      </c>
      <c r="F5" s="4" t="n">
        <v>37141</v>
      </c>
      <c r="G5" s="4" t="n">
        <v>37142</v>
      </c>
      <c r="H5" s="4" t="n">
        <v>37145</v>
      </c>
      <c r="I5" s="4" t="n">
        <v>37146</v>
      </c>
      <c r="J5" s="4" t="n">
        <v>37147</v>
      </c>
      <c r="K5" s="4" t="n">
        <v>37148</v>
      </c>
      <c r="L5" s="4" t="n">
        <v>37149</v>
      </c>
      <c r="M5" s="4" t="n">
        <v>37152</v>
      </c>
      <c r="N5" s="4" t="n">
        <v>37153</v>
      </c>
      <c r="O5" s="4" t="n">
        <v>37154</v>
      </c>
      <c r="P5" s="4" t="n">
        <v>37155</v>
      </c>
      <c r="Q5" s="4" t="n">
        <v>37156</v>
      </c>
      <c r="R5" s="4" t="n">
        <v>37159</v>
      </c>
      <c r="S5" s="4" t="n">
        <v>37160</v>
      </c>
      <c r="T5" s="4" t="n">
        <v>37161</v>
      </c>
      <c r="U5" s="4" t="n">
        <v>37162</v>
      </c>
      <c r="V5" s="4" t="n">
        <v>37163</v>
      </c>
      <c r="W5" s="32" t="s">
        <v>11</v>
      </c>
    </row>
    <row r="6" customFormat="false" ht="12.75" hidden="false" customHeight="false" outlineLevel="0" collapsed="false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33"/>
    </row>
    <row r="7" customFormat="false" ht="15" hidden="false" customHeight="false" outlineLevel="0" collapsed="false">
      <c r="A7" s="20" t="s">
        <v>19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34"/>
    </row>
    <row r="8" customFormat="false" ht="14.25" hidden="false" customHeight="false" outlineLevel="0" collapsed="false">
      <c r="A8" s="7" t="s">
        <v>20</v>
      </c>
      <c r="B8" s="21" t="n">
        <v>0</v>
      </c>
      <c r="C8" s="21" t="n">
        <v>0</v>
      </c>
      <c r="D8" s="21" t="n">
        <v>0</v>
      </c>
      <c r="E8" s="21" t="n">
        <v>0</v>
      </c>
      <c r="F8" s="21" t="n">
        <v>0</v>
      </c>
      <c r="G8" s="21" t="n">
        <v>0</v>
      </c>
      <c r="H8" s="21" t="n">
        <v>0</v>
      </c>
      <c r="I8" s="21" t="n">
        <v>0</v>
      </c>
      <c r="J8" s="21" t="n">
        <v>0</v>
      </c>
      <c r="K8" s="21" t="n">
        <v>0</v>
      </c>
      <c r="L8" s="21" t="n">
        <v>0</v>
      </c>
      <c r="M8" s="21" t="n">
        <v>0</v>
      </c>
      <c r="N8" s="21" t="n">
        <v>0</v>
      </c>
      <c r="O8" s="21" t="n">
        <v>0</v>
      </c>
      <c r="P8" s="21" t="n">
        <v>0</v>
      </c>
      <c r="Q8" s="21" t="n">
        <v>0</v>
      </c>
      <c r="R8" s="21" t="n">
        <v>0</v>
      </c>
      <c r="S8" s="21" t="n">
        <v>0</v>
      </c>
      <c r="T8" s="21" t="n">
        <v>0</v>
      </c>
      <c r="U8" s="21" t="n">
        <v>0</v>
      </c>
      <c r="V8" s="21" t="n">
        <v>0</v>
      </c>
      <c r="W8" s="35" t="n">
        <f aca="false">SUM(B8:V8)</f>
        <v>0</v>
      </c>
    </row>
    <row r="9" customFormat="false" ht="14.25" hidden="false" customHeight="false" outlineLevel="0" collapsed="false">
      <c r="A9" s="22" t="s">
        <v>21</v>
      </c>
      <c r="B9" s="22" t="n">
        <v>0</v>
      </c>
      <c r="C9" s="22" t="n">
        <v>0</v>
      </c>
      <c r="D9" s="22" t="n">
        <v>0</v>
      </c>
      <c r="E9" s="22" t="n">
        <v>0</v>
      </c>
      <c r="F9" s="22" t="n">
        <v>0</v>
      </c>
      <c r="G9" s="22" t="n">
        <v>0</v>
      </c>
      <c r="H9" s="22" t="n">
        <v>0</v>
      </c>
      <c r="I9" s="22" t="n">
        <v>0</v>
      </c>
      <c r="J9" s="22" t="n">
        <v>0</v>
      </c>
      <c r="K9" s="22" t="n">
        <v>0</v>
      </c>
      <c r="L9" s="22" t="n">
        <v>0</v>
      </c>
      <c r="M9" s="22" t="n">
        <v>0</v>
      </c>
      <c r="N9" s="22" t="n">
        <v>0</v>
      </c>
      <c r="O9" s="22" t="n">
        <v>0</v>
      </c>
      <c r="P9" s="22" t="n">
        <v>0</v>
      </c>
      <c r="Q9" s="22" t="n">
        <v>0</v>
      </c>
      <c r="R9" s="22" t="n">
        <v>0</v>
      </c>
      <c r="S9" s="22" t="n">
        <v>0</v>
      </c>
      <c r="T9" s="22" t="n">
        <v>0</v>
      </c>
      <c r="U9" s="22" t="n">
        <v>0</v>
      </c>
      <c r="V9" s="22" t="n">
        <v>0</v>
      </c>
      <c r="W9" s="36" t="n">
        <f aca="false">SUM(B9:V9)</f>
        <v>0</v>
      </c>
    </row>
    <row r="10" customFormat="false" ht="14.25" hidden="false" customHeight="false" outlineLevel="0" collapsed="false">
      <c r="A10" s="22" t="s">
        <v>22</v>
      </c>
      <c r="B10" s="22" t="n">
        <v>0</v>
      </c>
      <c r="C10" s="22" t="n">
        <v>0</v>
      </c>
      <c r="D10" s="22" t="n">
        <v>0</v>
      </c>
      <c r="E10" s="22" t="n">
        <v>0</v>
      </c>
      <c r="F10" s="22" t="n">
        <v>0</v>
      </c>
      <c r="G10" s="22" t="n">
        <v>0</v>
      </c>
      <c r="H10" s="22" t="n">
        <v>0</v>
      </c>
      <c r="I10" s="22" t="n">
        <v>0</v>
      </c>
      <c r="J10" s="22" t="n">
        <v>0</v>
      </c>
      <c r="K10" s="22" t="n">
        <v>0</v>
      </c>
      <c r="L10" s="22" t="n">
        <v>0</v>
      </c>
      <c r="M10" s="22" t="n">
        <v>0</v>
      </c>
      <c r="N10" s="22" t="n">
        <v>0</v>
      </c>
      <c r="O10" s="22" t="n">
        <v>0</v>
      </c>
      <c r="P10" s="22" t="n">
        <v>0</v>
      </c>
      <c r="Q10" s="22" t="n">
        <v>0</v>
      </c>
      <c r="R10" s="22" t="n">
        <v>0</v>
      </c>
      <c r="S10" s="22" t="n">
        <v>0</v>
      </c>
      <c r="T10" s="22" t="n">
        <v>0</v>
      </c>
      <c r="U10" s="22" t="n">
        <v>0</v>
      </c>
      <c r="V10" s="22" t="n">
        <v>0</v>
      </c>
      <c r="W10" s="36" t="n">
        <f aca="false">SUM(B10:V10)</f>
        <v>0</v>
      </c>
    </row>
    <row r="11" customFormat="false" ht="14.25" hidden="false" customHeight="false" outlineLevel="0" collapsed="false">
      <c r="A11" s="22" t="s">
        <v>24</v>
      </c>
      <c r="B11" s="22" t="n">
        <v>0</v>
      </c>
      <c r="C11" s="22" t="n">
        <v>0</v>
      </c>
      <c r="D11" s="22" t="n">
        <v>0</v>
      </c>
      <c r="E11" s="22" t="n">
        <v>0</v>
      </c>
      <c r="F11" s="22" t="n">
        <v>0</v>
      </c>
      <c r="G11" s="22" t="n">
        <v>0</v>
      </c>
      <c r="H11" s="22" t="n">
        <v>0</v>
      </c>
      <c r="I11" s="22" t="n">
        <v>0</v>
      </c>
      <c r="J11" s="22" t="n">
        <v>0</v>
      </c>
      <c r="K11" s="22" t="n">
        <v>0</v>
      </c>
      <c r="L11" s="22" t="n">
        <v>0</v>
      </c>
      <c r="M11" s="22" t="n">
        <v>0</v>
      </c>
      <c r="N11" s="22" t="n">
        <v>0</v>
      </c>
      <c r="O11" s="22" t="n">
        <v>0</v>
      </c>
      <c r="P11" s="22" t="n">
        <v>0</v>
      </c>
      <c r="Q11" s="22" t="n">
        <v>0</v>
      </c>
      <c r="R11" s="22" t="n">
        <v>0</v>
      </c>
      <c r="S11" s="22" t="n">
        <v>0</v>
      </c>
      <c r="T11" s="22" t="n">
        <v>0</v>
      </c>
      <c r="U11" s="22" t="n">
        <v>0</v>
      </c>
      <c r="V11" s="22" t="n">
        <v>0</v>
      </c>
      <c r="W11" s="36" t="n">
        <f aca="false">SUM(B11:V11)</f>
        <v>0</v>
      </c>
    </row>
    <row r="12" customFormat="false" ht="14.25" hidden="false" customHeight="false" outlineLevel="0" collapsed="false">
      <c r="A12" s="22" t="s">
        <v>25</v>
      </c>
      <c r="B12" s="37" t="n">
        <v>0</v>
      </c>
      <c r="C12" s="37" t="n">
        <v>0</v>
      </c>
      <c r="D12" s="37" t="n">
        <v>0</v>
      </c>
      <c r="E12" s="37" t="n">
        <v>0</v>
      </c>
      <c r="F12" s="37" t="n">
        <v>0</v>
      </c>
      <c r="G12" s="37" t="n">
        <v>0</v>
      </c>
      <c r="H12" s="37" t="n">
        <v>0</v>
      </c>
      <c r="I12" s="37" t="n">
        <v>0</v>
      </c>
      <c r="J12" s="37" t="n">
        <v>0</v>
      </c>
      <c r="K12" s="37" t="n">
        <v>0</v>
      </c>
      <c r="L12" s="37" t="n">
        <v>0</v>
      </c>
      <c r="M12" s="37" t="n">
        <v>0</v>
      </c>
      <c r="N12" s="37" t="n">
        <v>0</v>
      </c>
      <c r="O12" s="37" t="n">
        <v>0</v>
      </c>
      <c r="P12" s="37" t="n">
        <v>0</v>
      </c>
      <c r="Q12" s="37" t="n">
        <v>0</v>
      </c>
      <c r="R12" s="37" t="n">
        <v>0</v>
      </c>
      <c r="S12" s="37" t="n">
        <v>0</v>
      </c>
      <c r="T12" s="37" t="n">
        <v>0</v>
      </c>
      <c r="U12" s="37" t="n">
        <v>0</v>
      </c>
      <c r="V12" s="37" t="n">
        <v>0</v>
      </c>
      <c r="W12" s="36" t="n">
        <f aca="false">SUM(B12:V12)</f>
        <v>0</v>
      </c>
    </row>
    <row r="13" customFormat="false" ht="15" hidden="false" customHeight="false" outlineLevel="0" collapsed="false">
      <c r="A13" s="6" t="s">
        <v>26</v>
      </c>
      <c r="B13" s="26" t="n">
        <f aca="false">SUM(B8:B12)</f>
        <v>0</v>
      </c>
      <c r="C13" s="26" t="n">
        <f aca="false">SUM(C8:C12)</f>
        <v>0</v>
      </c>
      <c r="D13" s="26" t="n">
        <f aca="false">SUM(D8:D12)</f>
        <v>0</v>
      </c>
      <c r="E13" s="26" t="n">
        <f aca="false">SUM(E8:E12)</f>
        <v>0</v>
      </c>
      <c r="F13" s="26" t="n">
        <f aca="false">SUM(F8:F12)</f>
        <v>0</v>
      </c>
      <c r="G13" s="26" t="n">
        <f aca="false">SUM(G8:G12)</f>
        <v>0</v>
      </c>
      <c r="H13" s="26" t="n">
        <f aca="false">SUM(H8:H12)</f>
        <v>0</v>
      </c>
      <c r="I13" s="26" t="n">
        <f aca="false">SUM(I8:I12)</f>
        <v>0</v>
      </c>
      <c r="J13" s="26" t="n">
        <f aca="false">SUM(J8:J12)</f>
        <v>0</v>
      </c>
      <c r="K13" s="26" t="n">
        <f aca="false">SUM(K8:K12)</f>
        <v>0</v>
      </c>
      <c r="L13" s="26" t="n">
        <f aca="false">SUM(L8:L12)</f>
        <v>0</v>
      </c>
      <c r="M13" s="26" t="n">
        <f aca="false">SUM(M8:M12)</f>
        <v>0</v>
      </c>
      <c r="N13" s="26" t="n">
        <f aca="false">SUM(N8:N12)</f>
        <v>0</v>
      </c>
      <c r="O13" s="26" t="n">
        <f aca="false">SUM(O8:O12)</f>
        <v>0</v>
      </c>
      <c r="P13" s="26" t="n">
        <f aca="false">SUM(P8:P12)</f>
        <v>0</v>
      </c>
      <c r="Q13" s="26" t="n">
        <f aca="false">SUM(Q8:Q12)</f>
        <v>0</v>
      </c>
      <c r="R13" s="26" t="n">
        <f aca="false">SUM(R8:R12)</f>
        <v>0</v>
      </c>
      <c r="S13" s="26" t="n">
        <f aca="false">SUM(S8:S12)</f>
        <v>0</v>
      </c>
      <c r="T13" s="26" t="n">
        <f aca="false">SUM(T8:T12)</f>
        <v>0</v>
      </c>
      <c r="U13" s="26" t="n">
        <f aca="false">SUM(U8:U12)</f>
        <v>0</v>
      </c>
      <c r="V13" s="26" t="n">
        <f aca="false">SUM(V8:V12)</f>
        <v>0</v>
      </c>
      <c r="W13" s="38" t="n">
        <f aca="false">SUM(W8:W12)</f>
        <v>0</v>
      </c>
      <c r="X13" s="39"/>
    </row>
    <row r="14" customFormat="false" ht="15" hidden="false" customHeight="false" outlineLevel="0" collapsed="false">
      <c r="A14" s="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40"/>
    </row>
    <row r="15" customFormat="false" ht="15" hidden="false" customHeight="false" outlineLevel="0" collapsed="false">
      <c r="A15" s="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40"/>
    </row>
    <row r="16" customFormat="false" ht="15" hidden="false" customHeight="false" outlineLevel="0" collapsed="false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41"/>
    </row>
    <row r="17" customFormat="false" ht="15" hidden="false" customHeight="false" outlineLevel="0" collapsed="false">
      <c r="A17" s="12" t="s">
        <v>12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34"/>
    </row>
    <row r="18" customFormat="false" ht="14.25" hidden="false" customHeight="false" outlineLevel="0" collapsed="false">
      <c r="A18" s="7" t="s">
        <v>28</v>
      </c>
      <c r="B18" s="8" t="n">
        <v>0</v>
      </c>
      <c r="C18" s="8" t="n">
        <v>0</v>
      </c>
      <c r="D18" s="8" t="n">
        <v>0</v>
      </c>
      <c r="E18" s="8" t="n">
        <v>0</v>
      </c>
      <c r="F18" s="8" t="n">
        <v>0</v>
      </c>
      <c r="G18" s="8" t="n">
        <v>0</v>
      </c>
      <c r="H18" s="8" t="n">
        <v>0</v>
      </c>
      <c r="I18" s="8" t="n">
        <v>0</v>
      </c>
      <c r="J18" s="8" t="n">
        <v>0</v>
      </c>
      <c r="K18" s="8" t="n">
        <v>0</v>
      </c>
      <c r="L18" s="8" t="n">
        <v>0</v>
      </c>
      <c r="M18" s="8" t="n">
        <v>0</v>
      </c>
      <c r="N18" s="8" t="n">
        <v>0</v>
      </c>
      <c r="O18" s="8" t="n">
        <v>0</v>
      </c>
      <c r="P18" s="8" t="n">
        <v>0</v>
      </c>
      <c r="Q18" s="8" t="n">
        <v>0</v>
      </c>
      <c r="R18" s="8" t="n">
        <v>0</v>
      </c>
      <c r="S18" s="8" t="n">
        <v>0</v>
      </c>
      <c r="T18" s="8" t="n">
        <v>0</v>
      </c>
      <c r="U18" s="8" t="n">
        <v>0</v>
      </c>
      <c r="V18" s="8" t="n">
        <v>30.8</v>
      </c>
      <c r="W18" s="42" t="n">
        <f aca="false">SUM(B18:V18)</f>
        <v>30.8</v>
      </c>
    </row>
    <row r="19" customFormat="false" ht="14.25" hidden="false" customHeight="false" outlineLevel="0" collapsed="false">
      <c r="A19" s="9" t="s">
        <v>29</v>
      </c>
      <c r="B19" s="43" t="n">
        <v>0</v>
      </c>
      <c r="C19" s="43" t="n">
        <v>0</v>
      </c>
      <c r="D19" s="43" t="n">
        <v>0</v>
      </c>
      <c r="E19" s="43" t="n">
        <v>0</v>
      </c>
      <c r="F19" s="43" t="n">
        <v>0</v>
      </c>
      <c r="G19" s="43" t="n">
        <v>0</v>
      </c>
      <c r="H19" s="43" t="n">
        <v>0</v>
      </c>
      <c r="I19" s="43" t="n">
        <v>0</v>
      </c>
      <c r="J19" s="43" t="n">
        <v>0</v>
      </c>
      <c r="K19" s="43" t="n">
        <v>0</v>
      </c>
      <c r="L19" s="43" t="n">
        <v>0</v>
      </c>
      <c r="M19" s="43" t="n">
        <v>0</v>
      </c>
      <c r="N19" s="43" t="n">
        <v>0</v>
      </c>
      <c r="O19" s="43" t="n">
        <v>0</v>
      </c>
      <c r="P19" s="43" t="n">
        <v>0</v>
      </c>
      <c r="Q19" s="43" t="n">
        <v>0</v>
      </c>
      <c r="R19" s="43" t="n">
        <v>0</v>
      </c>
      <c r="S19" s="43" t="n">
        <v>0</v>
      </c>
      <c r="T19" s="43" t="n">
        <v>0</v>
      </c>
      <c r="U19" s="43" t="n">
        <v>0</v>
      </c>
      <c r="V19" s="43" t="n">
        <v>218.1</v>
      </c>
      <c r="W19" s="44" t="n">
        <f aca="false">SUM(B19:V19)</f>
        <v>218.1</v>
      </c>
    </row>
    <row r="20" customFormat="false" ht="15" hidden="false" customHeight="false" outlineLevel="0" collapsed="false">
      <c r="A20" s="12" t="s">
        <v>30</v>
      </c>
      <c r="B20" s="26" t="n">
        <f aca="false">SUM(B18:B19)</f>
        <v>0</v>
      </c>
      <c r="C20" s="26" t="n">
        <f aca="false">SUM(C18:C19)</f>
        <v>0</v>
      </c>
      <c r="D20" s="26" t="n">
        <f aca="false">SUM(D18:D19)</f>
        <v>0</v>
      </c>
      <c r="E20" s="26" t="n">
        <f aca="false">SUM(E18:E19)</f>
        <v>0</v>
      </c>
      <c r="F20" s="26" t="n">
        <f aca="false">SUM(F18:F19)</f>
        <v>0</v>
      </c>
      <c r="G20" s="26" t="n">
        <f aca="false">SUM(G18:G19)</f>
        <v>0</v>
      </c>
      <c r="H20" s="26" t="n">
        <f aca="false">SUM(H18:H19)</f>
        <v>0</v>
      </c>
      <c r="I20" s="26" t="n">
        <f aca="false">SUM(I18:I19)</f>
        <v>0</v>
      </c>
      <c r="J20" s="26" t="n">
        <f aca="false">SUM(J18:J19)</f>
        <v>0</v>
      </c>
      <c r="K20" s="26" t="n">
        <f aca="false">SUM(K18:K19)</f>
        <v>0</v>
      </c>
      <c r="L20" s="26" t="n">
        <f aca="false">SUM(L18:L19)</f>
        <v>0</v>
      </c>
      <c r="M20" s="26" t="n">
        <f aca="false">SUM(M18:M19)</f>
        <v>0</v>
      </c>
      <c r="N20" s="26" t="n">
        <f aca="false">SUM(N18:N19)</f>
        <v>0</v>
      </c>
      <c r="O20" s="26" t="n">
        <f aca="false">SUM(O18:O19)</f>
        <v>0</v>
      </c>
      <c r="P20" s="26" t="n">
        <f aca="false">SUM(P18:P19)</f>
        <v>0</v>
      </c>
      <c r="Q20" s="26" t="n">
        <f aca="false">SUM(Q18:Q19)</f>
        <v>0</v>
      </c>
      <c r="R20" s="26" t="n">
        <f aca="false">SUM(R18:R19)</f>
        <v>0</v>
      </c>
      <c r="S20" s="26" t="n">
        <f aca="false">SUM(S18:S19)</f>
        <v>0</v>
      </c>
      <c r="T20" s="26" t="n">
        <f aca="false">SUM(T18:T19)</f>
        <v>0</v>
      </c>
      <c r="U20" s="26" t="n">
        <f aca="false">SUM(U18:U19)</f>
        <v>0</v>
      </c>
      <c r="V20" s="26" t="n">
        <f aca="false">SUM(V18:V19)</f>
        <v>248.9</v>
      </c>
      <c r="W20" s="38" t="n">
        <f aca="false">SUM(W18:W19)</f>
        <v>248.9</v>
      </c>
    </row>
    <row r="21" customFormat="false" ht="12.75" hidden="false" customHeight="false" outlineLevel="0" collapsed="false">
      <c r="W21" s="45"/>
    </row>
    <row r="22" customFormat="false" ht="15" hidden="false" customHeight="false" outlineLevel="0" collapsed="false">
      <c r="A22" s="6" t="s">
        <v>31</v>
      </c>
      <c r="B22" s="28" t="n">
        <f aca="false">B13+B20</f>
        <v>0</v>
      </c>
      <c r="C22" s="28" t="n">
        <f aca="false">C13+C20</f>
        <v>0</v>
      </c>
      <c r="D22" s="28" t="n">
        <f aca="false">D13+D20</f>
        <v>0</v>
      </c>
      <c r="E22" s="28" t="n">
        <f aca="false">E13+E20</f>
        <v>0</v>
      </c>
      <c r="F22" s="28" t="n">
        <f aca="false">F13+F20</f>
        <v>0</v>
      </c>
      <c r="G22" s="28" t="n">
        <f aca="false">G13+G20</f>
        <v>0</v>
      </c>
      <c r="H22" s="28" t="n">
        <f aca="false">H13+H20</f>
        <v>0</v>
      </c>
      <c r="I22" s="28" t="n">
        <f aca="false">I13+I20</f>
        <v>0</v>
      </c>
      <c r="J22" s="28" t="n">
        <f aca="false">J13+J20</f>
        <v>0</v>
      </c>
      <c r="K22" s="28" t="n">
        <f aca="false">K13+K20</f>
        <v>0</v>
      </c>
      <c r="L22" s="28" t="n">
        <f aca="false">L13+L20</f>
        <v>0</v>
      </c>
      <c r="M22" s="28" t="n">
        <f aca="false">M13+M20</f>
        <v>0</v>
      </c>
      <c r="N22" s="28" t="n">
        <f aca="false">N13+N20</f>
        <v>0</v>
      </c>
      <c r="O22" s="28" t="n">
        <f aca="false">O13+O20</f>
        <v>0</v>
      </c>
      <c r="P22" s="28" t="n">
        <f aca="false">P13+P20</f>
        <v>0</v>
      </c>
      <c r="Q22" s="28" t="n">
        <f aca="false">Q13+Q20</f>
        <v>0</v>
      </c>
      <c r="R22" s="28" t="n">
        <f aca="false">R13+R20</f>
        <v>0</v>
      </c>
      <c r="S22" s="28" t="n">
        <f aca="false">S13+S20</f>
        <v>0</v>
      </c>
      <c r="T22" s="28" t="n">
        <f aca="false">T13+T20</f>
        <v>0</v>
      </c>
      <c r="U22" s="28" t="n">
        <f aca="false">U13+U20</f>
        <v>0</v>
      </c>
      <c r="V22" s="28" t="n">
        <f aca="false">V13+V20</f>
        <v>248.9</v>
      </c>
      <c r="W22" s="46" t="n">
        <f aca="false">W13+W20</f>
        <v>248.9</v>
      </c>
    </row>
    <row r="23" customFormat="false" ht="15.75" hidden="false" customHeight="false" outlineLevel="0" collapsed="false">
      <c r="A23" s="6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W23" s="47"/>
    </row>
    <row r="24" customFormat="false" ht="13.5" hidden="false" customHeight="false" outlineLevel="0" collapsed="false"/>
  </sheetData>
  <mergeCells count="1">
    <mergeCell ref="AM1:AQ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4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6.99"/>
  </cols>
  <sheetData>
    <row r="1" customFormat="false" ht="29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5"/>
      <c r="R1" s="5"/>
      <c r="S1" s="5"/>
      <c r="T1" s="5"/>
      <c r="U1" s="5"/>
      <c r="V1" s="5"/>
      <c r="W1" s="5"/>
      <c r="X1" s="5"/>
      <c r="AN1" s="29"/>
      <c r="AO1" s="29"/>
      <c r="AP1" s="29"/>
      <c r="AQ1" s="29"/>
      <c r="AR1" s="29"/>
    </row>
    <row r="2" customFormat="false" ht="15.75" hidden="false" customHeight="true" outlineLevel="0" collapsed="false">
      <c r="A2" s="2" t="s">
        <v>39</v>
      </c>
      <c r="AJ2" s="30"/>
    </row>
    <row r="3" customFormat="false" ht="15" hidden="false" customHeight="true" outlineLevel="0" collapsed="false">
      <c r="A3" s="0" t="s">
        <v>2</v>
      </c>
    </row>
    <row r="4" customFormat="false" ht="15" hidden="false" customHeight="true" outlineLevel="0" collapsed="false">
      <c r="A4" s="3"/>
      <c r="X4" s="31" t="s">
        <v>40</v>
      </c>
    </row>
    <row r="5" customFormat="false" ht="15" hidden="false" customHeight="true" outlineLevel="0" collapsed="false">
      <c r="B5" s="4" t="n">
        <v>37166</v>
      </c>
      <c r="C5" s="4" t="n">
        <v>37167</v>
      </c>
      <c r="D5" s="4" t="n">
        <v>37168</v>
      </c>
      <c r="E5" s="4" t="n">
        <v>37169</v>
      </c>
      <c r="F5" s="4" t="n">
        <v>37170</v>
      </c>
      <c r="G5" s="4" t="n">
        <v>37173</v>
      </c>
      <c r="H5" s="4" t="n">
        <v>37174</v>
      </c>
      <c r="I5" s="4" t="n">
        <v>37175</v>
      </c>
      <c r="J5" s="4" t="n">
        <v>37176</v>
      </c>
      <c r="K5" s="4" t="n">
        <v>37177</v>
      </c>
      <c r="L5" s="4" t="n">
        <v>37180</v>
      </c>
      <c r="M5" s="4" t="n">
        <v>37181</v>
      </c>
      <c r="N5" s="4" t="n">
        <v>37182</v>
      </c>
      <c r="O5" s="4" t="n">
        <v>37183</v>
      </c>
      <c r="P5" s="4" t="n">
        <v>37184</v>
      </c>
      <c r="Q5" s="4" t="n">
        <v>37187</v>
      </c>
      <c r="R5" s="4" t="n">
        <v>37188</v>
      </c>
      <c r="S5" s="4" t="n">
        <v>37189</v>
      </c>
      <c r="T5" s="4" t="n">
        <v>37190</v>
      </c>
      <c r="U5" s="4" t="n">
        <v>37191</v>
      </c>
      <c r="V5" s="4" t="n">
        <v>37194</v>
      </c>
      <c r="W5" s="4" t="n">
        <v>37195</v>
      </c>
      <c r="X5" s="32" t="s">
        <v>11</v>
      </c>
    </row>
    <row r="6" customFormat="false" ht="12.75" hidden="false" customHeight="false" outlineLevel="0" collapsed="false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33"/>
    </row>
    <row r="7" customFormat="false" ht="15" hidden="false" customHeight="false" outlineLevel="0" collapsed="false">
      <c r="A7" s="20" t="s">
        <v>19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34"/>
    </row>
    <row r="8" customFormat="false" ht="14.25" hidden="false" customHeight="false" outlineLevel="0" collapsed="false">
      <c r="A8" s="7" t="s">
        <v>20</v>
      </c>
      <c r="B8" s="21" t="n">
        <v>0</v>
      </c>
      <c r="C8" s="21" t="n">
        <v>0</v>
      </c>
      <c r="D8" s="21" t="n">
        <v>0</v>
      </c>
      <c r="E8" s="21" t="n">
        <v>0</v>
      </c>
      <c r="F8" s="21" t="n">
        <v>0</v>
      </c>
      <c r="G8" s="21" t="n">
        <v>0</v>
      </c>
      <c r="H8" s="21" t="n">
        <v>0</v>
      </c>
      <c r="I8" s="21" t="n">
        <v>0</v>
      </c>
      <c r="J8" s="21" t="n">
        <v>0</v>
      </c>
      <c r="K8" s="21" t="n">
        <v>0</v>
      </c>
      <c r="L8" s="21" t="n">
        <v>0</v>
      </c>
      <c r="M8" s="21" t="n">
        <v>0</v>
      </c>
      <c r="N8" s="21" t="n">
        <v>0</v>
      </c>
      <c r="O8" s="21" t="n">
        <v>0</v>
      </c>
      <c r="P8" s="21" t="n">
        <v>0</v>
      </c>
      <c r="Q8" s="21" t="n">
        <v>0</v>
      </c>
      <c r="R8" s="21" t="n">
        <v>0</v>
      </c>
      <c r="S8" s="21" t="n">
        <v>0</v>
      </c>
      <c r="T8" s="21" t="n">
        <v>0</v>
      </c>
      <c r="U8" s="21" t="n">
        <v>0</v>
      </c>
      <c r="V8" s="21" t="n">
        <v>0</v>
      </c>
      <c r="W8" s="21" t="n">
        <v>0</v>
      </c>
      <c r="X8" s="35" t="n">
        <f aca="false">SUM(B8:W8)</f>
        <v>0</v>
      </c>
    </row>
    <row r="9" customFormat="false" ht="14.25" hidden="false" customHeight="false" outlineLevel="0" collapsed="false">
      <c r="A9" s="22" t="s">
        <v>21</v>
      </c>
      <c r="B9" s="22" t="n">
        <v>0</v>
      </c>
      <c r="C9" s="22" t="n">
        <v>0</v>
      </c>
      <c r="D9" s="22" t="n">
        <v>0</v>
      </c>
      <c r="E9" s="22" t="n">
        <v>0</v>
      </c>
      <c r="F9" s="22" t="n">
        <v>0</v>
      </c>
      <c r="G9" s="22" t="n">
        <v>0</v>
      </c>
      <c r="H9" s="22" t="n">
        <v>0</v>
      </c>
      <c r="I9" s="22" t="n">
        <v>0</v>
      </c>
      <c r="J9" s="22" t="n">
        <v>0</v>
      </c>
      <c r="K9" s="22" t="n">
        <v>0</v>
      </c>
      <c r="L9" s="22" t="n">
        <v>0</v>
      </c>
      <c r="M9" s="22" t="n">
        <v>0</v>
      </c>
      <c r="N9" s="22" t="n">
        <v>0</v>
      </c>
      <c r="O9" s="22" t="n">
        <v>0</v>
      </c>
      <c r="P9" s="22" t="n">
        <v>0</v>
      </c>
      <c r="Q9" s="22" t="n">
        <v>0</v>
      </c>
      <c r="R9" s="22" t="n">
        <v>0</v>
      </c>
      <c r="S9" s="22" t="n">
        <v>0</v>
      </c>
      <c r="T9" s="22" t="n">
        <v>0</v>
      </c>
      <c r="U9" s="22" t="n">
        <v>0</v>
      </c>
      <c r="V9" s="22" t="n">
        <v>0</v>
      </c>
      <c r="W9" s="22" t="n">
        <v>0</v>
      </c>
      <c r="X9" s="36" t="n">
        <f aca="false">SUM(B9:W9)</f>
        <v>0</v>
      </c>
    </row>
    <row r="10" customFormat="false" ht="14.25" hidden="false" customHeight="false" outlineLevel="0" collapsed="false">
      <c r="A10" s="22" t="s">
        <v>22</v>
      </c>
      <c r="B10" s="22" t="n">
        <v>0</v>
      </c>
      <c r="C10" s="22" t="n">
        <v>0</v>
      </c>
      <c r="D10" s="22" t="n">
        <v>0</v>
      </c>
      <c r="E10" s="22" t="n">
        <v>0</v>
      </c>
      <c r="F10" s="22" t="n">
        <v>0</v>
      </c>
      <c r="G10" s="22" t="n">
        <v>0</v>
      </c>
      <c r="H10" s="22" t="n">
        <v>0</v>
      </c>
      <c r="I10" s="22" t="n">
        <v>0</v>
      </c>
      <c r="J10" s="22" t="n">
        <v>0</v>
      </c>
      <c r="K10" s="22" t="n">
        <v>0</v>
      </c>
      <c r="L10" s="22" t="n">
        <v>0</v>
      </c>
      <c r="M10" s="22" t="n">
        <v>0</v>
      </c>
      <c r="N10" s="22" t="n">
        <v>0</v>
      </c>
      <c r="O10" s="22" t="n">
        <v>0</v>
      </c>
      <c r="P10" s="22" t="n">
        <v>0</v>
      </c>
      <c r="Q10" s="22" t="n">
        <v>0</v>
      </c>
      <c r="R10" s="22" t="n">
        <v>0</v>
      </c>
      <c r="S10" s="22" t="n">
        <v>0</v>
      </c>
      <c r="T10" s="22" t="n">
        <v>0</v>
      </c>
      <c r="U10" s="22" t="n">
        <v>0</v>
      </c>
      <c r="V10" s="22" t="n">
        <v>0</v>
      </c>
      <c r="W10" s="22" t="n">
        <v>0</v>
      </c>
      <c r="X10" s="36" t="n">
        <f aca="false">SUM(B10:W10)</f>
        <v>0</v>
      </c>
    </row>
    <row r="11" customFormat="false" ht="14.25" hidden="false" customHeight="false" outlineLevel="0" collapsed="false">
      <c r="A11" s="22" t="s">
        <v>24</v>
      </c>
      <c r="B11" s="22" t="n">
        <v>0</v>
      </c>
      <c r="C11" s="22" t="n">
        <v>0</v>
      </c>
      <c r="D11" s="22" t="n">
        <v>0</v>
      </c>
      <c r="E11" s="22" t="n">
        <v>0</v>
      </c>
      <c r="F11" s="22" t="n">
        <v>0</v>
      </c>
      <c r="G11" s="22" t="n">
        <v>0</v>
      </c>
      <c r="H11" s="22" t="n">
        <v>0</v>
      </c>
      <c r="I11" s="22" t="n">
        <v>0</v>
      </c>
      <c r="J11" s="22" t="n">
        <v>0</v>
      </c>
      <c r="K11" s="22" t="n">
        <v>0</v>
      </c>
      <c r="L11" s="22" t="n">
        <v>0</v>
      </c>
      <c r="M11" s="22" t="n">
        <v>0</v>
      </c>
      <c r="N11" s="22" t="n">
        <v>0</v>
      </c>
      <c r="O11" s="22" t="n">
        <v>0</v>
      </c>
      <c r="P11" s="22" t="n">
        <v>0</v>
      </c>
      <c r="Q11" s="22" t="n">
        <v>0</v>
      </c>
      <c r="R11" s="22" t="n">
        <v>0</v>
      </c>
      <c r="S11" s="22" t="n">
        <v>0</v>
      </c>
      <c r="T11" s="22" t="n">
        <v>0</v>
      </c>
      <c r="U11" s="22" t="n">
        <v>0</v>
      </c>
      <c r="V11" s="22" t="n">
        <v>0</v>
      </c>
      <c r="W11" s="22" t="n">
        <v>0</v>
      </c>
      <c r="X11" s="36" t="n">
        <f aca="false">SUM(B11:W11)</f>
        <v>0</v>
      </c>
    </row>
    <row r="12" customFormat="false" ht="14.25" hidden="false" customHeight="false" outlineLevel="0" collapsed="false">
      <c r="A12" s="22" t="s">
        <v>25</v>
      </c>
      <c r="B12" s="37" t="n">
        <v>0</v>
      </c>
      <c r="C12" s="37" t="n">
        <v>0</v>
      </c>
      <c r="D12" s="37" t="n">
        <v>0</v>
      </c>
      <c r="E12" s="37" t="n">
        <v>0</v>
      </c>
      <c r="F12" s="37" t="n">
        <v>0</v>
      </c>
      <c r="G12" s="37" t="n">
        <v>0</v>
      </c>
      <c r="H12" s="37" t="n">
        <v>0</v>
      </c>
      <c r="I12" s="37" t="n">
        <v>0</v>
      </c>
      <c r="J12" s="37" t="n">
        <v>0</v>
      </c>
      <c r="K12" s="37" t="n">
        <v>0</v>
      </c>
      <c r="L12" s="37" t="n">
        <v>0</v>
      </c>
      <c r="M12" s="37" t="n">
        <v>0</v>
      </c>
      <c r="N12" s="37" t="n">
        <v>0</v>
      </c>
      <c r="O12" s="37" t="n">
        <v>0</v>
      </c>
      <c r="P12" s="37" t="n">
        <v>0</v>
      </c>
      <c r="Q12" s="37" t="n">
        <v>0</v>
      </c>
      <c r="R12" s="37" t="n">
        <v>0</v>
      </c>
      <c r="S12" s="37" t="n">
        <v>0</v>
      </c>
      <c r="T12" s="37" t="n">
        <v>0</v>
      </c>
      <c r="U12" s="37" t="n">
        <v>0</v>
      </c>
      <c r="V12" s="37" t="n">
        <v>0</v>
      </c>
      <c r="W12" s="37" t="n">
        <v>0</v>
      </c>
      <c r="X12" s="36" t="n">
        <f aca="false">SUM(B12:W12)</f>
        <v>0</v>
      </c>
    </row>
    <row r="13" customFormat="false" ht="15" hidden="false" customHeight="false" outlineLevel="0" collapsed="false">
      <c r="A13" s="6" t="s">
        <v>26</v>
      </c>
      <c r="B13" s="26" t="n">
        <f aca="false">SUM(B8:B12)</f>
        <v>0</v>
      </c>
      <c r="C13" s="26" t="n">
        <f aca="false">SUM(C8:C12)</f>
        <v>0</v>
      </c>
      <c r="D13" s="26" t="n">
        <f aca="false">SUM(D8:D12)</f>
        <v>0</v>
      </c>
      <c r="E13" s="26" t="n">
        <f aca="false">SUM(E8:E12)</f>
        <v>0</v>
      </c>
      <c r="F13" s="26" t="n">
        <f aca="false">SUM(F8:F12)</f>
        <v>0</v>
      </c>
      <c r="G13" s="26" t="n">
        <f aca="false">SUM(G8:G12)</f>
        <v>0</v>
      </c>
      <c r="H13" s="26" t="n">
        <f aca="false">SUM(H8:H12)</f>
        <v>0</v>
      </c>
      <c r="I13" s="26" t="n">
        <f aca="false">SUM(I8:I12)</f>
        <v>0</v>
      </c>
      <c r="J13" s="26" t="n">
        <f aca="false">SUM(J8:J12)</f>
        <v>0</v>
      </c>
      <c r="K13" s="26" t="n">
        <f aca="false">SUM(K8:K12)</f>
        <v>0</v>
      </c>
      <c r="L13" s="26" t="n">
        <f aca="false">SUM(L8:L12)</f>
        <v>0</v>
      </c>
      <c r="M13" s="26" t="n">
        <f aca="false">SUM(M8:M12)</f>
        <v>0</v>
      </c>
      <c r="N13" s="26" t="n">
        <f aca="false">SUM(N8:N12)</f>
        <v>0</v>
      </c>
      <c r="O13" s="26" t="n">
        <f aca="false">SUM(O8:O12)</f>
        <v>0</v>
      </c>
      <c r="P13" s="26" t="n">
        <f aca="false">SUM(P8:P12)</f>
        <v>0</v>
      </c>
      <c r="Q13" s="26" t="n">
        <f aca="false">SUM(Q8:Q12)</f>
        <v>0</v>
      </c>
      <c r="R13" s="26" t="n">
        <f aca="false">SUM(R8:R12)</f>
        <v>0</v>
      </c>
      <c r="S13" s="26" t="n">
        <f aca="false">SUM(S8:S12)</f>
        <v>0</v>
      </c>
      <c r="T13" s="26" t="n">
        <f aca="false">SUM(T8:T12)</f>
        <v>0</v>
      </c>
      <c r="U13" s="26" t="n">
        <f aca="false">SUM(U8:U12)</f>
        <v>0</v>
      </c>
      <c r="V13" s="26" t="n">
        <f aca="false">SUM(V8:V12)</f>
        <v>0</v>
      </c>
      <c r="W13" s="26" t="n">
        <f aca="false">SUM(W8:W12)</f>
        <v>0</v>
      </c>
      <c r="X13" s="38" t="n">
        <f aca="false">SUM(X8:X12)</f>
        <v>0</v>
      </c>
      <c r="Y13" s="39"/>
    </row>
    <row r="14" customFormat="false" ht="15" hidden="false" customHeight="false" outlineLevel="0" collapsed="false">
      <c r="A14" s="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40"/>
    </row>
    <row r="15" customFormat="false" ht="15" hidden="false" customHeight="false" outlineLevel="0" collapsed="false">
      <c r="A15" s="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40"/>
    </row>
    <row r="16" customFormat="false" ht="15" hidden="false" customHeight="false" outlineLevel="0" collapsed="false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41"/>
    </row>
    <row r="17" customFormat="false" ht="15" hidden="false" customHeight="false" outlineLevel="0" collapsed="false">
      <c r="A17" s="12" t="s">
        <v>12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34"/>
    </row>
    <row r="18" customFormat="false" ht="14.25" hidden="false" customHeight="false" outlineLevel="0" collapsed="false">
      <c r="A18" s="7" t="s">
        <v>28</v>
      </c>
      <c r="B18" s="8" t="n">
        <v>-2.3</v>
      </c>
      <c r="C18" s="8" t="n">
        <v>0</v>
      </c>
      <c r="D18" s="8" t="n">
        <v>0</v>
      </c>
      <c r="E18" s="8" t="n">
        <v>0</v>
      </c>
      <c r="F18" s="8" t="n">
        <v>0</v>
      </c>
      <c r="G18" s="8" t="n">
        <v>0</v>
      </c>
      <c r="H18" s="8" t="n">
        <v>0</v>
      </c>
      <c r="I18" s="8" t="n">
        <v>0</v>
      </c>
      <c r="J18" s="8" t="n">
        <v>0</v>
      </c>
      <c r="K18" s="8" t="n">
        <v>0</v>
      </c>
      <c r="L18" s="8" t="n">
        <v>0</v>
      </c>
      <c r="M18" s="8" t="n">
        <v>0</v>
      </c>
      <c r="N18" s="8" t="n">
        <v>0</v>
      </c>
      <c r="O18" s="8" t="n">
        <v>0</v>
      </c>
      <c r="P18" s="8" t="n">
        <v>0</v>
      </c>
      <c r="Q18" s="8" t="n">
        <v>0</v>
      </c>
      <c r="R18" s="8" t="n">
        <v>0</v>
      </c>
      <c r="S18" s="8" t="n">
        <v>0</v>
      </c>
      <c r="T18" s="8" t="n">
        <v>0</v>
      </c>
      <c r="U18" s="8" t="n">
        <v>0</v>
      </c>
      <c r="V18" s="8" t="n">
        <v>0</v>
      </c>
      <c r="W18" s="8" t="n">
        <v>1.4</v>
      </c>
      <c r="X18" s="42" t="n">
        <f aca="false">SUM(B18:W18)</f>
        <v>-0.9</v>
      </c>
    </row>
    <row r="19" customFormat="false" ht="14.25" hidden="false" customHeight="false" outlineLevel="0" collapsed="false">
      <c r="A19" s="9" t="s">
        <v>29</v>
      </c>
      <c r="B19" s="43" t="n">
        <v>0</v>
      </c>
      <c r="C19" s="43" t="n">
        <v>0</v>
      </c>
      <c r="D19" s="43" t="n">
        <v>0</v>
      </c>
      <c r="E19" s="43" t="n">
        <v>0</v>
      </c>
      <c r="F19" s="43" t="n">
        <v>0</v>
      </c>
      <c r="G19" s="43" t="n">
        <v>0</v>
      </c>
      <c r="H19" s="43" t="n">
        <v>0</v>
      </c>
      <c r="I19" s="43" t="n">
        <v>0</v>
      </c>
      <c r="J19" s="43" t="n">
        <v>0</v>
      </c>
      <c r="K19" s="43" t="n">
        <v>0</v>
      </c>
      <c r="L19" s="43" t="n">
        <v>0</v>
      </c>
      <c r="M19" s="43" t="n">
        <v>0</v>
      </c>
      <c r="N19" s="43" t="n">
        <v>0</v>
      </c>
      <c r="O19" s="43" t="n">
        <v>0</v>
      </c>
      <c r="P19" s="43" t="n">
        <v>0</v>
      </c>
      <c r="Q19" s="43" t="n">
        <v>0</v>
      </c>
      <c r="R19" s="43" t="n">
        <v>0</v>
      </c>
      <c r="S19" s="43" t="n">
        <v>0</v>
      </c>
      <c r="T19" s="43" t="n">
        <v>0</v>
      </c>
      <c r="U19" s="43" t="n">
        <v>0</v>
      </c>
      <c r="V19" s="43" t="n">
        <v>0</v>
      </c>
      <c r="W19" s="43" t="n">
        <v>3.4</v>
      </c>
      <c r="X19" s="44" t="n">
        <f aca="false">SUM(B19:W19)</f>
        <v>3.4</v>
      </c>
    </row>
    <row r="20" customFormat="false" ht="15" hidden="false" customHeight="false" outlineLevel="0" collapsed="false">
      <c r="A20" s="12" t="s">
        <v>30</v>
      </c>
      <c r="B20" s="26" t="n">
        <f aca="false">SUM(B18:B19)</f>
        <v>-2.3</v>
      </c>
      <c r="C20" s="26" t="n">
        <f aca="false">SUM(C18:C19)</f>
        <v>0</v>
      </c>
      <c r="D20" s="26" t="n">
        <f aca="false">SUM(D18:D19)</f>
        <v>0</v>
      </c>
      <c r="E20" s="26" t="n">
        <f aca="false">SUM(E18:E19)</f>
        <v>0</v>
      </c>
      <c r="F20" s="26" t="n">
        <f aca="false">SUM(F18:F19)</f>
        <v>0</v>
      </c>
      <c r="G20" s="26" t="n">
        <f aca="false">SUM(G18:G19)</f>
        <v>0</v>
      </c>
      <c r="H20" s="26" t="n">
        <f aca="false">SUM(H18:H19)</f>
        <v>0</v>
      </c>
      <c r="I20" s="26" t="n">
        <f aca="false">SUM(I18:I19)</f>
        <v>0</v>
      </c>
      <c r="J20" s="26" t="n">
        <f aca="false">SUM(J18:J19)</f>
        <v>0</v>
      </c>
      <c r="K20" s="26" t="n">
        <f aca="false">SUM(K18:K19)</f>
        <v>0</v>
      </c>
      <c r="L20" s="26" t="n">
        <f aca="false">SUM(L18:L19)</f>
        <v>0</v>
      </c>
      <c r="M20" s="26" t="n">
        <f aca="false">SUM(M18:M19)</f>
        <v>0</v>
      </c>
      <c r="N20" s="26" t="n">
        <f aca="false">SUM(N18:N19)</f>
        <v>0</v>
      </c>
      <c r="O20" s="26" t="n">
        <f aca="false">SUM(O18:O19)</f>
        <v>0</v>
      </c>
      <c r="P20" s="26" t="n">
        <f aca="false">SUM(P18:P19)</f>
        <v>0</v>
      </c>
      <c r="Q20" s="26" t="n">
        <f aca="false">SUM(Q18:Q19)</f>
        <v>0</v>
      </c>
      <c r="R20" s="26" t="n">
        <f aca="false">SUM(R18:R19)</f>
        <v>0</v>
      </c>
      <c r="S20" s="26" t="n">
        <f aca="false">SUM(S18:S19)</f>
        <v>0</v>
      </c>
      <c r="T20" s="26" t="n">
        <f aca="false">SUM(T18:T19)</f>
        <v>0</v>
      </c>
      <c r="U20" s="26" t="n">
        <f aca="false">SUM(U18:U19)</f>
        <v>0</v>
      </c>
      <c r="V20" s="26" t="n">
        <f aca="false">SUM(V18:V19)</f>
        <v>0</v>
      </c>
      <c r="W20" s="26" t="n">
        <f aca="false">SUM(W18:W19)</f>
        <v>4.8</v>
      </c>
      <c r="X20" s="38" t="n">
        <f aca="false">SUM(X18:X19)</f>
        <v>2.5</v>
      </c>
    </row>
    <row r="21" customFormat="false" ht="12.75" hidden="false" customHeight="false" outlineLevel="0" collapsed="false">
      <c r="X21" s="45"/>
    </row>
    <row r="22" customFormat="false" ht="15" hidden="false" customHeight="false" outlineLevel="0" collapsed="false">
      <c r="A22" s="6" t="s">
        <v>31</v>
      </c>
      <c r="B22" s="28" t="n">
        <f aca="false">B13+B20</f>
        <v>-2.3</v>
      </c>
      <c r="C22" s="28" t="n">
        <f aca="false">C13+C20</f>
        <v>0</v>
      </c>
      <c r="D22" s="28" t="n">
        <f aca="false">D13+D20</f>
        <v>0</v>
      </c>
      <c r="E22" s="28" t="n">
        <f aca="false">E13+E20</f>
        <v>0</v>
      </c>
      <c r="F22" s="28" t="n">
        <f aca="false">F13+F20</f>
        <v>0</v>
      </c>
      <c r="G22" s="28" t="n">
        <f aca="false">G13+G20</f>
        <v>0</v>
      </c>
      <c r="H22" s="28" t="n">
        <f aca="false">H13+H20</f>
        <v>0</v>
      </c>
      <c r="I22" s="28" t="n">
        <f aca="false">I13+I20</f>
        <v>0</v>
      </c>
      <c r="J22" s="28" t="n">
        <f aca="false">J13+J20</f>
        <v>0</v>
      </c>
      <c r="K22" s="28" t="n">
        <f aca="false">K13+K20</f>
        <v>0</v>
      </c>
      <c r="L22" s="28" t="n">
        <f aca="false">L13+L20</f>
        <v>0</v>
      </c>
      <c r="M22" s="28" t="n">
        <f aca="false">M13+M20</f>
        <v>0</v>
      </c>
      <c r="N22" s="28" t="n">
        <f aca="false">N13+N20</f>
        <v>0</v>
      </c>
      <c r="O22" s="28" t="n">
        <f aca="false">O13+O20</f>
        <v>0</v>
      </c>
      <c r="P22" s="28" t="n">
        <f aca="false">P13+P20</f>
        <v>0</v>
      </c>
      <c r="Q22" s="28" t="n">
        <f aca="false">Q13+Q20</f>
        <v>0</v>
      </c>
      <c r="R22" s="28" t="n">
        <f aca="false">R13+R20</f>
        <v>0</v>
      </c>
      <c r="S22" s="28" t="n">
        <f aca="false">S13+S20</f>
        <v>0</v>
      </c>
      <c r="T22" s="28" t="n">
        <f aca="false">T13+T20</f>
        <v>0</v>
      </c>
      <c r="U22" s="28" t="n">
        <f aca="false">U13+U20</f>
        <v>0</v>
      </c>
      <c r="V22" s="28" t="n">
        <f aca="false">V13+V20</f>
        <v>0</v>
      </c>
      <c r="W22" s="28" t="n">
        <f aca="false">W13+W20</f>
        <v>4.8</v>
      </c>
      <c r="X22" s="46" t="n">
        <f aca="false">X13+X20</f>
        <v>2.5</v>
      </c>
    </row>
    <row r="23" customFormat="false" ht="15.75" hidden="false" customHeight="false" outlineLevel="0" collapsed="false">
      <c r="A23" s="6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X23" s="47"/>
    </row>
    <row r="24" customFormat="false" ht="13.5" hidden="false" customHeight="false" outlineLevel="0" collapsed="false"/>
  </sheetData>
  <mergeCells count="1">
    <mergeCell ref="AN1:AR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V1" activePane="topRight" state="frozen"/>
      <selection pane="topLeft" activeCell="A1" activeCellId="0" sqref="A1"/>
      <selection pane="topRigh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6.99"/>
  </cols>
  <sheetData>
    <row r="1" customFormat="false" ht="29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5"/>
      <c r="R1" s="5"/>
      <c r="S1" s="5"/>
      <c r="T1" s="5"/>
      <c r="U1" s="5"/>
      <c r="V1" s="5"/>
      <c r="AL1" s="29"/>
      <c r="AM1" s="29"/>
      <c r="AN1" s="29"/>
      <c r="AO1" s="29"/>
      <c r="AP1" s="29"/>
    </row>
    <row r="2" customFormat="false" ht="15.75" hidden="false" customHeight="true" outlineLevel="0" collapsed="false">
      <c r="A2" s="2" t="s">
        <v>41</v>
      </c>
      <c r="AH2" s="30"/>
    </row>
    <row r="3" customFormat="false" ht="15" hidden="false" customHeight="true" outlineLevel="0" collapsed="false">
      <c r="A3" s="0" t="s">
        <v>2</v>
      </c>
    </row>
    <row r="4" customFormat="false" ht="15" hidden="false" customHeight="true" outlineLevel="0" collapsed="false">
      <c r="A4" s="3"/>
      <c r="V4" s="31" t="s">
        <v>42</v>
      </c>
    </row>
    <row r="5" customFormat="false" ht="15" hidden="false" customHeight="true" outlineLevel="0" collapsed="false">
      <c r="B5" s="4" t="n">
        <v>37196</v>
      </c>
      <c r="C5" s="4" t="n">
        <v>37197</v>
      </c>
      <c r="D5" s="4" t="n">
        <v>37198</v>
      </c>
      <c r="E5" s="4" t="n">
        <v>37201</v>
      </c>
      <c r="F5" s="4" t="n">
        <v>37202</v>
      </c>
      <c r="G5" s="4" t="n">
        <v>37203</v>
      </c>
      <c r="H5" s="4" t="n">
        <v>37204</v>
      </c>
      <c r="I5" s="4" t="n">
        <v>37205</v>
      </c>
      <c r="J5" s="4" t="n">
        <v>37208</v>
      </c>
      <c r="K5" s="4" t="n">
        <v>37209</v>
      </c>
      <c r="L5" s="4" t="n">
        <v>37210</v>
      </c>
      <c r="M5" s="4" t="n">
        <v>37211</v>
      </c>
      <c r="N5" s="4" t="n">
        <v>37212</v>
      </c>
      <c r="O5" s="4" t="n">
        <v>37215</v>
      </c>
      <c r="P5" s="4" t="n">
        <v>37216</v>
      </c>
      <c r="Q5" s="4" t="n">
        <v>37217</v>
      </c>
      <c r="R5" s="4" t="n">
        <v>37222</v>
      </c>
      <c r="S5" s="4" t="n">
        <v>37223</v>
      </c>
      <c r="T5" s="4" t="n">
        <v>37224</v>
      </c>
      <c r="U5" s="4" t="n">
        <v>37225</v>
      </c>
      <c r="V5" s="32" t="s">
        <v>11</v>
      </c>
    </row>
    <row r="6" customFormat="false" ht="12.75" hidden="false" customHeight="false" outlineLevel="0" collapsed="false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33"/>
    </row>
    <row r="7" customFormat="false" ht="15" hidden="false" customHeight="false" outlineLevel="0" collapsed="false">
      <c r="A7" s="20" t="s">
        <v>19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34"/>
    </row>
    <row r="8" customFormat="false" ht="14.25" hidden="false" customHeight="false" outlineLevel="0" collapsed="false">
      <c r="A8" s="7" t="s">
        <v>20</v>
      </c>
      <c r="B8" s="21" t="n">
        <v>3.4</v>
      </c>
      <c r="C8" s="21" t="n">
        <v>4.5</v>
      </c>
      <c r="D8" s="21" t="n">
        <v>16.5</v>
      </c>
      <c r="E8" s="21" t="n">
        <v>-14.9</v>
      </c>
      <c r="F8" s="21" t="n">
        <v>15.9</v>
      </c>
      <c r="G8" s="21" t="n">
        <v>12.2</v>
      </c>
      <c r="H8" s="21" t="n">
        <v>26.1</v>
      </c>
      <c r="I8" s="21" t="n">
        <v>15.3</v>
      </c>
      <c r="J8" s="21" t="n">
        <v>21.8</v>
      </c>
      <c r="K8" s="21" t="n">
        <v>22.4</v>
      </c>
      <c r="L8" s="21" t="n">
        <v>29.8</v>
      </c>
      <c r="M8" s="21" t="n">
        <v>-72.4</v>
      </c>
      <c r="N8" s="21" t="n">
        <v>55.7</v>
      </c>
      <c r="O8" s="21" t="n">
        <v>18.9</v>
      </c>
      <c r="P8" s="21" t="n">
        <v>36.7</v>
      </c>
      <c r="Q8" s="21" t="n">
        <v>-33.6</v>
      </c>
      <c r="R8" s="21" t="n">
        <v>49.3</v>
      </c>
      <c r="S8" s="21" t="n">
        <v>55.3</v>
      </c>
      <c r="T8" s="21" t="n">
        <v>28.7</v>
      </c>
      <c r="U8" s="21" t="n">
        <v>4.5</v>
      </c>
      <c r="V8" s="35" t="n">
        <f aca="false">SUM(B8:U8)</f>
        <v>296.1</v>
      </c>
    </row>
    <row r="9" customFormat="false" ht="14.25" hidden="false" customHeight="false" outlineLevel="0" collapsed="false">
      <c r="A9" s="22" t="s">
        <v>21</v>
      </c>
      <c r="B9" s="22" t="n">
        <v>0.9</v>
      </c>
      <c r="C9" s="22" t="n">
        <v>15.4</v>
      </c>
      <c r="D9" s="22" t="n">
        <v>10.5</v>
      </c>
      <c r="E9" s="22" t="n">
        <v>8.8</v>
      </c>
      <c r="F9" s="22" t="n">
        <v>-0.6</v>
      </c>
      <c r="G9" s="22" t="n">
        <v>10.3</v>
      </c>
      <c r="H9" s="22" t="n">
        <v>1</v>
      </c>
      <c r="I9" s="22" t="n">
        <v>-2.1</v>
      </c>
      <c r="J9" s="22" t="n">
        <v>-2.1</v>
      </c>
      <c r="K9" s="22" t="n">
        <v>12.1</v>
      </c>
      <c r="L9" s="22" t="n">
        <v>-1</v>
      </c>
      <c r="M9" s="22" t="n">
        <v>-24.1</v>
      </c>
      <c r="N9" s="22" t="n">
        <v>14.8</v>
      </c>
      <c r="O9" s="22" t="n">
        <v>11</v>
      </c>
      <c r="P9" s="22" t="n">
        <v>8.1</v>
      </c>
      <c r="Q9" s="22" t="n">
        <v>-10.5</v>
      </c>
      <c r="R9" s="22" t="n">
        <v>14.6</v>
      </c>
      <c r="S9" s="22" t="n">
        <v>-7.6</v>
      </c>
      <c r="T9" s="22" t="n">
        <v>17</v>
      </c>
      <c r="U9" s="22" t="n">
        <v>7.9</v>
      </c>
      <c r="V9" s="36" t="n">
        <f aca="false">SUM(B9:U9)</f>
        <v>84.4</v>
      </c>
    </row>
    <row r="10" customFormat="false" ht="14.25" hidden="false" customHeight="false" outlineLevel="0" collapsed="false">
      <c r="A10" s="22" t="s">
        <v>22</v>
      </c>
      <c r="B10" s="22" t="n">
        <v>0.5</v>
      </c>
      <c r="C10" s="22" t="n">
        <v>0.6</v>
      </c>
      <c r="D10" s="22" t="n">
        <v>0.5</v>
      </c>
      <c r="E10" s="22" t="n">
        <v>1.6</v>
      </c>
      <c r="F10" s="22" t="n">
        <v>0.6</v>
      </c>
      <c r="G10" s="22" t="n">
        <v>0.6</v>
      </c>
      <c r="H10" s="22" t="n">
        <v>0.4</v>
      </c>
      <c r="I10" s="22" t="n">
        <v>0.7</v>
      </c>
      <c r="J10" s="22" t="n">
        <v>1.8</v>
      </c>
      <c r="K10" s="22" t="n">
        <v>0.6</v>
      </c>
      <c r="L10" s="22" t="n">
        <v>0.7</v>
      </c>
      <c r="M10" s="22" t="n">
        <v>0.6</v>
      </c>
      <c r="N10" s="22" t="n">
        <v>0.9</v>
      </c>
      <c r="O10" s="22" t="n">
        <v>2.2</v>
      </c>
      <c r="P10" s="22" t="n">
        <v>0.7</v>
      </c>
      <c r="Q10" s="22" t="n">
        <v>0.8</v>
      </c>
      <c r="R10" s="22" t="n">
        <v>4.2</v>
      </c>
      <c r="S10" s="22" t="n">
        <v>0.8</v>
      </c>
      <c r="T10" s="22" t="n">
        <v>0.8</v>
      </c>
      <c r="U10" s="22" t="n">
        <v>0.7</v>
      </c>
      <c r="V10" s="36" t="n">
        <f aca="false">SUM(B10:U10)</f>
        <v>20.3</v>
      </c>
    </row>
    <row r="11" customFormat="false" ht="14.25" hidden="false" customHeight="false" outlineLevel="0" collapsed="false">
      <c r="A11" s="22" t="s">
        <v>24</v>
      </c>
      <c r="B11" s="22" t="n">
        <v>0</v>
      </c>
      <c r="C11" s="22" t="n">
        <v>6.9</v>
      </c>
      <c r="D11" s="22" t="n">
        <v>0</v>
      </c>
      <c r="E11" s="22" t="n">
        <v>0</v>
      </c>
      <c r="F11" s="22" t="n">
        <v>0</v>
      </c>
      <c r="G11" s="22" t="n">
        <v>0</v>
      </c>
      <c r="H11" s="22" t="n">
        <v>6</v>
      </c>
      <c r="I11" s="22" t="n">
        <v>0</v>
      </c>
      <c r="J11" s="22" t="n">
        <v>0</v>
      </c>
      <c r="K11" s="22" t="n">
        <v>0</v>
      </c>
      <c r="L11" s="22" t="n">
        <v>0</v>
      </c>
      <c r="M11" s="22" t="n">
        <v>1.8</v>
      </c>
      <c r="N11" s="22" t="n">
        <v>0</v>
      </c>
      <c r="O11" s="22" t="n">
        <v>0</v>
      </c>
      <c r="P11" s="22" t="n">
        <v>0</v>
      </c>
      <c r="Q11" s="22" t="n">
        <v>1.5</v>
      </c>
      <c r="R11" s="22" t="n">
        <v>0</v>
      </c>
      <c r="S11" s="22" t="n">
        <v>0</v>
      </c>
      <c r="T11" s="22" t="n">
        <v>0</v>
      </c>
      <c r="U11" s="22" t="n">
        <v>3.1</v>
      </c>
      <c r="V11" s="36" t="n">
        <f aca="false">SUM(B11:U11)</f>
        <v>19.3</v>
      </c>
    </row>
    <row r="12" customFormat="false" ht="14.25" hidden="false" customHeight="false" outlineLevel="0" collapsed="false">
      <c r="A12" s="22" t="s">
        <v>25</v>
      </c>
      <c r="B12" s="37" t="n">
        <v>4.7</v>
      </c>
      <c r="C12" s="37" t="n">
        <v>0.3</v>
      </c>
      <c r="D12" s="37" t="n">
        <v>0.3</v>
      </c>
      <c r="E12" s="37" t="n">
        <v>-2.3</v>
      </c>
      <c r="F12" s="37" t="n">
        <v>-0.7</v>
      </c>
      <c r="G12" s="37" t="n">
        <v>0.4</v>
      </c>
      <c r="H12" s="37" t="n">
        <v>0.2</v>
      </c>
      <c r="I12" s="37" t="n">
        <v>-1</v>
      </c>
      <c r="J12" s="37" t="n">
        <v>-5.8</v>
      </c>
      <c r="K12" s="37" t="n">
        <v>3.2</v>
      </c>
      <c r="L12" s="37" t="n">
        <v>1.3</v>
      </c>
      <c r="M12" s="37" t="n">
        <v>1.5</v>
      </c>
      <c r="N12" s="37" t="n">
        <v>0.4</v>
      </c>
      <c r="O12" s="37" t="n">
        <v>0.2</v>
      </c>
      <c r="P12" s="37" t="n">
        <v>2.5</v>
      </c>
      <c r="Q12" s="37" t="n">
        <v>-4.3</v>
      </c>
      <c r="R12" s="37" t="n">
        <v>2.2</v>
      </c>
      <c r="S12" s="37" t="n">
        <v>-4.9</v>
      </c>
      <c r="T12" s="37" t="n">
        <v>-0.6</v>
      </c>
      <c r="U12" s="37" t="n">
        <v>-3.9</v>
      </c>
      <c r="V12" s="36" t="n">
        <f aca="false">SUM(B12:U12)</f>
        <v>-6.3</v>
      </c>
    </row>
    <row r="13" customFormat="false" ht="15" hidden="false" customHeight="false" outlineLevel="0" collapsed="false">
      <c r="A13" s="6" t="s">
        <v>26</v>
      </c>
      <c r="B13" s="26" t="n">
        <f aca="false">SUM(B8:B12)</f>
        <v>9.5</v>
      </c>
      <c r="C13" s="26" t="n">
        <f aca="false">SUM(C8:C12)</f>
        <v>27.7</v>
      </c>
      <c r="D13" s="26" t="n">
        <f aca="false">SUM(D8:D12)</f>
        <v>27.8</v>
      </c>
      <c r="E13" s="26" t="n">
        <f aca="false">SUM(E8:E12)</f>
        <v>-6.8</v>
      </c>
      <c r="F13" s="26" t="n">
        <f aca="false">SUM(F8:F12)</f>
        <v>15.2</v>
      </c>
      <c r="G13" s="26" t="n">
        <f aca="false">SUM(G8:G12)</f>
        <v>23.5</v>
      </c>
      <c r="H13" s="26" t="n">
        <f aca="false">SUM(H8:H12)</f>
        <v>33.7</v>
      </c>
      <c r="I13" s="26" t="n">
        <f aca="false">SUM(I8:I12)</f>
        <v>12.9</v>
      </c>
      <c r="J13" s="26" t="n">
        <f aca="false">SUM(J8:J12)</f>
        <v>15.7</v>
      </c>
      <c r="K13" s="26" t="n">
        <f aca="false">SUM(K8:K12)</f>
        <v>38.3</v>
      </c>
      <c r="L13" s="26" t="n">
        <f aca="false">SUM(L8:L12)</f>
        <v>30.8</v>
      </c>
      <c r="M13" s="26" t="n">
        <f aca="false">SUM(M8:M12)</f>
        <v>-92.6</v>
      </c>
      <c r="N13" s="26" t="n">
        <f aca="false">SUM(N8:N12)</f>
        <v>71.8</v>
      </c>
      <c r="O13" s="26" t="n">
        <f aca="false">SUM(O8:O12)</f>
        <v>32.3</v>
      </c>
      <c r="P13" s="26" t="n">
        <f aca="false">SUM(P8:P12)</f>
        <v>48</v>
      </c>
      <c r="Q13" s="26" t="n">
        <f aca="false">SUM(Q8:Q12)</f>
        <v>-46.1</v>
      </c>
      <c r="R13" s="26" t="n">
        <f aca="false">SUM(R8:R12)</f>
        <v>70.3</v>
      </c>
      <c r="S13" s="26" t="n">
        <f aca="false">SUM(S8:S12)</f>
        <v>43.6</v>
      </c>
      <c r="T13" s="26" t="n">
        <f aca="false">SUM(T8:T12)</f>
        <v>45.9</v>
      </c>
      <c r="U13" s="26" t="n">
        <f aca="false">SUM(U8:U12)</f>
        <v>12.3</v>
      </c>
      <c r="V13" s="38" t="n">
        <f aca="false">SUM(V8:V12)</f>
        <v>413.8</v>
      </c>
      <c r="W13" s="39"/>
    </row>
    <row r="14" customFormat="false" ht="15" hidden="false" customHeight="false" outlineLevel="0" collapsed="false">
      <c r="A14" s="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40"/>
    </row>
    <row r="15" customFormat="false" ht="15" hidden="false" customHeight="false" outlineLevel="0" collapsed="false">
      <c r="A15" s="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40"/>
    </row>
    <row r="16" customFormat="false" ht="15" hidden="false" customHeight="false" outlineLevel="0" collapsed="false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41"/>
    </row>
    <row r="17" customFormat="false" ht="15" hidden="false" customHeight="false" outlineLevel="0" collapsed="false">
      <c r="A17" s="12" t="s">
        <v>12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34"/>
    </row>
    <row r="18" customFormat="false" ht="14.25" hidden="false" customHeight="false" outlineLevel="0" collapsed="false">
      <c r="A18" s="7" t="s">
        <v>28</v>
      </c>
      <c r="B18" s="8" t="n">
        <v>0</v>
      </c>
      <c r="C18" s="8" t="n">
        <v>0</v>
      </c>
      <c r="D18" s="8" t="n">
        <v>0</v>
      </c>
      <c r="E18" s="8" t="n">
        <v>0</v>
      </c>
      <c r="F18" s="8" t="n">
        <v>0</v>
      </c>
      <c r="G18" s="8" t="n">
        <v>0</v>
      </c>
      <c r="H18" s="8" t="n">
        <v>0</v>
      </c>
      <c r="I18" s="8" t="n">
        <v>0</v>
      </c>
      <c r="J18" s="8" t="n">
        <v>0</v>
      </c>
      <c r="K18" s="8" t="n">
        <v>0</v>
      </c>
      <c r="L18" s="8" t="n">
        <v>18.8</v>
      </c>
      <c r="M18" s="8" t="n">
        <v>0</v>
      </c>
      <c r="N18" s="8" t="n">
        <v>0</v>
      </c>
      <c r="O18" s="8" t="n">
        <v>35</v>
      </c>
      <c r="P18" s="8" t="n">
        <v>64.2</v>
      </c>
      <c r="Q18" s="8" t="n">
        <v>0</v>
      </c>
      <c r="R18" s="8" t="n">
        <v>30</v>
      </c>
      <c r="S18" s="8" t="n">
        <v>50</v>
      </c>
      <c r="T18" s="8" t="n">
        <v>25</v>
      </c>
      <c r="U18" s="8" t="n">
        <v>25</v>
      </c>
      <c r="V18" s="42" t="n">
        <v>248</v>
      </c>
    </row>
    <row r="19" customFormat="false" ht="14.25" hidden="false" customHeight="false" outlineLevel="0" collapsed="false">
      <c r="A19" s="9" t="s">
        <v>29</v>
      </c>
      <c r="B19" s="43" t="n">
        <v>0</v>
      </c>
      <c r="C19" s="43" t="n">
        <v>0</v>
      </c>
      <c r="D19" s="43" t="n">
        <v>0</v>
      </c>
      <c r="E19" s="43" t="n">
        <v>0</v>
      </c>
      <c r="F19" s="43" t="n">
        <v>0</v>
      </c>
      <c r="G19" s="43" t="n">
        <v>0</v>
      </c>
      <c r="H19" s="43" t="n">
        <v>0</v>
      </c>
      <c r="I19" s="43" t="n">
        <v>0</v>
      </c>
      <c r="J19" s="43" t="n">
        <v>0</v>
      </c>
      <c r="K19" s="43" t="n">
        <v>0</v>
      </c>
      <c r="L19" s="43" t="n">
        <v>0</v>
      </c>
      <c r="M19" s="43" t="n">
        <v>-0.5</v>
      </c>
      <c r="N19" s="43" t="n">
        <v>0</v>
      </c>
      <c r="O19" s="43" t="n">
        <v>25</v>
      </c>
      <c r="P19" s="43" t="n">
        <v>15</v>
      </c>
      <c r="Q19" s="43" t="n">
        <v>0</v>
      </c>
      <c r="R19" s="43" t="n">
        <v>0</v>
      </c>
      <c r="S19" s="43" t="n">
        <v>0</v>
      </c>
      <c r="T19" s="43" t="n">
        <v>0</v>
      </c>
      <c r="U19" s="43" t="n">
        <v>0</v>
      </c>
      <c r="V19" s="44" t="n">
        <v>39.5</v>
      </c>
    </row>
    <row r="20" customFormat="false" ht="15" hidden="false" customHeight="false" outlineLevel="0" collapsed="false">
      <c r="A20" s="12" t="s">
        <v>30</v>
      </c>
      <c r="B20" s="26" t="n">
        <f aca="false">SUM(B18:B19)</f>
        <v>0</v>
      </c>
      <c r="C20" s="26" t="n">
        <f aca="false">SUM(C18:C19)</f>
        <v>0</v>
      </c>
      <c r="D20" s="26" t="n">
        <f aca="false">SUM(D18:D19)</f>
        <v>0</v>
      </c>
      <c r="E20" s="26" t="n">
        <f aca="false">SUM(E18:E19)</f>
        <v>0</v>
      </c>
      <c r="F20" s="26" t="n">
        <f aca="false">SUM(F18:F19)</f>
        <v>0</v>
      </c>
      <c r="G20" s="26" t="n">
        <f aca="false">SUM(G18:G19)</f>
        <v>0</v>
      </c>
      <c r="H20" s="26" t="n">
        <f aca="false">SUM(H18:H19)</f>
        <v>0</v>
      </c>
      <c r="I20" s="26" t="n">
        <f aca="false">SUM(I18:I19)</f>
        <v>0</v>
      </c>
      <c r="J20" s="26" t="n">
        <f aca="false">SUM(J18:J19)</f>
        <v>0</v>
      </c>
      <c r="K20" s="26" t="n">
        <f aca="false">SUM(K18:K19)</f>
        <v>0</v>
      </c>
      <c r="L20" s="26" t="n">
        <f aca="false">SUM(L18:L19)</f>
        <v>18.8</v>
      </c>
      <c r="M20" s="26" t="n">
        <f aca="false">SUM(M18:M19)</f>
        <v>-0.5</v>
      </c>
      <c r="N20" s="26" t="n">
        <f aca="false">SUM(N18:N19)</f>
        <v>0</v>
      </c>
      <c r="O20" s="26" t="n">
        <f aca="false">SUM(O18:O19)</f>
        <v>60</v>
      </c>
      <c r="P20" s="26" t="n">
        <f aca="false">SUM(P18:P19)</f>
        <v>79.2</v>
      </c>
      <c r="Q20" s="26" t="n">
        <f aca="false">SUM(Q18:Q19)</f>
        <v>0</v>
      </c>
      <c r="R20" s="26" t="n">
        <f aca="false">SUM(R18:R19)</f>
        <v>30</v>
      </c>
      <c r="S20" s="26" t="n">
        <f aca="false">SUM(S18:S19)</f>
        <v>50</v>
      </c>
      <c r="T20" s="26" t="n">
        <f aca="false">SUM(T18:T19)</f>
        <v>25</v>
      </c>
      <c r="U20" s="26" t="n">
        <f aca="false">SUM(U18:U19)</f>
        <v>25</v>
      </c>
      <c r="V20" s="38" t="n">
        <f aca="false">SUM(V18:V19)</f>
        <v>287.5</v>
      </c>
    </row>
    <row r="21" customFormat="false" ht="12.75" hidden="false" customHeight="false" outlineLevel="0" collapsed="false">
      <c r="V21" s="45"/>
    </row>
    <row r="22" customFormat="false" ht="15" hidden="false" customHeight="false" outlineLevel="0" collapsed="false">
      <c r="A22" s="6" t="s">
        <v>31</v>
      </c>
      <c r="B22" s="28" t="n">
        <f aca="false">B13+B20</f>
        <v>9.5</v>
      </c>
      <c r="C22" s="28" t="n">
        <f aca="false">C13+C20</f>
        <v>27.7</v>
      </c>
      <c r="D22" s="28" t="n">
        <f aca="false">D13+D20</f>
        <v>27.8</v>
      </c>
      <c r="E22" s="28" t="n">
        <f aca="false">E13+E20</f>
        <v>-6.8</v>
      </c>
      <c r="F22" s="28" t="n">
        <f aca="false">F13+F20</f>
        <v>15.2</v>
      </c>
      <c r="G22" s="28" t="n">
        <f aca="false">G13+G20</f>
        <v>23.5</v>
      </c>
      <c r="H22" s="28" t="n">
        <f aca="false">H13+H20</f>
        <v>33.7</v>
      </c>
      <c r="I22" s="28" t="n">
        <f aca="false">I13+I20</f>
        <v>12.9</v>
      </c>
      <c r="J22" s="28" t="n">
        <f aca="false">J13+J20</f>
        <v>15.7</v>
      </c>
      <c r="K22" s="28" t="n">
        <f aca="false">K13+K20</f>
        <v>38.3</v>
      </c>
      <c r="L22" s="28" t="n">
        <f aca="false">L13+L20</f>
        <v>49.6</v>
      </c>
      <c r="M22" s="28" t="n">
        <f aca="false">M13+M20</f>
        <v>-93.1</v>
      </c>
      <c r="N22" s="28" t="n">
        <f aca="false">N13+N20</f>
        <v>71.8</v>
      </c>
      <c r="O22" s="28" t="n">
        <f aca="false">O13+O20</f>
        <v>92.3</v>
      </c>
      <c r="P22" s="28" t="n">
        <f aca="false">P13+P20</f>
        <v>127.2</v>
      </c>
      <c r="Q22" s="28" t="n">
        <f aca="false">Q13+Q20</f>
        <v>-46.1</v>
      </c>
      <c r="R22" s="28" t="n">
        <f aca="false">R13+R20</f>
        <v>100.3</v>
      </c>
      <c r="S22" s="28" t="n">
        <f aca="false">S13+S20</f>
        <v>93.6</v>
      </c>
      <c r="T22" s="28" t="n">
        <f aca="false">T13+T20</f>
        <v>70.9</v>
      </c>
      <c r="U22" s="28" t="n">
        <f aca="false">U13+U20</f>
        <v>37.3</v>
      </c>
      <c r="V22" s="46" t="n">
        <f aca="false">V13+V20</f>
        <v>701.3</v>
      </c>
    </row>
    <row r="23" customFormat="false" ht="15.75" hidden="false" customHeight="false" outlineLevel="0" collapsed="false">
      <c r="A23" s="6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V23" s="47"/>
    </row>
    <row r="24" customFormat="false" ht="13.5" hidden="false" customHeight="false" outlineLevel="0" collapsed="false"/>
  </sheetData>
  <mergeCells count="1">
    <mergeCell ref="AL1:A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X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S1" activePane="topRight" state="frozen"/>
      <selection pane="topLeft" activeCell="A1" activeCellId="0" sqref="A1"/>
      <selection pane="topRight" activeCell="X13" activeCellId="0" sqref="X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6.99"/>
    <col collapsed="false" customWidth="true" hidden="false" outlineLevel="0" max="5" min="2" style="0" width="9.28"/>
    <col collapsed="false" customWidth="true" hidden="false" outlineLevel="0" max="6" min="6" style="0" width="9.41"/>
    <col collapsed="false" customWidth="true" hidden="false" outlineLevel="0" max="8" min="7" style="0" width="9.28"/>
    <col collapsed="false" customWidth="true" hidden="false" outlineLevel="0" max="10" min="9" style="0" width="9.41"/>
    <col collapsed="false" customWidth="true" hidden="false" outlineLevel="0" max="20" min="11" style="0" width="9.28"/>
    <col collapsed="false" customWidth="true" hidden="false" outlineLevel="0" max="21" min="21" style="0" width="9.41"/>
    <col collapsed="false" customWidth="true" hidden="false" outlineLevel="0" max="22" min="22" style="0" width="9.28"/>
  </cols>
  <sheetData>
    <row r="1" customFormat="false" ht="29.25" hidden="false" customHeight="true" outlineLevel="0" collapsed="false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48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49"/>
      <c r="AA1" s="49"/>
      <c r="AB1" s="49"/>
      <c r="AC1" s="49"/>
      <c r="AD1" s="49"/>
      <c r="AE1" s="49"/>
      <c r="AF1" s="49"/>
      <c r="AG1" s="49"/>
      <c r="BT1" s="29" t="s">
        <v>8</v>
      </c>
      <c r="BU1" s="29"/>
      <c r="BV1" s="29"/>
      <c r="BW1" s="29"/>
      <c r="BX1" s="29"/>
    </row>
    <row r="2" customFormat="false" ht="15.75" hidden="false" customHeight="true" outlineLevel="0" collapsed="false">
      <c r="A2" s="50" t="s">
        <v>43</v>
      </c>
      <c r="BP2" s="30"/>
    </row>
    <row r="3" customFormat="false" ht="15" hidden="false" customHeight="true" outlineLevel="0" collapsed="false">
      <c r="A3" s="0" t="s">
        <v>2</v>
      </c>
      <c r="AS3" s="30"/>
    </row>
    <row r="4" customFormat="false" ht="15" hidden="false" customHeight="true" outlineLevel="0" collapsed="false">
      <c r="A4" s="3"/>
      <c r="B4" s="3"/>
      <c r="C4" s="3"/>
      <c r="D4" s="3"/>
      <c r="E4" s="3"/>
      <c r="F4" s="3"/>
      <c r="G4" s="51"/>
      <c r="H4" s="51"/>
      <c r="I4" s="51"/>
      <c r="J4" s="51"/>
      <c r="K4" s="51"/>
      <c r="L4" s="28"/>
      <c r="M4" s="28"/>
      <c r="V4" s="31" t="s">
        <v>44</v>
      </c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2"/>
      <c r="AI4" s="53"/>
      <c r="AJ4" s="52"/>
      <c r="AK4" s="53"/>
    </row>
    <row r="5" customFormat="false" ht="15" hidden="false" customHeight="true" outlineLevel="0" collapsed="false">
      <c r="B5" s="4" t="n">
        <v>37226</v>
      </c>
      <c r="C5" s="4" t="n">
        <v>37229</v>
      </c>
      <c r="D5" s="4" t="n">
        <v>37230</v>
      </c>
      <c r="E5" s="4" t="n">
        <v>37231</v>
      </c>
      <c r="F5" s="4" t="n">
        <v>37232</v>
      </c>
      <c r="G5" s="4" t="n">
        <v>37233</v>
      </c>
      <c r="H5" s="4" t="n">
        <v>37236</v>
      </c>
      <c r="I5" s="4" t="n">
        <v>37237</v>
      </c>
      <c r="J5" s="4" t="n">
        <v>37238</v>
      </c>
      <c r="K5" s="4" t="n">
        <v>37239</v>
      </c>
      <c r="L5" s="4" t="n">
        <v>37240</v>
      </c>
      <c r="M5" s="4" t="n">
        <v>37243</v>
      </c>
      <c r="N5" s="4" t="n">
        <v>37244</v>
      </c>
      <c r="O5" s="4" t="n">
        <v>37245</v>
      </c>
      <c r="P5" s="4" t="n">
        <v>37246</v>
      </c>
      <c r="Q5" s="4" t="n">
        <v>37247</v>
      </c>
      <c r="R5" s="4" t="n">
        <v>37251</v>
      </c>
      <c r="S5" s="4" t="n">
        <v>37252</v>
      </c>
      <c r="T5" s="4" t="n">
        <v>37253</v>
      </c>
      <c r="U5" s="4" t="n">
        <v>37254</v>
      </c>
      <c r="V5" s="32" t="s">
        <v>11</v>
      </c>
    </row>
    <row r="6" customFormat="false" ht="12.75" hidden="false" customHeight="false" outlineLevel="0" collapsed="false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33"/>
    </row>
    <row r="7" customFormat="false" ht="15" hidden="false" customHeight="false" outlineLevel="0" collapsed="false">
      <c r="A7" s="20" t="s">
        <v>19</v>
      </c>
      <c r="B7" s="20"/>
      <c r="C7" s="20"/>
      <c r="D7" s="2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54"/>
    </row>
    <row r="8" customFormat="false" ht="14.25" hidden="false" customHeight="false" outlineLevel="0" collapsed="false">
      <c r="A8" s="7" t="s">
        <v>45</v>
      </c>
      <c r="B8" s="21" t="n">
        <v>3.2</v>
      </c>
      <c r="C8" s="21" t="n">
        <v>116.2</v>
      </c>
      <c r="D8" s="21" t="n">
        <v>-22.3</v>
      </c>
      <c r="E8" s="21" t="n">
        <v>45.6</v>
      </c>
      <c r="F8" s="21" t="n">
        <v>-46.9</v>
      </c>
      <c r="G8" s="21" t="n">
        <v>59.3</v>
      </c>
      <c r="H8" s="21" t="n">
        <v>-29.9</v>
      </c>
      <c r="I8" s="21" t="n">
        <v>-11.1</v>
      </c>
      <c r="J8" s="21" t="n">
        <v>-91.2</v>
      </c>
      <c r="K8" s="21" t="n">
        <v>21.6</v>
      </c>
      <c r="L8" s="21" t="n">
        <v>-12.1</v>
      </c>
      <c r="M8" s="21" t="n">
        <v>-3.8</v>
      </c>
      <c r="N8" s="21" t="n">
        <v>-7.4</v>
      </c>
      <c r="O8" s="21" t="n">
        <v>-6.3</v>
      </c>
      <c r="P8" s="21" t="n">
        <v>6.4</v>
      </c>
      <c r="Q8" s="21" t="n">
        <v>9.2</v>
      </c>
      <c r="R8" s="21" t="n">
        <v>2.5</v>
      </c>
      <c r="S8" s="21" t="n">
        <v>7.1</v>
      </c>
      <c r="T8" s="21" t="n">
        <v>-51.9</v>
      </c>
      <c r="U8" s="21" t="n">
        <v>142.5</v>
      </c>
      <c r="V8" s="35" t="n">
        <f aca="false">SUM(B8:U8)</f>
        <v>130.7</v>
      </c>
    </row>
    <row r="9" customFormat="false" ht="14.25" hidden="false" customHeight="false" outlineLevel="0" collapsed="false">
      <c r="A9" s="22" t="s">
        <v>46</v>
      </c>
      <c r="B9" s="22" t="n">
        <v>20.1</v>
      </c>
      <c r="C9" s="22" t="n">
        <v>104.5</v>
      </c>
      <c r="D9" s="22" t="n">
        <v>-11.8</v>
      </c>
      <c r="E9" s="22" t="n">
        <v>14</v>
      </c>
      <c r="F9" s="22" t="n">
        <v>-76.2</v>
      </c>
      <c r="G9" s="22" t="n">
        <v>25.6</v>
      </c>
      <c r="H9" s="22" t="n">
        <v>-5.5</v>
      </c>
      <c r="I9" s="22" t="n">
        <v>-95.4</v>
      </c>
      <c r="J9" s="22" t="n">
        <v>-5.9</v>
      </c>
      <c r="K9" s="22" t="n">
        <v>10</v>
      </c>
      <c r="L9" s="22" t="n">
        <v>24</v>
      </c>
      <c r="M9" s="22" t="n">
        <v>14.8</v>
      </c>
      <c r="N9" s="22" t="n">
        <v>10.8</v>
      </c>
      <c r="O9" s="22" t="n">
        <v>31.1</v>
      </c>
      <c r="P9" s="22" t="n">
        <v>12.9</v>
      </c>
      <c r="Q9" s="22" t="n">
        <v>-2.9</v>
      </c>
      <c r="R9" s="22" t="n">
        <v>-0.9</v>
      </c>
      <c r="S9" s="22" t="n">
        <v>-5.5</v>
      </c>
      <c r="T9" s="22" t="n">
        <v>-6.8</v>
      </c>
      <c r="U9" s="22" t="n">
        <v>6.6</v>
      </c>
      <c r="V9" s="36" t="n">
        <f aca="false">SUM(B9:U9)</f>
        <v>63.5</v>
      </c>
    </row>
    <row r="10" customFormat="false" ht="14.25" hidden="false" customHeight="false" outlineLevel="0" collapsed="false">
      <c r="A10" s="55" t="s">
        <v>47</v>
      </c>
      <c r="B10" s="22" t="n">
        <v>0.8</v>
      </c>
      <c r="C10" s="22" t="n">
        <v>2.3</v>
      </c>
      <c r="D10" s="22" t="n">
        <v>1.1</v>
      </c>
      <c r="E10" s="22" t="n">
        <v>0.8</v>
      </c>
      <c r="F10" s="22" t="n">
        <v>0.8</v>
      </c>
      <c r="G10" s="22" t="n">
        <v>1</v>
      </c>
      <c r="H10" s="22" t="n">
        <v>2.6</v>
      </c>
      <c r="I10" s="22" t="n">
        <v>0.9</v>
      </c>
      <c r="J10" s="22" t="n">
        <v>0.8</v>
      </c>
      <c r="K10" s="22" t="n">
        <v>0.8</v>
      </c>
      <c r="L10" s="22" t="n">
        <v>0.8</v>
      </c>
      <c r="M10" s="22" t="n">
        <v>2.6</v>
      </c>
      <c r="N10" s="22" t="n">
        <v>0.9</v>
      </c>
      <c r="O10" s="22" t="n">
        <v>0.9</v>
      </c>
      <c r="P10" s="22" t="n">
        <v>1.1</v>
      </c>
      <c r="Q10" s="22" t="n">
        <v>1.1</v>
      </c>
      <c r="R10" s="22" t="n">
        <v>0</v>
      </c>
      <c r="S10" s="22" t="n">
        <v>3.3</v>
      </c>
      <c r="T10" s="22" t="n">
        <v>0.8</v>
      </c>
      <c r="U10" s="22" t="n">
        <v>0.4</v>
      </c>
      <c r="V10" s="36" t="n">
        <f aca="false">SUM(B10:U10)</f>
        <v>23.8</v>
      </c>
    </row>
    <row r="11" customFormat="false" ht="14.25" hidden="false" customHeight="false" outlineLevel="0" collapsed="false">
      <c r="A11" s="55" t="s">
        <v>48</v>
      </c>
      <c r="B11" s="22" t="n">
        <v>0</v>
      </c>
      <c r="C11" s="22" t="n">
        <v>0</v>
      </c>
      <c r="D11" s="22" t="n">
        <v>0</v>
      </c>
      <c r="E11" s="22" t="n">
        <v>3.2</v>
      </c>
      <c r="F11" s="22" t="n">
        <v>1.3</v>
      </c>
      <c r="G11" s="22" t="n">
        <v>0</v>
      </c>
      <c r="H11" s="22" t="n">
        <v>0.2</v>
      </c>
      <c r="I11" s="22" t="n">
        <v>0</v>
      </c>
      <c r="J11" s="22" t="n">
        <v>0.2</v>
      </c>
      <c r="K11" s="22" t="n">
        <v>1.3</v>
      </c>
      <c r="L11" s="22" t="n">
        <v>0</v>
      </c>
      <c r="M11" s="22" t="n">
        <v>-0.2</v>
      </c>
      <c r="N11" s="22" t="n">
        <v>-0.1</v>
      </c>
      <c r="O11" s="22" t="n">
        <f aca="false">-0.1-8</f>
        <v>-8.1</v>
      </c>
      <c r="P11" s="22" t="n">
        <v>10.2</v>
      </c>
      <c r="Q11" s="22" t="n">
        <v>0</v>
      </c>
      <c r="R11" s="22" t="n">
        <v>-0.2</v>
      </c>
      <c r="S11" s="22" t="n">
        <v>3.2</v>
      </c>
      <c r="T11" s="22" t="n">
        <v>3</v>
      </c>
      <c r="U11" s="22" t="n">
        <f aca="false">21.2-7.4</f>
        <v>13.8</v>
      </c>
      <c r="V11" s="36" t="n">
        <f aca="false">SUM(B11:U11)</f>
        <v>27.8</v>
      </c>
    </row>
    <row r="12" customFormat="false" ht="14.25" hidden="false" customHeight="false" outlineLevel="0" collapsed="false">
      <c r="A12" s="22" t="s">
        <v>49</v>
      </c>
      <c r="B12" s="37" t="n">
        <v>6.2</v>
      </c>
      <c r="C12" s="37" t="n">
        <v>1.9</v>
      </c>
      <c r="D12" s="37" t="n">
        <v>2.6</v>
      </c>
      <c r="E12" s="37" t="n">
        <v>-0.3</v>
      </c>
      <c r="F12" s="37" t="n">
        <v>-0.3</v>
      </c>
      <c r="G12" s="37" t="n">
        <v>5.3</v>
      </c>
      <c r="H12" s="37" t="n">
        <v>3.3</v>
      </c>
      <c r="I12" s="37" t="n">
        <v>-2.3</v>
      </c>
      <c r="J12" s="37" t="n">
        <v>0.4</v>
      </c>
      <c r="K12" s="37" t="n">
        <v>-2.7</v>
      </c>
      <c r="L12" s="37" t="n">
        <v>-2.8</v>
      </c>
      <c r="M12" s="37" t="n">
        <v>11</v>
      </c>
      <c r="N12" s="37" t="n">
        <v>6</v>
      </c>
      <c r="O12" s="37" t="n">
        <v>62.3</v>
      </c>
      <c r="P12" s="37" t="n">
        <v>0</v>
      </c>
      <c r="Q12" s="37" t="n">
        <v>5.5</v>
      </c>
      <c r="R12" s="37" t="n">
        <v>5.9</v>
      </c>
      <c r="S12" s="37" t="n">
        <v>18.4</v>
      </c>
      <c r="T12" s="37" t="n">
        <v>0.1</v>
      </c>
      <c r="U12" s="37" t="n">
        <v>17.9</v>
      </c>
      <c r="V12" s="36" t="n">
        <f aca="false">SUM(B12:U12)</f>
        <v>138.4</v>
      </c>
    </row>
    <row r="13" customFormat="false" ht="15" hidden="false" customHeight="false" outlineLevel="0" collapsed="false">
      <c r="A13" s="6" t="s">
        <v>26</v>
      </c>
      <c r="B13" s="26" t="n">
        <f aca="false">SUM(B8:B12)</f>
        <v>30.3</v>
      </c>
      <c r="C13" s="26" t="n">
        <f aca="false">SUM(C8:C12)</f>
        <v>224.9</v>
      </c>
      <c r="D13" s="26" t="n">
        <f aca="false">SUM(D8:D12)</f>
        <v>-30.4</v>
      </c>
      <c r="E13" s="26" t="n">
        <f aca="false">SUM(E8:E12)</f>
        <v>63.3</v>
      </c>
      <c r="F13" s="26" t="n">
        <f aca="false">SUM(F8:F12)</f>
        <v>-121.3</v>
      </c>
      <c r="G13" s="26" t="n">
        <f aca="false">SUM(G8:G12)</f>
        <v>91.2</v>
      </c>
      <c r="H13" s="26" t="n">
        <f aca="false">SUM(H8:H12)</f>
        <v>-29.3</v>
      </c>
      <c r="I13" s="26" t="n">
        <f aca="false">SUM(I8:I12)</f>
        <v>-107.9</v>
      </c>
      <c r="J13" s="26" t="n">
        <f aca="false">SUM(J8:J12)</f>
        <v>-95.7</v>
      </c>
      <c r="K13" s="26" t="n">
        <f aca="false">SUM(K8:K12)</f>
        <v>31</v>
      </c>
      <c r="L13" s="26" t="n">
        <f aca="false">SUM(L8:L12)</f>
        <v>9.9</v>
      </c>
      <c r="M13" s="26" t="n">
        <f aca="false">SUM(M8:M12)</f>
        <v>24.4</v>
      </c>
      <c r="N13" s="26" t="n">
        <f aca="false">SUM(N8:N12)</f>
        <v>10.2</v>
      </c>
      <c r="O13" s="26" t="n">
        <f aca="false">SUM(O8:O12)</f>
        <v>79.9</v>
      </c>
      <c r="P13" s="26" t="n">
        <f aca="false">SUM(P8:P12)</f>
        <v>30.6</v>
      </c>
      <c r="Q13" s="26" t="n">
        <f aca="false">SUM(Q8:Q12)</f>
        <v>12.9</v>
      </c>
      <c r="R13" s="26" t="n">
        <f aca="false">SUM(R8:R12)</f>
        <v>7.3</v>
      </c>
      <c r="S13" s="26" t="n">
        <f aca="false">SUM(S8:S12)</f>
        <v>26.5</v>
      </c>
      <c r="T13" s="26" t="n">
        <f aca="false">SUM(T8:T12)</f>
        <v>-54.8</v>
      </c>
      <c r="U13" s="26" t="n">
        <f aca="false">SUM(U8:U12)</f>
        <v>181.2</v>
      </c>
      <c r="V13" s="38" t="n">
        <f aca="false">SUM(V8:V12)</f>
        <v>384.2</v>
      </c>
    </row>
    <row r="14" customFormat="false" ht="15" hidden="false" customHeight="false" outlineLevel="0" collapsed="false">
      <c r="A14" s="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40"/>
    </row>
    <row r="15" customFormat="false" ht="15" hidden="false" customHeight="false" outlineLevel="0" collapsed="false">
      <c r="A15" s="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40"/>
    </row>
    <row r="16" customFormat="false" ht="15" hidden="false" customHeight="false" outlineLevel="0" collapsed="false">
      <c r="A16" s="6"/>
      <c r="B16" s="6"/>
      <c r="C16" s="6"/>
      <c r="D16" s="6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54"/>
    </row>
    <row r="17" customFormat="false" ht="15" hidden="false" customHeight="false" outlineLevel="0" collapsed="false">
      <c r="A17" s="12" t="s">
        <v>12</v>
      </c>
      <c r="B17" s="12"/>
      <c r="C17" s="12"/>
      <c r="D17" s="12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41"/>
    </row>
    <row r="18" customFormat="false" ht="14.25" hidden="false" customHeight="false" outlineLevel="0" collapsed="false">
      <c r="A18" s="7" t="s">
        <v>28</v>
      </c>
      <c r="B18" s="8" t="n">
        <v>0</v>
      </c>
      <c r="C18" s="8" t="n">
        <v>120</v>
      </c>
      <c r="D18" s="8" t="n">
        <v>150</v>
      </c>
      <c r="E18" s="8" t="n">
        <v>40</v>
      </c>
      <c r="F18" s="8" t="n">
        <v>0</v>
      </c>
      <c r="G18" s="8" t="n">
        <v>0</v>
      </c>
      <c r="H18" s="8" t="n">
        <v>-25</v>
      </c>
      <c r="I18" s="8" t="n">
        <v>-500</v>
      </c>
      <c r="J18" s="8" t="n">
        <v>-62</v>
      </c>
      <c r="K18" s="8" t="n">
        <v>0</v>
      </c>
      <c r="L18" s="8" t="n">
        <v>130</v>
      </c>
      <c r="M18" s="8" t="n">
        <v>70</v>
      </c>
      <c r="N18" s="8" t="n">
        <v>80</v>
      </c>
      <c r="O18" s="8" t="n">
        <v>80</v>
      </c>
      <c r="P18" s="8" t="n">
        <v>125</v>
      </c>
      <c r="Q18" s="8" t="n">
        <v>0</v>
      </c>
      <c r="R18" s="8" t="n">
        <v>40</v>
      </c>
      <c r="S18" s="8" t="n">
        <v>0.7</v>
      </c>
      <c r="T18" s="8" t="n">
        <v>40</v>
      </c>
      <c r="U18" s="8" t="n">
        <f aca="false">-176+23.4</f>
        <v>-152.6</v>
      </c>
      <c r="V18" s="42" t="n">
        <f aca="false">SUM(B18:U18)</f>
        <v>136.1</v>
      </c>
    </row>
    <row r="19" customFormat="false" ht="14.25" hidden="false" customHeight="false" outlineLevel="0" collapsed="false">
      <c r="A19" s="9" t="s">
        <v>29</v>
      </c>
      <c r="B19" s="43" t="n">
        <v>0</v>
      </c>
      <c r="C19" s="43" t="n">
        <v>107.6</v>
      </c>
      <c r="D19" s="43" t="n">
        <v>0</v>
      </c>
      <c r="E19" s="43" t="n">
        <v>0</v>
      </c>
      <c r="F19" s="43" t="n">
        <v>0</v>
      </c>
      <c r="G19" s="43" t="n">
        <v>0</v>
      </c>
      <c r="H19" s="43" t="n">
        <v>0</v>
      </c>
      <c r="I19" s="43" t="n">
        <v>0</v>
      </c>
      <c r="J19" s="43" t="n">
        <v>-40</v>
      </c>
      <c r="K19" s="43" t="n">
        <v>0</v>
      </c>
      <c r="L19" s="43" t="n">
        <v>0</v>
      </c>
      <c r="M19" s="43" t="n">
        <v>15</v>
      </c>
      <c r="N19" s="43" t="n">
        <v>0</v>
      </c>
      <c r="O19" s="43" t="n">
        <v>0</v>
      </c>
      <c r="P19" s="43" t="n">
        <v>0</v>
      </c>
      <c r="Q19" s="43" t="n">
        <v>0</v>
      </c>
      <c r="R19" s="43" t="n">
        <v>0</v>
      </c>
      <c r="S19" s="43" t="n">
        <v>0</v>
      </c>
      <c r="T19" s="43" t="n">
        <v>0.9</v>
      </c>
      <c r="U19" s="43" t="n">
        <v>0</v>
      </c>
      <c r="V19" s="36" t="n">
        <v>83.5</v>
      </c>
    </row>
    <row r="20" customFormat="false" ht="15" hidden="false" customHeight="false" outlineLevel="0" collapsed="false">
      <c r="A20" s="12" t="s">
        <v>30</v>
      </c>
      <c r="B20" s="26" t="n">
        <f aca="false">SUM(B18:B19)</f>
        <v>0</v>
      </c>
      <c r="C20" s="26" t="n">
        <f aca="false">SUM(C18:C19)</f>
        <v>227.6</v>
      </c>
      <c r="D20" s="26" t="n">
        <f aca="false">SUM(D18:D19)</f>
        <v>150</v>
      </c>
      <c r="E20" s="26" t="n">
        <f aca="false">SUM(E18:E19)</f>
        <v>40</v>
      </c>
      <c r="F20" s="26" t="n">
        <f aca="false">SUM(F18:F19)</f>
        <v>0</v>
      </c>
      <c r="G20" s="26" t="n">
        <f aca="false">SUM(G18:G19)</f>
        <v>0</v>
      </c>
      <c r="H20" s="26" t="n">
        <f aca="false">SUM(H18:H19)</f>
        <v>-25</v>
      </c>
      <c r="I20" s="26" t="n">
        <f aca="false">SUM(I18:I19)</f>
        <v>-500</v>
      </c>
      <c r="J20" s="26" t="n">
        <f aca="false">SUM(J18:J19)</f>
        <v>-102</v>
      </c>
      <c r="K20" s="26" t="n">
        <f aca="false">SUM(K18:K19)</f>
        <v>0</v>
      </c>
      <c r="L20" s="26" t="n">
        <f aca="false">SUM(L18:L19)</f>
        <v>130</v>
      </c>
      <c r="M20" s="26" t="n">
        <f aca="false">SUM(M18:M19)</f>
        <v>85</v>
      </c>
      <c r="N20" s="26" t="n">
        <f aca="false">SUM(N18:N19)</f>
        <v>80</v>
      </c>
      <c r="O20" s="26" t="n">
        <f aca="false">SUM(O18:O19)</f>
        <v>80</v>
      </c>
      <c r="P20" s="26" t="n">
        <f aca="false">SUM(P18:P19)</f>
        <v>125</v>
      </c>
      <c r="Q20" s="26" t="n">
        <f aca="false">SUM(Q18:Q19)</f>
        <v>0</v>
      </c>
      <c r="R20" s="26" t="n">
        <f aca="false">SUM(R18:R19)</f>
        <v>40</v>
      </c>
      <c r="S20" s="26" t="n">
        <f aca="false">SUM(S18:S19)</f>
        <v>0.7</v>
      </c>
      <c r="T20" s="26" t="n">
        <f aca="false">SUM(T18:T19)</f>
        <v>40.9</v>
      </c>
      <c r="U20" s="26" t="n">
        <f aca="false">SUM(U18:U19)</f>
        <v>-152.6</v>
      </c>
      <c r="V20" s="38" t="n">
        <f aca="false">SUM(V18:V19)</f>
        <v>219.6</v>
      </c>
    </row>
    <row r="21" customFormat="false" ht="12.75" hidden="false" customHeight="false" outlineLevel="0" collapsed="false">
      <c r="V21" s="45"/>
    </row>
    <row r="22" customFormat="false" ht="15" hidden="false" customHeight="false" outlineLevel="0" collapsed="false">
      <c r="A22" s="6" t="s">
        <v>31</v>
      </c>
      <c r="B22" s="28" t="n">
        <f aca="false">B13+B20</f>
        <v>30.3</v>
      </c>
      <c r="C22" s="28" t="n">
        <f aca="false">C13+C20</f>
        <v>452.5</v>
      </c>
      <c r="D22" s="28" t="n">
        <f aca="false">D13+D20</f>
        <v>119.6</v>
      </c>
      <c r="E22" s="28" t="n">
        <f aca="false">E13+E20</f>
        <v>103.3</v>
      </c>
      <c r="F22" s="28" t="n">
        <f aca="false">F13+F20</f>
        <v>-121.3</v>
      </c>
      <c r="G22" s="28" t="n">
        <f aca="false">G13+G20</f>
        <v>91.2</v>
      </c>
      <c r="H22" s="28" t="n">
        <f aca="false">H13+H20</f>
        <v>-54.3</v>
      </c>
      <c r="I22" s="28" t="n">
        <f aca="false">I13+I20</f>
        <v>-607.9</v>
      </c>
      <c r="J22" s="28" t="n">
        <f aca="false">J13+J20</f>
        <v>-197.7</v>
      </c>
      <c r="K22" s="28" t="n">
        <f aca="false">K13+K20</f>
        <v>31</v>
      </c>
      <c r="L22" s="28" t="n">
        <f aca="false">L13+L20</f>
        <v>139.9</v>
      </c>
      <c r="M22" s="28" t="n">
        <f aca="false">M13+M20</f>
        <v>109.4</v>
      </c>
      <c r="N22" s="28" t="n">
        <f aca="false">N13+N20</f>
        <v>90.2</v>
      </c>
      <c r="O22" s="28" t="n">
        <f aca="false">O13+O20</f>
        <v>159.9</v>
      </c>
      <c r="P22" s="28" t="n">
        <f aca="false">P13+P20</f>
        <v>155.6</v>
      </c>
      <c r="Q22" s="28" t="n">
        <f aca="false">Q13+Q20</f>
        <v>12.9</v>
      </c>
      <c r="R22" s="28" t="n">
        <f aca="false">R13+R20</f>
        <v>47.3</v>
      </c>
      <c r="S22" s="28" t="n">
        <f aca="false">S13+S20</f>
        <v>27.2</v>
      </c>
      <c r="T22" s="28" t="n">
        <f aca="false">T13+T20</f>
        <v>-13.9</v>
      </c>
      <c r="U22" s="28" t="n">
        <f aca="false">U13+U20</f>
        <v>28.6</v>
      </c>
      <c r="V22" s="46" t="n">
        <f aca="false">V13+V20</f>
        <v>603.8</v>
      </c>
    </row>
    <row r="23" customFormat="false" ht="15.75" hidden="false" customHeight="false" outlineLevel="0" collapsed="false">
      <c r="A23" s="6"/>
      <c r="N23" s="28"/>
      <c r="O23" s="28"/>
      <c r="P23" s="28"/>
      <c r="Q23" s="28"/>
      <c r="R23" s="28"/>
      <c r="S23" s="28"/>
      <c r="T23" s="28"/>
      <c r="U23" s="28"/>
      <c r="V23" s="56"/>
    </row>
    <row r="24" customFormat="false" ht="13.5" hidden="false" customHeight="false" outlineLevel="0" collapsed="false"/>
  </sheetData>
  <mergeCells count="1">
    <mergeCell ref="BT1:BX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V1" activePane="topRight" state="frozen"/>
      <selection pane="topLeft" activeCell="A1" activeCellId="0" sqref="A1"/>
      <selection pane="topRight" activeCell="A15" activeCellId="0" sqref="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6.99"/>
  </cols>
  <sheetData>
    <row r="1" customFormat="false" ht="29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Y1" s="29"/>
      <c r="Z1" s="29"/>
      <c r="AA1" s="29"/>
      <c r="AB1" s="29"/>
      <c r="AC1" s="29"/>
    </row>
    <row r="2" customFormat="false" ht="15.75" hidden="false" customHeight="true" outlineLevel="0" collapsed="false">
      <c r="A2" s="2" t="s">
        <v>50</v>
      </c>
    </row>
    <row r="3" customFormat="false" ht="15" hidden="false" customHeight="true" outlineLevel="0" collapsed="false">
      <c r="A3" s="0" t="s">
        <v>2</v>
      </c>
    </row>
    <row r="4" customFormat="false" ht="15" hidden="false" customHeight="true" outlineLevel="0" collapsed="false"/>
    <row r="5" customFormat="false" ht="15" hidden="false" customHeight="true" outlineLevel="0" collapsed="false"/>
    <row r="6" customFormat="false" ht="15.75" hidden="false" customHeight="false" outlineLevel="0" collapsed="false">
      <c r="W6" s="31" t="s">
        <v>51</v>
      </c>
    </row>
    <row r="7" customFormat="false" ht="15" hidden="false" customHeight="false" outlineLevel="0" collapsed="false">
      <c r="A7" s="57"/>
      <c r="B7" s="4" t="n">
        <v>36893</v>
      </c>
      <c r="C7" s="4" t="n">
        <v>36894</v>
      </c>
      <c r="D7" s="4" t="n">
        <v>36895</v>
      </c>
      <c r="E7" s="4" t="n">
        <v>36896</v>
      </c>
      <c r="F7" s="4" t="n">
        <v>36899</v>
      </c>
      <c r="G7" s="4" t="n">
        <v>36900</v>
      </c>
      <c r="H7" s="4" t="n">
        <v>36901</v>
      </c>
      <c r="I7" s="4" t="n">
        <v>36902</v>
      </c>
      <c r="J7" s="4" t="n">
        <v>36903</v>
      </c>
      <c r="K7" s="4" t="n">
        <v>36907</v>
      </c>
      <c r="L7" s="4" t="n">
        <v>36908</v>
      </c>
      <c r="M7" s="4" t="n">
        <v>36909</v>
      </c>
      <c r="N7" s="4" t="n">
        <v>36910</v>
      </c>
      <c r="O7" s="4" t="n">
        <v>36913</v>
      </c>
      <c r="P7" s="4" t="n">
        <v>36914</v>
      </c>
      <c r="Q7" s="4" t="n">
        <v>36915</v>
      </c>
      <c r="R7" s="4" t="n">
        <v>36916</v>
      </c>
      <c r="S7" s="4" t="n">
        <v>36917</v>
      </c>
      <c r="T7" s="4" t="n">
        <v>36920</v>
      </c>
      <c r="U7" s="4" t="n">
        <v>36921</v>
      </c>
      <c r="V7" s="4" t="n">
        <v>36922</v>
      </c>
      <c r="W7" s="32" t="s">
        <v>11</v>
      </c>
    </row>
    <row r="8" customFormat="false" ht="12.75" hidden="false" customHeight="false" outlineLevel="0" collapsed="false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45"/>
    </row>
    <row r="9" customFormat="false" ht="15" hidden="false" customHeight="false" outlineLevel="0" collapsed="false">
      <c r="A9" s="20" t="s">
        <v>19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45"/>
    </row>
    <row r="10" customFormat="false" ht="14.25" hidden="false" customHeight="false" outlineLevel="0" collapsed="false">
      <c r="A10" s="7" t="s">
        <v>45</v>
      </c>
      <c r="B10" s="21" t="n">
        <v>14.1</v>
      </c>
      <c r="C10" s="21" t="n">
        <v>-29.3</v>
      </c>
      <c r="D10" s="21" t="n">
        <v>37.6</v>
      </c>
      <c r="E10" s="21" t="n">
        <v>44.1</v>
      </c>
      <c r="F10" s="21" t="n">
        <v>-77.5</v>
      </c>
      <c r="G10" s="21" t="n">
        <v>5.8</v>
      </c>
      <c r="H10" s="21" t="n">
        <v>-52.4</v>
      </c>
      <c r="I10" s="21" t="n">
        <v>-12.9</v>
      </c>
      <c r="J10" s="21" t="n">
        <v>-10.3</v>
      </c>
      <c r="K10" s="21" t="n">
        <v>65.5</v>
      </c>
      <c r="L10" s="21" t="n">
        <v>11.5</v>
      </c>
      <c r="M10" s="21" t="n">
        <v>51.1</v>
      </c>
      <c r="N10" s="21" t="n">
        <v>90.9</v>
      </c>
      <c r="O10" s="21" t="n">
        <v>-17.2</v>
      </c>
      <c r="P10" s="21" t="n">
        <v>-27.7</v>
      </c>
      <c r="Q10" s="21" t="n">
        <v>25.9</v>
      </c>
      <c r="R10" s="21" t="n">
        <v>-7.3</v>
      </c>
      <c r="S10" s="21" t="n">
        <v>-15.4</v>
      </c>
      <c r="T10" s="21" t="n">
        <v>-31.8</v>
      </c>
      <c r="U10" s="21" t="n">
        <v>13.5</v>
      </c>
      <c r="V10" s="21" t="n">
        <v>70.9</v>
      </c>
      <c r="W10" s="58" t="n">
        <f aca="false">SUM(B10:V10)</f>
        <v>149.1</v>
      </c>
    </row>
    <row r="11" customFormat="false" ht="14.25" hidden="false" customHeight="false" outlineLevel="0" collapsed="false">
      <c r="A11" s="22" t="s">
        <v>46</v>
      </c>
      <c r="B11" s="22" t="n">
        <v>-47.5</v>
      </c>
      <c r="C11" s="22" t="n">
        <v>-5</v>
      </c>
      <c r="D11" s="22" t="n">
        <v>43.6</v>
      </c>
      <c r="E11" s="22" t="n">
        <v>25.3</v>
      </c>
      <c r="F11" s="22" t="n">
        <v>32.9</v>
      </c>
      <c r="G11" s="22" t="n">
        <v>24.7</v>
      </c>
      <c r="H11" s="22" t="n">
        <v>66.9</v>
      </c>
      <c r="I11" s="22" t="n">
        <v>29.9</v>
      </c>
      <c r="J11" s="22" t="n">
        <v>-4.1</v>
      </c>
      <c r="K11" s="22" t="n">
        <v>-4</v>
      </c>
      <c r="L11" s="22" t="n">
        <v>-16.5</v>
      </c>
      <c r="M11" s="22" t="n">
        <v>40.9</v>
      </c>
      <c r="N11" s="22" t="n">
        <v>3.6</v>
      </c>
      <c r="O11" s="22" t="n">
        <v>28.6</v>
      </c>
      <c r="P11" s="22" t="n">
        <v>20.8</v>
      </c>
      <c r="Q11" s="22" t="n">
        <v>11.6</v>
      </c>
      <c r="R11" s="22" t="n">
        <v>30.6</v>
      </c>
      <c r="S11" s="22" t="n">
        <v>33.5</v>
      </c>
      <c r="T11" s="22" t="n">
        <v>31.8</v>
      </c>
      <c r="U11" s="22" t="n">
        <v>15.6</v>
      </c>
      <c r="V11" s="22" t="n">
        <v>27.4</v>
      </c>
      <c r="W11" s="59" t="n">
        <f aca="false">SUM(B11:V11)</f>
        <v>390.6</v>
      </c>
    </row>
    <row r="12" customFormat="false" ht="14.25" hidden="false" customHeight="false" outlineLevel="0" collapsed="false">
      <c r="A12" s="55" t="s">
        <v>47</v>
      </c>
      <c r="B12" s="22" t="n">
        <v>3.7</v>
      </c>
      <c r="C12" s="22" t="n">
        <v>0.6</v>
      </c>
      <c r="D12" s="22" t="n">
        <v>0.8</v>
      </c>
      <c r="E12" s="22" t="n">
        <v>1</v>
      </c>
      <c r="F12" s="22" t="n">
        <v>1.7</v>
      </c>
      <c r="G12" s="22" t="n">
        <v>0.6</v>
      </c>
      <c r="H12" s="22" t="n">
        <v>0.4</v>
      </c>
      <c r="I12" s="22" t="n">
        <v>0.7</v>
      </c>
      <c r="J12" s="22" t="n">
        <v>0.5</v>
      </c>
      <c r="K12" s="22" t="n">
        <v>2.5</v>
      </c>
      <c r="L12" s="22" t="n">
        <v>0.5</v>
      </c>
      <c r="M12" s="22" t="n">
        <v>0.5</v>
      </c>
      <c r="N12" s="22" t="n">
        <v>0.7</v>
      </c>
      <c r="O12" s="22" t="n">
        <v>1.4</v>
      </c>
      <c r="P12" s="22" t="n">
        <v>0.6</v>
      </c>
      <c r="Q12" s="22" t="n">
        <v>0.5</v>
      </c>
      <c r="R12" s="22" t="n">
        <v>0.6</v>
      </c>
      <c r="S12" s="22" t="n">
        <v>0.6</v>
      </c>
      <c r="T12" s="22" t="n">
        <v>1.9</v>
      </c>
      <c r="U12" s="22" t="n">
        <v>0.5</v>
      </c>
      <c r="V12" s="22" t="n">
        <v>0.6</v>
      </c>
      <c r="W12" s="59" t="n">
        <f aca="false">SUM(B12:V12)</f>
        <v>20.9</v>
      </c>
    </row>
    <row r="13" customFormat="false" ht="14.25" hidden="false" customHeight="false" outlineLevel="0" collapsed="false">
      <c r="A13" s="55" t="s">
        <v>52</v>
      </c>
      <c r="B13" s="22" t="n">
        <v>0</v>
      </c>
      <c r="C13" s="22" t="n">
        <v>0</v>
      </c>
      <c r="D13" s="22" t="n">
        <v>0</v>
      </c>
      <c r="E13" s="22" t="n">
        <v>0</v>
      </c>
      <c r="F13" s="22" t="n">
        <v>0</v>
      </c>
      <c r="G13" s="22" t="n">
        <v>0</v>
      </c>
      <c r="H13" s="22" t="n">
        <v>0</v>
      </c>
      <c r="I13" s="22" t="n">
        <v>0</v>
      </c>
      <c r="J13" s="22" t="n">
        <v>0</v>
      </c>
      <c r="K13" s="22" t="n">
        <v>0</v>
      </c>
      <c r="L13" s="22" t="n">
        <v>0</v>
      </c>
      <c r="M13" s="22" t="n">
        <v>0</v>
      </c>
      <c r="N13" s="22" t="n">
        <v>0</v>
      </c>
      <c r="O13" s="22" t="n">
        <v>0</v>
      </c>
      <c r="P13" s="22" t="n">
        <v>0</v>
      </c>
      <c r="Q13" s="22" t="n">
        <v>0</v>
      </c>
      <c r="R13" s="22" t="n">
        <v>0</v>
      </c>
      <c r="S13" s="22" t="n">
        <v>0</v>
      </c>
      <c r="T13" s="22" t="n">
        <v>0</v>
      </c>
      <c r="U13" s="22" t="n">
        <v>0</v>
      </c>
      <c r="V13" s="22" t="n">
        <v>0</v>
      </c>
      <c r="W13" s="59" t="n">
        <f aca="false">SUM(B13:V13)</f>
        <v>0</v>
      </c>
    </row>
    <row r="14" customFormat="false" ht="14.25" hidden="false" customHeight="false" outlineLevel="0" collapsed="false">
      <c r="A14" s="55" t="s">
        <v>48</v>
      </c>
      <c r="B14" s="22" t="n">
        <v>0</v>
      </c>
      <c r="C14" s="22" t="n">
        <v>0</v>
      </c>
      <c r="D14" s="22" t="n">
        <v>0</v>
      </c>
      <c r="E14" s="22" t="n">
        <v>0</v>
      </c>
      <c r="F14" s="22" t="n">
        <v>0</v>
      </c>
      <c r="G14" s="22" t="n">
        <v>0</v>
      </c>
      <c r="H14" s="22" t="n">
        <v>0</v>
      </c>
      <c r="I14" s="22" t="n">
        <v>3.2</v>
      </c>
      <c r="J14" s="22" t="n">
        <v>0</v>
      </c>
      <c r="K14" s="22" t="n">
        <v>0</v>
      </c>
      <c r="L14" s="22" t="n">
        <v>0</v>
      </c>
      <c r="M14" s="22" t="n">
        <v>-10.4</v>
      </c>
      <c r="N14" s="22" t="n">
        <v>0</v>
      </c>
      <c r="O14" s="22" t="n">
        <v>0</v>
      </c>
      <c r="P14" s="22" t="n">
        <v>0</v>
      </c>
      <c r="Q14" s="22" t="n">
        <v>0</v>
      </c>
      <c r="R14" s="22" t="n">
        <f aca="false">5.4-253.3</f>
        <v>-247.9</v>
      </c>
      <c r="S14" s="22" t="n">
        <v>0</v>
      </c>
      <c r="T14" s="22" t="n">
        <v>0</v>
      </c>
      <c r="U14" s="22" t="n">
        <v>0</v>
      </c>
      <c r="V14" s="22" t="n">
        <v>0</v>
      </c>
      <c r="W14" s="59" t="n">
        <f aca="false">SUM(B14:V14)</f>
        <v>-255.1</v>
      </c>
    </row>
    <row r="15" customFormat="false" ht="14.25" hidden="false" customHeight="false" outlineLevel="0" collapsed="false">
      <c r="A15" s="22" t="s">
        <v>49</v>
      </c>
      <c r="B15" s="37" t="n">
        <v>-10</v>
      </c>
      <c r="C15" s="37" t="n">
        <v>-6.3</v>
      </c>
      <c r="D15" s="37" t="n">
        <v>-6.8</v>
      </c>
      <c r="E15" s="37" t="n">
        <v>-0.1</v>
      </c>
      <c r="F15" s="37" t="n">
        <v>1.7</v>
      </c>
      <c r="G15" s="37" t="n">
        <v>-0.7</v>
      </c>
      <c r="H15" s="37" t="n">
        <v>23.4</v>
      </c>
      <c r="I15" s="37" t="n">
        <v>1.1</v>
      </c>
      <c r="J15" s="37" t="n">
        <v>-0.5</v>
      </c>
      <c r="K15" s="37" t="n">
        <v>1.5</v>
      </c>
      <c r="L15" s="37" t="n">
        <v>0.8</v>
      </c>
      <c r="M15" s="37" t="n">
        <v>-0.5</v>
      </c>
      <c r="N15" s="37" t="n">
        <v>0.3</v>
      </c>
      <c r="O15" s="37" t="n">
        <v>-0.2</v>
      </c>
      <c r="P15" s="37" t="n">
        <v>-0.1</v>
      </c>
      <c r="Q15" s="37" t="n">
        <v>-0.2</v>
      </c>
      <c r="R15" s="37" t="n">
        <v>4.3</v>
      </c>
      <c r="S15" s="37" t="n">
        <v>0.4</v>
      </c>
      <c r="T15" s="37" t="n">
        <v>-4</v>
      </c>
      <c r="U15" s="37" t="n">
        <v>0.2</v>
      </c>
      <c r="V15" s="37" t="n">
        <v>0.2</v>
      </c>
      <c r="W15" s="59" t="n">
        <f aca="false">SUM(B15:V15)</f>
        <v>4.5</v>
      </c>
    </row>
    <row r="16" customFormat="false" ht="15" hidden="false" customHeight="false" outlineLevel="0" collapsed="false">
      <c r="A16" s="6" t="s">
        <v>26</v>
      </c>
      <c r="B16" s="26" t="n">
        <f aca="false">SUM(B10:B15)</f>
        <v>-39.7</v>
      </c>
      <c r="C16" s="26" t="n">
        <f aca="false">SUM(C10:C15)</f>
        <v>-40</v>
      </c>
      <c r="D16" s="26" t="n">
        <f aca="false">SUM(D10:D15)</f>
        <v>75.2</v>
      </c>
      <c r="E16" s="26" t="n">
        <f aca="false">SUM(E10:E15)</f>
        <v>70.3</v>
      </c>
      <c r="F16" s="26" t="n">
        <f aca="false">SUM(F10:F15)</f>
        <v>-41.2</v>
      </c>
      <c r="G16" s="26" t="n">
        <f aca="false">SUM(G10:G15)</f>
        <v>30.4</v>
      </c>
      <c r="H16" s="26" t="n">
        <f aca="false">SUM(H10:H15)</f>
        <v>38.3</v>
      </c>
      <c r="I16" s="26" t="n">
        <f aca="false">SUM(I10:I15)</f>
        <v>22</v>
      </c>
      <c r="J16" s="26" t="n">
        <f aca="false">SUM(J10:J15)</f>
        <v>-14.4</v>
      </c>
      <c r="K16" s="26" t="n">
        <f aca="false">SUM(K10:K15)</f>
        <v>65.5</v>
      </c>
      <c r="L16" s="26" t="n">
        <f aca="false">SUM(L10:L15)</f>
        <v>-3.7</v>
      </c>
      <c r="M16" s="26" t="n">
        <f aca="false">SUM(M10:M15)</f>
        <v>81.6</v>
      </c>
      <c r="N16" s="26" t="n">
        <f aca="false">SUM(N10:N15)</f>
        <v>95.5</v>
      </c>
      <c r="O16" s="26" t="n">
        <f aca="false">SUM(O10:O15)</f>
        <v>12.6</v>
      </c>
      <c r="P16" s="26" t="n">
        <f aca="false">SUM(P10:P15)</f>
        <v>-6.4</v>
      </c>
      <c r="Q16" s="26" t="n">
        <f aca="false">SUM(Q10:Q15)</f>
        <v>37.8</v>
      </c>
      <c r="R16" s="26" t="n">
        <f aca="false">SUM(R10:R15)</f>
        <v>-219.7</v>
      </c>
      <c r="S16" s="26" t="n">
        <f aca="false">SUM(S10:S15)</f>
        <v>19.1</v>
      </c>
      <c r="T16" s="26" t="n">
        <f aca="false">SUM(T10:T15)</f>
        <v>-2.1</v>
      </c>
      <c r="U16" s="26" t="n">
        <f aca="false">SUM(U10:U15)</f>
        <v>29.8</v>
      </c>
      <c r="V16" s="26" t="n">
        <f aca="false">SUM(V10:V15)</f>
        <v>99.1</v>
      </c>
      <c r="W16" s="38" t="n">
        <f aca="false">SUM(W10:W15)</f>
        <v>310</v>
      </c>
    </row>
    <row r="17" customFormat="false" ht="15" hidden="false" customHeight="false" outlineLevel="0" collapsed="false">
      <c r="A17" s="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45"/>
    </row>
    <row r="18" customFormat="false" ht="15" hidden="false" customHeight="false" outlineLevel="0" collapsed="false">
      <c r="A18" s="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45"/>
    </row>
    <row r="19" customFormat="false" ht="15" hidden="false" customHeight="false" outlineLevel="0" collapsed="false">
      <c r="A19" s="6"/>
      <c r="B19" s="9"/>
      <c r="C19" s="9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45"/>
    </row>
    <row r="20" customFormat="false" ht="15" hidden="false" customHeight="false" outlineLevel="0" collapsed="false">
      <c r="A20" s="12" t="s">
        <v>12</v>
      </c>
      <c r="B20" s="6"/>
      <c r="C20" s="6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45"/>
    </row>
    <row r="21" customFormat="false" ht="14.25" hidden="false" customHeight="false" outlineLevel="0" collapsed="false">
      <c r="A21" s="7" t="s">
        <v>28</v>
      </c>
      <c r="B21" s="8" t="n">
        <v>0</v>
      </c>
      <c r="C21" s="8" t="n">
        <v>0</v>
      </c>
      <c r="D21" s="8" t="n">
        <v>0</v>
      </c>
      <c r="E21" s="8" t="n">
        <v>0</v>
      </c>
      <c r="F21" s="8" t="n">
        <v>0</v>
      </c>
      <c r="G21" s="8" t="n">
        <v>0</v>
      </c>
      <c r="H21" s="8" t="n">
        <v>0</v>
      </c>
      <c r="I21" s="8" t="n">
        <v>0</v>
      </c>
      <c r="J21" s="8" t="n">
        <v>0</v>
      </c>
      <c r="K21" s="8" t="n">
        <v>-55</v>
      </c>
      <c r="L21" s="8" t="n">
        <v>11</v>
      </c>
      <c r="M21" s="8" t="n">
        <v>0</v>
      </c>
      <c r="N21" s="8" t="n">
        <v>0</v>
      </c>
      <c r="O21" s="8" t="n">
        <v>0</v>
      </c>
      <c r="P21" s="8" t="n">
        <v>0</v>
      </c>
      <c r="Q21" s="8" t="n">
        <v>0</v>
      </c>
      <c r="R21" s="8" t="n">
        <v>0</v>
      </c>
      <c r="S21" s="8" t="n">
        <v>0</v>
      </c>
      <c r="T21" s="8" t="n">
        <v>0</v>
      </c>
      <c r="U21" s="8" t="n">
        <v>0</v>
      </c>
      <c r="V21" s="8" t="n">
        <v>0</v>
      </c>
      <c r="W21" s="58" t="n">
        <f aca="false">SUM(B21:V21)</f>
        <v>-44</v>
      </c>
    </row>
    <row r="22" customFormat="false" ht="14.25" hidden="false" customHeight="false" outlineLevel="0" collapsed="false">
      <c r="A22" s="9" t="s">
        <v>29</v>
      </c>
      <c r="B22" s="43" t="n">
        <v>0</v>
      </c>
      <c r="C22" s="43" t="n">
        <v>0</v>
      </c>
      <c r="D22" s="43" t="n">
        <v>0</v>
      </c>
      <c r="E22" s="43" t="n">
        <v>0</v>
      </c>
      <c r="F22" s="43" t="n">
        <v>0</v>
      </c>
      <c r="G22" s="43" t="n">
        <v>0</v>
      </c>
      <c r="H22" s="43" t="n">
        <v>0</v>
      </c>
      <c r="I22" s="43" t="n">
        <v>0</v>
      </c>
      <c r="J22" s="43" t="n">
        <v>0</v>
      </c>
      <c r="K22" s="43" t="n">
        <v>0</v>
      </c>
      <c r="L22" s="43" t="n">
        <v>0</v>
      </c>
      <c r="M22" s="43" t="n">
        <v>0</v>
      </c>
      <c r="N22" s="43" t="n">
        <v>0</v>
      </c>
      <c r="O22" s="43" t="n">
        <v>0</v>
      </c>
      <c r="P22" s="43" t="n">
        <v>0</v>
      </c>
      <c r="Q22" s="43" t="n">
        <v>0</v>
      </c>
      <c r="R22" s="43" t="n">
        <v>0</v>
      </c>
      <c r="S22" s="43" t="n">
        <v>0</v>
      </c>
      <c r="T22" s="43" t="n">
        <v>0</v>
      </c>
      <c r="U22" s="43" t="n">
        <v>20</v>
      </c>
      <c r="V22" s="43" t="n">
        <v>0</v>
      </c>
      <c r="W22" s="61" t="n">
        <f aca="false">SUM(B22:V22)</f>
        <v>20</v>
      </c>
    </row>
    <row r="23" customFormat="false" ht="15" hidden="false" customHeight="false" outlineLevel="0" collapsed="false">
      <c r="A23" s="12" t="s">
        <v>30</v>
      </c>
      <c r="B23" s="26" t="n">
        <f aca="false">SUM(B21:B22)</f>
        <v>0</v>
      </c>
      <c r="C23" s="26" t="n">
        <f aca="false">SUM(C21:C22)</f>
        <v>0</v>
      </c>
      <c r="D23" s="26" t="n">
        <f aca="false">SUM(D21:D22)</f>
        <v>0</v>
      </c>
      <c r="E23" s="26" t="n">
        <f aca="false">SUM(E21:E22)</f>
        <v>0</v>
      </c>
      <c r="F23" s="26" t="n">
        <f aca="false">SUM(F21:F22)</f>
        <v>0</v>
      </c>
      <c r="G23" s="26" t="n">
        <f aca="false">SUM(G21:G22)</f>
        <v>0</v>
      </c>
      <c r="H23" s="26" t="n">
        <f aca="false">SUM(H21:H22)</f>
        <v>0</v>
      </c>
      <c r="I23" s="26" t="n">
        <f aca="false">SUM(I21:I22)</f>
        <v>0</v>
      </c>
      <c r="J23" s="26" t="n">
        <f aca="false">SUM(J21:J22)</f>
        <v>0</v>
      </c>
      <c r="K23" s="26" t="n">
        <f aca="false">SUM(K21:K22)</f>
        <v>-55</v>
      </c>
      <c r="L23" s="26" t="n">
        <f aca="false">SUM(L21:L22)</f>
        <v>11</v>
      </c>
      <c r="M23" s="26" t="n">
        <f aca="false">SUM(M21:M22)</f>
        <v>0</v>
      </c>
      <c r="N23" s="26" t="n">
        <f aca="false">SUM(N21:N22)</f>
        <v>0</v>
      </c>
      <c r="O23" s="26" t="n">
        <f aca="false">SUM(O21:O22)</f>
        <v>0</v>
      </c>
      <c r="P23" s="26" t="n">
        <f aca="false">SUM(P21:P22)</f>
        <v>0</v>
      </c>
      <c r="Q23" s="26" t="n">
        <f aca="false">SUM(Q21:Q22)</f>
        <v>0</v>
      </c>
      <c r="R23" s="26" t="n">
        <f aca="false">SUM(R21:R22)</f>
        <v>0</v>
      </c>
      <c r="S23" s="26" t="n">
        <f aca="false">SUM(S21:S22)</f>
        <v>0</v>
      </c>
      <c r="T23" s="26" t="n">
        <f aca="false">SUM(T21:T22)</f>
        <v>0</v>
      </c>
      <c r="U23" s="26" t="n">
        <f aca="false">SUM(U21:U22)</f>
        <v>20</v>
      </c>
      <c r="V23" s="26" t="n">
        <f aca="false">SUM(V21:V22)</f>
        <v>0</v>
      </c>
      <c r="W23" s="38" t="n">
        <f aca="false">SUM(W21:W22)</f>
        <v>-24</v>
      </c>
    </row>
    <row r="24" customFormat="false" ht="12.75" hidden="false" customHeight="false" outlineLevel="0" collapsed="false">
      <c r="W24" s="45"/>
    </row>
    <row r="25" customFormat="false" ht="15" hidden="false" customHeight="false" outlineLevel="0" collapsed="false">
      <c r="A25" s="6" t="s">
        <v>31</v>
      </c>
      <c r="B25" s="28" t="n">
        <f aca="false">B16+B23</f>
        <v>-39.7</v>
      </c>
      <c r="C25" s="28" t="n">
        <f aca="false">C16+C23</f>
        <v>-40</v>
      </c>
      <c r="D25" s="28" t="n">
        <f aca="false">D16+D23</f>
        <v>75.2</v>
      </c>
      <c r="E25" s="28" t="n">
        <f aca="false">E16+E23</f>
        <v>70.3</v>
      </c>
      <c r="F25" s="28" t="n">
        <f aca="false">F16+F23</f>
        <v>-41.2</v>
      </c>
      <c r="G25" s="28" t="n">
        <f aca="false">G16+G23</f>
        <v>30.4</v>
      </c>
      <c r="H25" s="28" t="n">
        <f aca="false">H16+H23</f>
        <v>38.3</v>
      </c>
      <c r="I25" s="28" t="n">
        <f aca="false">I16+I23</f>
        <v>22</v>
      </c>
      <c r="J25" s="28" t="n">
        <f aca="false">J16+J23</f>
        <v>-14.4</v>
      </c>
      <c r="K25" s="28" t="n">
        <f aca="false">K16+K23</f>
        <v>10.5</v>
      </c>
      <c r="L25" s="28" t="n">
        <f aca="false">L16+L23</f>
        <v>7.3</v>
      </c>
      <c r="M25" s="28" t="n">
        <f aca="false">M16+M23</f>
        <v>81.6</v>
      </c>
      <c r="N25" s="28" t="n">
        <f aca="false">N16+N23</f>
        <v>95.5</v>
      </c>
      <c r="O25" s="28" t="n">
        <f aca="false">O16+O23</f>
        <v>12.6</v>
      </c>
      <c r="P25" s="28" t="n">
        <f aca="false">P16+P23</f>
        <v>-6.4</v>
      </c>
      <c r="Q25" s="28" t="n">
        <f aca="false">Q16+Q23</f>
        <v>37.8</v>
      </c>
      <c r="R25" s="28" t="n">
        <f aca="false">R16+R23</f>
        <v>-219.7</v>
      </c>
      <c r="S25" s="28" t="n">
        <f aca="false">S16+S23</f>
        <v>19.1</v>
      </c>
      <c r="T25" s="28" t="n">
        <f aca="false">T16+T23</f>
        <v>-2.1</v>
      </c>
      <c r="U25" s="28" t="n">
        <f aca="false">U16+U23</f>
        <v>49.8</v>
      </c>
      <c r="V25" s="28" t="n">
        <f aca="false">V16+V23</f>
        <v>99.1</v>
      </c>
      <c r="W25" s="46" t="n">
        <f aca="false">W16+W23</f>
        <v>286</v>
      </c>
    </row>
    <row r="26" customFormat="false" ht="13.5" hidden="false" customHeight="false" outlineLevel="0" collapsed="false">
      <c r="W26" s="47"/>
    </row>
    <row r="27" customFormat="false" ht="13.5" hidden="false" customHeight="false" outlineLevel="0" collapsed="false"/>
  </sheetData>
  <mergeCells count="1">
    <mergeCell ref="Y1:AC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J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M1" activePane="topRight" state="frozen"/>
      <selection pane="topLeft" activeCell="A1" activeCellId="0" sqref="A1"/>
      <selection pane="topRight" activeCell="A15" activeCellId="0" sqref="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6.99"/>
  </cols>
  <sheetData>
    <row r="1" customFormat="false" ht="29.25" hidden="false" customHeight="true" outlineLevel="0" collapsed="false">
      <c r="A1" s="1" t="s">
        <v>0</v>
      </c>
      <c r="B1" s="1"/>
      <c r="C1" s="1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AF1" s="29" t="s">
        <v>8</v>
      </c>
      <c r="AG1" s="29"/>
      <c r="AH1" s="29"/>
      <c r="AI1" s="29"/>
      <c r="AJ1" s="29"/>
    </row>
    <row r="2" customFormat="false" ht="15.75" hidden="false" customHeight="true" outlineLevel="0" collapsed="false">
      <c r="A2" s="50" t="s">
        <v>53</v>
      </c>
      <c r="AB2" s="30"/>
    </row>
    <row r="3" customFormat="false" ht="15" hidden="false" customHeight="true" outlineLevel="0" collapsed="false">
      <c r="A3" s="0" t="s">
        <v>2</v>
      </c>
    </row>
    <row r="4" customFormat="false" ht="15" hidden="false" customHeight="true" outlineLevel="0" collapsed="false"/>
    <row r="5" customFormat="false" ht="15" hidden="false" customHeight="true" outlineLevel="0" collapsed="false"/>
    <row r="6" customFormat="false" ht="15.75" hidden="false" customHeight="false" outlineLevel="0" collapsed="false">
      <c r="U6" s="31" t="s">
        <v>54</v>
      </c>
    </row>
    <row r="7" customFormat="false" ht="15" hidden="false" customHeight="false" outlineLevel="0" collapsed="false">
      <c r="A7" s="57"/>
      <c r="B7" s="4" t="n">
        <v>36923</v>
      </c>
      <c r="C7" s="4" t="n">
        <v>36924</v>
      </c>
      <c r="D7" s="4" t="n">
        <v>36927</v>
      </c>
      <c r="E7" s="4" t="n">
        <v>36928</v>
      </c>
      <c r="F7" s="4" t="n">
        <v>36929</v>
      </c>
      <c r="G7" s="4" t="n">
        <v>36930</v>
      </c>
      <c r="H7" s="4" t="n">
        <v>36931</v>
      </c>
      <c r="I7" s="4" t="n">
        <v>36934</v>
      </c>
      <c r="J7" s="4" t="n">
        <v>36935</v>
      </c>
      <c r="K7" s="4" t="n">
        <v>36936</v>
      </c>
      <c r="L7" s="4" t="n">
        <v>36937</v>
      </c>
      <c r="M7" s="4" t="n">
        <v>36938</v>
      </c>
      <c r="N7" s="4" t="n">
        <v>36942</v>
      </c>
      <c r="O7" s="4" t="n">
        <v>36943</v>
      </c>
      <c r="P7" s="4" t="n">
        <v>36944</v>
      </c>
      <c r="Q7" s="4" t="n">
        <v>36945</v>
      </c>
      <c r="R7" s="4" t="n">
        <v>36948</v>
      </c>
      <c r="S7" s="4" t="n">
        <v>36949</v>
      </c>
      <c r="T7" s="4" t="n">
        <v>36950</v>
      </c>
      <c r="U7" s="62" t="s">
        <v>11</v>
      </c>
    </row>
    <row r="8" customFormat="false" ht="12.75" hidden="false" customHeight="false" outlineLevel="0" collapsed="false">
      <c r="A8" s="5"/>
      <c r="B8" s="5"/>
      <c r="C8" s="5"/>
      <c r="D8" s="5"/>
      <c r="E8" s="5"/>
      <c r="F8" s="5"/>
      <c r="G8" s="5"/>
      <c r="H8" s="5"/>
      <c r="I8" s="5"/>
      <c r="U8" s="45"/>
    </row>
    <row r="9" customFormat="false" ht="15" hidden="false" customHeight="false" outlineLevel="0" collapsed="false">
      <c r="A9" s="20" t="s">
        <v>55</v>
      </c>
      <c r="B9" s="9"/>
      <c r="C9" s="9"/>
      <c r="D9" s="9"/>
      <c r="E9" s="9"/>
      <c r="F9" s="9"/>
      <c r="G9" s="9"/>
      <c r="H9" s="9"/>
      <c r="I9" s="9"/>
      <c r="U9" s="45"/>
    </row>
    <row r="10" customFormat="false" ht="14.25" hidden="false" customHeight="false" outlineLevel="0" collapsed="false">
      <c r="A10" s="7" t="s">
        <v>45</v>
      </c>
      <c r="B10" s="21" t="n">
        <v>28</v>
      </c>
      <c r="C10" s="21" t="n">
        <v>5.1</v>
      </c>
      <c r="D10" s="21" t="n">
        <v>-39.7</v>
      </c>
      <c r="E10" s="21" t="n">
        <v>-15.7</v>
      </c>
      <c r="F10" s="21" t="n">
        <v>30.1</v>
      </c>
      <c r="G10" s="21" t="n">
        <v>-53.5</v>
      </c>
      <c r="H10" s="21" t="n">
        <v>21.8</v>
      </c>
      <c r="I10" s="21" t="n">
        <v>17.1</v>
      </c>
      <c r="J10" s="39" t="n">
        <v>68.6</v>
      </c>
      <c r="K10" s="39" t="n">
        <v>-26.1</v>
      </c>
      <c r="L10" s="39" t="n">
        <v>7.9</v>
      </c>
      <c r="M10" s="39" t="n">
        <v>12.4</v>
      </c>
      <c r="N10" s="39" t="n">
        <v>2</v>
      </c>
      <c r="O10" s="39" t="n">
        <v>3.3</v>
      </c>
      <c r="P10" s="39" t="n">
        <v>-45.6</v>
      </c>
      <c r="Q10" s="39" t="n">
        <v>13.2</v>
      </c>
      <c r="R10" s="39" t="n">
        <v>12.8</v>
      </c>
      <c r="S10" s="39" t="n">
        <v>13.6</v>
      </c>
      <c r="T10" s="39" t="n">
        <v>-11.3</v>
      </c>
      <c r="U10" s="63" t="n">
        <f aca="false">SUM(B10:T10)</f>
        <v>44</v>
      </c>
    </row>
    <row r="11" customFormat="false" ht="14.25" hidden="false" customHeight="false" outlineLevel="0" collapsed="false">
      <c r="A11" s="22" t="s">
        <v>46</v>
      </c>
      <c r="B11" s="22" t="n">
        <v>13.8</v>
      </c>
      <c r="C11" s="22" t="n">
        <v>-23.8</v>
      </c>
      <c r="D11" s="22" t="n">
        <v>-31.6</v>
      </c>
      <c r="E11" s="22" t="n">
        <v>6.1</v>
      </c>
      <c r="F11" s="22" t="n">
        <v>-57.1</v>
      </c>
      <c r="G11" s="22" t="n">
        <v>37.1</v>
      </c>
      <c r="H11" s="22" t="n">
        <v>3.7</v>
      </c>
      <c r="I11" s="22" t="n">
        <v>19.1</v>
      </c>
      <c r="J11" s="22" t="n">
        <v>19.1</v>
      </c>
      <c r="K11" s="22" t="n">
        <v>10.7</v>
      </c>
      <c r="L11" s="22" t="n">
        <v>-11.3</v>
      </c>
      <c r="M11" s="22" t="n">
        <v>3.1</v>
      </c>
      <c r="N11" s="22" t="n">
        <v>-20.3</v>
      </c>
      <c r="O11" s="22" t="n">
        <v>-32.1</v>
      </c>
      <c r="P11" s="22" t="n">
        <v>-13.7</v>
      </c>
      <c r="Q11" s="22" t="n">
        <v>9.1</v>
      </c>
      <c r="R11" s="22" t="n">
        <v>-3</v>
      </c>
      <c r="S11" s="22" t="n">
        <v>-2.2</v>
      </c>
      <c r="T11" s="22" t="n">
        <v>-7.6</v>
      </c>
      <c r="U11" s="36" t="n">
        <f aca="false">SUM(B11:T11)</f>
        <v>-80.9</v>
      </c>
    </row>
    <row r="12" customFormat="false" ht="14.25" hidden="false" customHeight="false" outlineLevel="0" collapsed="false">
      <c r="A12" s="55" t="s">
        <v>47</v>
      </c>
      <c r="B12" s="22" t="n">
        <v>0.6</v>
      </c>
      <c r="C12" s="22" t="n">
        <v>0.4</v>
      </c>
      <c r="D12" s="22" t="n">
        <v>1.5</v>
      </c>
      <c r="E12" s="22" t="n">
        <v>0.6</v>
      </c>
      <c r="F12" s="22" t="n">
        <v>0.5</v>
      </c>
      <c r="G12" s="22" t="n">
        <v>0.5</v>
      </c>
      <c r="H12" s="22" t="n">
        <v>0.5</v>
      </c>
      <c r="I12" s="22" t="n">
        <v>1.5</v>
      </c>
      <c r="J12" s="22" t="n">
        <v>0.5</v>
      </c>
      <c r="K12" s="22" t="n">
        <v>0.5</v>
      </c>
      <c r="L12" s="22" t="n">
        <v>0.5</v>
      </c>
      <c r="M12" s="22" t="n">
        <v>0.4</v>
      </c>
      <c r="N12" s="22" t="n">
        <v>2</v>
      </c>
      <c r="O12" s="22" t="n">
        <v>0.5</v>
      </c>
      <c r="P12" s="22" t="n">
        <v>0.6</v>
      </c>
      <c r="Q12" s="22" t="n">
        <v>0.5</v>
      </c>
      <c r="R12" s="22" t="n">
        <v>1.5</v>
      </c>
      <c r="S12" s="22" t="n">
        <v>0.5</v>
      </c>
      <c r="T12" s="22" t="n">
        <v>0.5</v>
      </c>
      <c r="U12" s="36" t="n">
        <f aca="false">SUM(B12:T12)</f>
        <v>14.1</v>
      </c>
    </row>
    <row r="13" customFormat="false" ht="14.25" hidden="false" customHeight="false" outlineLevel="0" collapsed="false">
      <c r="A13" s="55" t="s">
        <v>52</v>
      </c>
      <c r="B13" s="22" t="n">
        <v>0</v>
      </c>
      <c r="C13" s="22" t="n">
        <v>0</v>
      </c>
      <c r="D13" s="22" t="n">
        <v>0</v>
      </c>
      <c r="E13" s="22" t="n">
        <v>0</v>
      </c>
      <c r="F13" s="22" t="n">
        <v>0</v>
      </c>
      <c r="G13" s="22" t="n">
        <v>0</v>
      </c>
      <c r="H13" s="22" t="n">
        <v>0</v>
      </c>
      <c r="I13" s="22" t="n">
        <v>0</v>
      </c>
      <c r="J13" s="22" t="n">
        <v>0</v>
      </c>
      <c r="K13" s="22" t="n">
        <v>0</v>
      </c>
      <c r="L13" s="22" t="n">
        <v>0</v>
      </c>
      <c r="M13" s="22" t="n">
        <v>0</v>
      </c>
      <c r="N13" s="22" t="n">
        <v>0</v>
      </c>
      <c r="O13" s="22" t="n">
        <v>0</v>
      </c>
      <c r="P13" s="22" t="n">
        <v>0</v>
      </c>
      <c r="Q13" s="22" t="n">
        <v>0</v>
      </c>
      <c r="R13" s="22" t="n">
        <v>0</v>
      </c>
      <c r="S13" s="22" t="n">
        <v>0</v>
      </c>
      <c r="T13" s="22" t="n">
        <v>0</v>
      </c>
      <c r="U13" s="36" t="n">
        <f aca="false">SUM(B13:T13)</f>
        <v>0</v>
      </c>
    </row>
    <row r="14" customFormat="false" ht="14.25" hidden="false" customHeight="false" outlineLevel="0" collapsed="false">
      <c r="A14" s="55" t="s">
        <v>48</v>
      </c>
      <c r="B14" s="22" t="n">
        <f aca="false">5.6-0.7</f>
        <v>4.9</v>
      </c>
      <c r="C14" s="22" t="n">
        <v>0</v>
      </c>
      <c r="D14" s="22" t="n">
        <v>0</v>
      </c>
      <c r="E14" s="22" t="n">
        <v>0</v>
      </c>
      <c r="F14" s="22" t="n">
        <v>0</v>
      </c>
      <c r="G14" s="22" t="n">
        <v>25.6</v>
      </c>
      <c r="H14" s="22" t="n">
        <v>0</v>
      </c>
      <c r="I14" s="22" t="n">
        <v>-9.1</v>
      </c>
      <c r="J14" s="22" t="n">
        <v>0</v>
      </c>
      <c r="K14" s="22" t="n">
        <v>0</v>
      </c>
      <c r="L14" s="22" t="n">
        <v>-3</v>
      </c>
      <c r="M14" s="22" t="n">
        <v>0</v>
      </c>
      <c r="N14" s="22" t="n">
        <v>0</v>
      </c>
      <c r="O14" s="22" t="n">
        <v>25.9</v>
      </c>
      <c r="P14" s="22" t="n">
        <v>-3.6</v>
      </c>
      <c r="Q14" s="22" t="n">
        <v>-17.1</v>
      </c>
      <c r="R14" s="22" t="n">
        <v>0</v>
      </c>
      <c r="S14" s="22" t="n">
        <v>0</v>
      </c>
      <c r="T14" s="22" t="n">
        <v>0</v>
      </c>
      <c r="U14" s="36" t="n">
        <f aca="false">SUM(B14:T14)</f>
        <v>23.6</v>
      </c>
    </row>
    <row r="15" customFormat="false" ht="14.25" hidden="false" customHeight="false" outlineLevel="0" collapsed="false">
      <c r="A15" s="22" t="s">
        <v>49</v>
      </c>
      <c r="B15" s="22" t="n">
        <v>-0.5</v>
      </c>
      <c r="C15" s="22" t="n">
        <v>-0.2</v>
      </c>
      <c r="D15" s="22" t="n">
        <v>0</v>
      </c>
      <c r="E15" s="22" t="n">
        <v>0</v>
      </c>
      <c r="F15" s="22" t="n">
        <v>0.3</v>
      </c>
      <c r="G15" s="22" t="n">
        <v>-0.8</v>
      </c>
      <c r="H15" s="22" t="n">
        <v>-0.4</v>
      </c>
      <c r="I15" s="22" t="n">
        <v>0</v>
      </c>
      <c r="J15" s="22" t="n">
        <v>0.1</v>
      </c>
      <c r="K15" s="22" t="n">
        <v>0.1</v>
      </c>
      <c r="L15" s="22" t="n">
        <v>1.4</v>
      </c>
      <c r="M15" s="22" t="n">
        <v>0.2</v>
      </c>
      <c r="N15" s="22" t="n">
        <v>1.6</v>
      </c>
      <c r="O15" s="22" t="n">
        <v>-0.2</v>
      </c>
      <c r="P15" s="22" t="n">
        <v>0</v>
      </c>
      <c r="Q15" s="22" t="n">
        <v>-0.5</v>
      </c>
      <c r="R15" s="22" t="n">
        <v>0.3</v>
      </c>
      <c r="S15" s="22" t="n">
        <v>0.1</v>
      </c>
      <c r="T15" s="22" t="n">
        <v>-0.4</v>
      </c>
      <c r="U15" s="64" t="n">
        <f aca="false">SUM(B15:T15)</f>
        <v>1.1</v>
      </c>
    </row>
    <row r="16" customFormat="false" ht="15" hidden="false" customHeight="false" outlineLevel="0" collapsed="false">
      <c r="A16" s="6" t="s">
        <v>56</v>
      </c>
      <c r="B16" s="26" t="n">
        <f aca="false">SUM(B10:B15)</f>
        <v>46.8</v>
      </c>
      <c r="C16" s="26" t="n">
        <f aca="false">SUM(C10:C15)</f>
        <v>-18.5</v>
      </c>
      <c r="D16" s="26" t="n">
        <f aca="false">SUM(D10:D15)</f>
        <v>-69.8</v>
      </c>
      <c r="E16" s="26" t="n">
        <f aca="false">SUM(E10:E15)</f>
        <v>-9</v>
      </c>
      <c r="F16" s="26" t="n">
        <f aca="false">SUM(F10:F15)</f>
        <v>-26.2</v>
      </c>
      <c r="G16" s="26" t="n">
        <f aca="false">SUM(G10:G15)</f>
        <v>8.9</v>
      </c>
      <c r="H16" s="26" t="n">
        <f aca="false">SUM(H10:H15)</f>
        <v>25.6</v>
      </c>
      <c r="I16" s="26" t="n">
        <f aca="false">SUM(I10:I15)</f>
        <v>28.6</v>
      </c>
      <c r="J16" s="26" t="n">
        <f aca="false">SUM(J10:J15)</f>
        <v>88.3</v>
      </c>
      <c r="K16" s="26" t="n">
        <f aca="false">SUM(K10:K15)</f>
        <v>-14.8</v>
      </c>
      <c r="L16" s="26" t="n">
        <f aca="false">SUM(L10:L15)</f>
        <v>-4.5</v>
      </c>
      <c r="M16" s="26" t="n">
        <f aca="false">SUM(M10:M15)</f>
        <v>16.1</v>
      </c>
      <c r="N16" s="26" t="n">
        <f aca="false">SUM(N10:N15)</f>
        <v>-14.7</v>
      </c>
      <c r="O16" s="26" t="n">
        <f aca="false">SUM(O10:O15)</f>
        <v>-2.6</v>
      </c>
      <c r="P16" s="26" t="n">
        <f aca="false">SUM(P10:P15)</f>
        <v>-62.3</v>
      </c>
      <c r="Q16" s="26" t="n">
        <f aca="false">SUM(Q10:Q15)</f>
        <v>5.2</v>
      </c>
      <c r="R16" s="26" t="n">
        <f aca="false">SUM(R10:R15)</f>
        <v>11.6</v>
      </c>
      <c r="S16" s="26" t="n">
        <f aca="false">SUM(S10:S15)</f>
        <v>12</v>
      </c>
      <c r="T16" s="26" t="n">
        <f aca="false">SUM(T10:T15)</f>
        <v>-18.8</v>
      </c>
      <c r="U16" s="40" t="n">
        <f aca="false">SUM(U10:U15)</f>
        <v>1.9</v>
      </c>
    </row>
    <row r="17" customFormat="false" ht="15" hidden="false" customHeight="false" outlineLevel="0" collapsed="false">
      <c r="A17" s="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40"/>
    </row>
    <row r="18" customFormat="false" ht="15" hidden="false" customHeight="false" outlineLevel="0" collapsed="false">
      <c r="A18" s="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40"/>
    </row>
    <row r="19" customFormat="false" ht="15" hidden="false" customHeight="false" outlineLevel="0" collapsed="false">
      <c r="A19" s="6"/>
      <c r="B19" s="60"/>
      <c r="C19" s="60"/>
      <c r="D19" s="60"/>
      <c r="E19" s="60"/>
      <c r="F19" s="60"/>
      <c r="G19" s="60"/>
      <c r="H19" s="60"/>
      <c r="I19" s="60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6"/>
    </row>
    <row r="20" customFormat="false" ht="15" hidden="false" customHeight="false" outlineLevel="0" collapsed="false">
      <c r="A20" s="12" t="s">
        <v>12</v>
      </c>
      <c r="B20" s="60"/>
      <c r="C20" s="60"/>
      <c r="D20" s="60"/>
      <c r="E20" s="60"/>
      <c r="F20" s="60"/>
      <c r="G20" s="60"/>
      <c r="H20" s="60"/>
      <c r="I20" s="60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</row>
    <row r="21" customFormat="false" ht="14.25" hidden="false" customHeight="false" outlineLevel="0" collapsed="false">
      <c r="A21" s="7" t="s">
        <v>28</v>
      </c>
      <c r="B21" s="8" t="n">
        <v>0</v>
      </c>
      <c r="C21" s="8" t="n">
        <v>0</v>
      </c>
      <c r="D21" s="8" t="n">
        <v>0</v>
      </c>
      <c r="E21" s="8" t="n">
        <v>0</v>
      </c>
      <c r="F21" s="8" t="n">
        <v>0</v>
      </c>
      <c r="G21" s="8" t="n">
        <v>0</v>
      </c>
      <c r="H21" s="8" t="n">
        <v>0</v>
      </c>
      <c r="I21" s="8" t="n">
        <v>0</v>
      </c>
      <c r="J21" s="8" t="n">
        <v>0</v>
      </c>
      <c r="K21" s="8" t="n">
        <v>0</v>
      </c>
      <c r="L21" s="8" t="n">
        <v>0</v>
      </c>
      <c r="M21" s="8" t="n">
        <v>0</v>
      </c>
      <c r="N21" s="8" t="n">
        <v>0</v>
      </c>
      <c r="O21" s="8" t="n">
        <v>0</v>
      </c>
      <c r="P21" s="8" t="n">
        <v>0</v>
      </c>
      <c r="Q21" s="8" t="n">
        <v>100</v>
      </c>
      <c r="R21" s="8" t="n">
        <v>-100</v>
      </c>
      <c r="S21" s="8" t="n">
        <v>0</v>
      </c>
      <c r="T21" s="8" t="n">
        <v>0</v>
      </c>
      <c r="U21" s="42" t="n">
        <f aca="false">SUM(B21:T21)</f>
        <v>0</v>
      </c>
    </row>
    <row r="22" customFormat="false" ht="14.25" hidden="false" customHeight="false" outlineLevel="0" collapsed="false">
      <c r="A22" s="9" t="s">
        <v>29</v>
      </c>
      <c r="B22" s="43" t="n">
        <v>11.4</v>
      </c>
      <c r="C22" s="43" t="n">
        <v>0</v>
      </c>
      <c r="D22" s="43" t="n">
        <v>0</v>
      </c>
      <c r="E22" s="43" t="n">
        <v>0</v>
      </c>
      <c r="F22" s="43" t="n">
        <v>0</v>
      </c>
      <c r="G22" s="43" t="n">
        <v>0</v>
      </c>
      <c r="H22" s="43" t="n">
        <v>0</v>
      </c>
      <c r="I22" s="43" t="n">
        <v>0</v>
      </c>
      <c r="J22" s="43" t="n">
        <v>0</v>
      </c>
      <c r="K22" s="43" t="n">
        <v>0</v>
      </c>
      <c r="L22" s="43" t="n">
        <v>0</v>
      </c>
      <c r="M22" s="43" t="n">
        <v>0</v>
      </c>
      <c r="N22" s="43" t="n">
        <v>0</v>
      </c>
      <c r="O22" s="43" t="n">
        <v>0</v>
      </c>
      <c r="P22" s="43" t="n">
        <v>0</v>
      </c>
      <c r="Q22" s="43" t="n">
        <v>0</v>
      </c>
      <c r="R22" s="43" t="n">
        <v>0</v>
      </c>
      <c r="S22" s="43" t="n">
        <v>0</v>
      </c>
      <c r="T22" s="43" t="n">
        <v>0</v>
      </c>
      <c r="U22" s="44" t="n">
        <f aca="false">SUM(B22:T22)</f>
        <v>11.4</v>
      </c>
    </row>
    <row r="23" customFormat="false" ht="15" hidden="false" customHeight="false" outlineLevel="0" collapsed="false">
      <c r="A23" s="12" t="s">
        <v>30</v>
      </c>
      <c r="B23" s="26" t="n">
        <f aca="false">SUM(B21:B22)</f>
        <v>11.4</v>
      </c>
      <c r="C23" s="26" t="n">
        <f aca="false">SUM(C21:C22)</f>
        <v>0</v>
      </c>
      <c r="D23" s="26" t="n">
        <f aca="false">SUM(D21:D22)</f>
        <v>0</v>
      </c>
      <c r="E23" s="26" t="n">
        <f aca="false">SUM(E21:E22)</f>
        <v>0</v>
      </c>
      <c r="F23" s="26" t="n">
        <f aca="false">SUM(F21:F22)</f>
        <v>0</v>
      </c>
      <c r="G23" s="26" t="n">
        <f aca="false">SUM(G21:G22)</f>
        <v>0</v>
      </c>
      <c r="H23" s="26" t="n">
        <f aca="false">SUM(H21:H22)</f>
        <v>0</v>
      </c>
      <c r="I23" s="26" t="n">
        <f aca="false">SUM(I21:I22)</f>
        <v>0</v>
      </c>
      <c r="J23" s="26" t="n">
        <f aca="false">SUM(J21:J22)</f>
        <v>0</v>
      </c>
      <c r="K23" s="26" t="n">
        <f aca="false">SUM(K21:K22)</f>
        <v>0</v>
      </c>
      <c r="L23" s="26" t="n">
        <f aca="false">SUM(L21:L22)</f>
        <v>0</v>
      </c>
      <c r="M23" s="26" t="n">
        <f aca="false">SUM(M21:M22)</f>
        <v>0</v>
      </c>
      <c r="N23" s="26" t="n">
        <f aca="false">SUM(N21:N22)</f>
        <v>0</v>
      </c>
      <c r="O23" s="26" t="n">
        <f aca="false">SUM(O21:O22)</f>
        <v>0</v>
      </c>
      <c r="P23" s="26" t="n">
        <f aca="false">SUM(P21:P22)</f>
        <v>0</v>
      </c>
      <c r="Q23" s="26" t="n">
        <f aca="false">SUM(Q21:Q22)</f>
        <v>100</v>
      </c>
      <c r="R23" s="26" t="n">
        <f aca="false">SUM(R21:R22)</f>
        <v>-100</v>
      </c>
      <c r="S23" s="26" t="n">
        <f aca="false">SUM(S21:S22)</f>
        <v>0</v>
      </c>
      <c r="T23" s="26" t="n">
        <f aca="false">SUM(T21:T22)</f>
        <v>0</v>
      </c>
      <c r="U23" s="40" t="n">
        <f aca="false">SUM(U21:U22)</f>
        <v>11.4</v>
      </c>
    </row>
    <row r="24" customFormat="false" ht="12.75" hidden="false" customHeight="false" outlineLevel="0" collapsed="false">
      <c r="U24" s="45"/>
    </row>
    <row r="25" customFormat="false" ht="15" hidden="false" customHeight="false" outlineLevel="0" collapsed="false">
      <c r="A25" s="6" t="s">
        <v>57</v>
      </c>
      <c r="B25" s="28" t="n">
        <f aca="false">B16+B23</f>
        <v>58.2</v>
      </c>
      <c r="C25" s="28" t="n">
        <f aca="false">C16+C23</f>
        <v>-18.5</v>
      </c>
      <c r="D25" s="28" t="n">
        <f aca="false">D16+D23</f>
        <v>-69.8</v>
      </c>
      <c r="E25" s="28" t="n">
        <f aca="false">E16+E23</f>
        <v>-9</v>
      </c>
      <c r="F25" s="28" t="n">
        <f aca="false">F16+F23</f>
        <v>-26.2</v>
      </c>
      <c r="G25" s="28" t="n">
        <f aca="false">G16+G23</f>
        <v>8.9</v>
      </c>
      <c r="H25" s="28" t="n">
        <f aca="false">H16+H23</f>
        <v>25.6</v>
      </c>
      <c r="I25" s="28" t="n">
        <f aca="false">I16+I23</f>
        <v>28.6</v>
      </c>
      <c r="J25" s="28" t="n">
        <f aca="false">J16+J23</f>
        <v>88.3</v>
      </c>
      <c r="K25" s="28" t="n">
        <f aca="false">K16+K23</f>
        <v>-14.8</v>
      </c>
      <c r="L25" s="28" t="n">
        <f aca="false">L16+L23</f>
        <v>-4.5</v>
      </c>
      <c r="M25" s="28" t="n">
        <f aca="false">M16+M23</f>
        <v>16.1</v>
      </c>
      <c r="N25" s="28" t="n">
        <f aca="false">N16+N23</f>
        <v>-14.7</v>
      </c>
      <c r="O25" s="28" t="n">
        <f aca="false">O16+O23</f>
        <v>-2.6</v>
      </c>
      <c r="P25" s="28" t="n">
        <f aca="false">P16+P23</f>
        <v>-62.3</v>
      </c>
      <c r="Q25" s="28" t="n">
        <f aca="false">Q16+Q23</f>
        <v>105.2</v>
      </c>
      <c r="R25" s="28" t="n">
        <f aca="false">R16+R23</f>
        <v>-88.4</v>
      </c>
      <c r="S25" s="28" t="n">
        <f aca="false">S16+S23</f>
        <v>12</v>
      </c>
      <c r="T25" s="28" t="n">
        <f aca="false">T16+T23</f>
        <v>-18.8</v>
      </c>
      <c r="U25" s="46" t="n">
        <f aca="false">U16+U23</f>
        <v>13.3</v>
      </c>
    </row>
    <row r="26" customFormat="false" ht="13.5" hidden="false" customHeight="false" outlineLevel="0" collapsed="false">
      <c r="U26" s="47"/>
    </row>
    <row r="27" customFormat="false" ht="13.5" hidden="false" customHeight="false" outlineLevel="0" collapsed="false"/>
  </sheetData>
  <mergeCells count="1">
    <mergeCell ref="AF1:AJ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U27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pane xSplit="1" ySplit="0" topLeftCell="U1" activePane="topRight" state="frozen"/>
      <selection pane="topLeft" activeCell="A2" activeCellId="0" sqref="A2"/>
      <selection pane="topRight" activeCell="Z18" activeCellId="0" sqref="Z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6.99"/>
    <col collapsed="false" customWidth="true" hidden="false" outlineLevel="0" max="24" min="24" style="0" width="10.41"/>
  </cols>
  <sheetData>
    <row r="1" customFormat="false" ht="29.25" hidden="false" customHeight="true" outlineLevel="0" collapsed="false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48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49"/>
      <c r="X1" s="49"/>
      <c r="Y1" s="49"/>
      <c r="Z1" s="49"/>
      <c r="AA1" s="49"/>
      <c r="AB1" s="49"/>
      <c r="AC1" s="49"/>
      <c r="AD1" s="49"/>
      <c r="BQ1" s="29" t="s">
        <v>8</v>
      </c>
      <c r="BR1" s="29"/>
      <c r="BS1" s="29"/>
      <c r="BT1" s="29"/>
      <c r="BU1" s="29"/>
    </row>
    <row r="2" customFormat="false" ht="15.75" hidden="false" customHeight="true" outlineLevel="0" collapsed="false">
      <c r="A2" s="50" t="s">
        <v>58</v>
      </c>
      <c r="BM2" s="30"/>
    </row>
    <row r="3" customFormat="false" ht="15" hidden="false" customHeight="true" outlineLevel="0" collapsed="false">
      <c r="A3" s="0" t="s">
        <v>2</v>
      </c>
      <c r="AP3" s="30"/>
    </row>
    <row r="4" customFormat="false" ht="15" hidden="false" customHeight="true" outlineLevel="0" collapsed="false">
      <c r="AP4" s="30"/>
    </row>
    <row r="5" customFormat="false" ht="15" hidden="false" customHeight="true" outlineLevel="0" collapsed="false">
      <c r="AP5" s="30"/>
    </row>
    <row r="6" customFormat="false" ht="15.75" hidden="false" customHeight="false" outlineLevel="0" collapsed="false">
      <c r="X6" s="31" t="s">
        <v>59</v>
      </c>
    </row>
    <row r="7" customFormat="false" ht="15" hidden="false" customHeight="false" outlineLevel="0" collapsed="false">
      <c r="A7" s="57"/>
      <c r="B7" s="4" t="n">
        <v>36951</v>
      </c>
      <c r="C7" s="4" t="n">
        <v>36952</v>
      </c>
      <c r="D7" s="4" t="n">
        <v>36955</v>
      </c>
      <c r="E7" s="4" t="n">
        <v>36956</v>
      </c>
      <c r="F7" s="4" t="n">
        <v>36957</v>
      </c>
      <c r="G7" s="4" t="n">
        <v>36958</v>
      </c>
      <c r="H7" s="4" t="n">
        <v>36959</v>
      </c>
      <c r="I7" s="4" t="n">
        <v>36962</v>
      </c>
      <c r="J7" s="4" t="n">
        <v>36963</v>
      </c>
      <c r="K7" s="4" t="n">
        <v>36964</v>
      </c>
      <c r="L7" s="4" t="n">
        <v>36965</v>
      </c>
      <c r="M7" s="4" t="n">
        <v>36966</v>
      </c>
      <c r="N7" s="4" t="n">
        <v>36969</v>
      </c>
      <c r="O7" s="4" t="n">
        <v>36970</v>
      </c>
      <c r="P7" s="4" t="n">
        <v>36971</v>
      </c>
      <c r="Q7" s="4" t="n">
        <v>36972</v>
      </c>
      <c r="R7" s="4" t="n">
        <v>36973</v>
      </c>
      <c r="S7" s="4" t="n">
        <v>36976</v>
      </c>
      <c r="T7" s="4" t="n">
        <v>36977</v>
      </c>
      <c r="U7" s="4" t="n">
        <v>36978</v>
      </c>
      <c r="V7" s="4" t="n">
        <v>36979</v>
      </c>
      <c r="W7" s="4" t="n">
        <v>36980</v>
      </c>
      <c r="X7" s="32" t="s">
        <v>11</v>
      </c>
    </row>
    <row r="8" customFormat="false" ht="12.75" hidden="false" customHeight="false" outlineLevel="0" collapsed="false">
      <c r="A8" s="5"/>
      <c r="X8" s="45"/>
    </row>
    <row r="9" customFormat="false" ht="15" hidden="false" customHeight="false" outlineLevel="0" collapsed="false">
      <c r="A9" s="20" t="s">
        <v>19</v>
      </c>
      <c r="X9" s="45"/>
    </row>
    <row r="10" customFormat="false" ht="14.25" hidden="false" customHeight="false" outlineLevel="0" collapsed="false">
      <c r="A10" s="7" t="s">
        <v>45</v>
      </c>
      <c r="B10" s="39" t="n">
        <v>-13.8</v>
      </c>
      <c r="C10" s="39" t="n">
        <v>7.9</v>
      </c>
      <c r="D10" s="39" t="n">
        <v>39.8</v>
      </c>
      <c r="E10" s="39" t="n">
        <v>-22.5</v>
      </c>
      <c r="F10" s="39" t="n">
        <v>23.9</v>
      </c>
      <c r="G10" s="39" t="n">
        <v>6.9</v>
      </c>
      <c r="H10" s="39" t="n">
        <v>40.8</v>
      </c>
      <c r="I10" s="39" t="n">
        <v>23</v>
      </c>
      <c r="J10" s="39" t="n">
        <v>-16.5</v>
      </c>
      <c r="K10" s="39" t="n">
        <v>-11.7</v>
      </c>
      <c r="L10" s="39" t="n">
        <v>9.5</v>
      </c>
      <c r="M10" s="39" t="n">
        <v>11.1</v>
      </c>
      <c r="N10" s="39" t="n">
        <v>38.5</v>
      </c>
      <c r="O10" s="39" t="n">
        <v>44.9</v>
      </c>
      <c r="P10" s="39" t="n">
        <v>12.4</v>
      </c>
      <c r="Q10" s="39" t="n">
        <v>-9.9</v>
      </c>
      <c r="R10" s="39" t="n">
        <v>15.1</v>
      </c>
      <c r="S10" s="39" t="n">
        <v>20.3</v>
      </c>
      <c r="T10" s="39" t="n">
        <v>-27.3</v>
      </c>
      <c r="U10" s="39" t="n">
        <v>67.3</v>
      </c>
      <c r="V10" s="39" t="n">
        <v>33.4</v>
      </c>
      <c r="W10" s="39" t="n">
        <v>42.7</v>
      </c>
      <c r="X10" s="63" t="n">
        <f aca="false">SUM(B10:W10)</f>
        <v>335.8</v>
      </c>
    </row>
    <row r="11" customFormat="false" ht="14.25" hidden="false" customHeight="false" outlineLevel="0" collapsed="false">
      <c r="A11" s="22" t="s">
        <v>46</v>
      </c>
      <c r="B11" s="22" t="n">
        <v>25.3</v>
      </c>
      <c r="C11" s="22" t="n">
        <v>7</v>
      </c>
      <c r="D11" s="22" t="n">
        <v>40.6</v>
      </c>
      <c r="E11" s="22" t="n">
        <v>10.1</v>
      </c>
      <c r="F11" s="22" t="n">
        <v>-8.1</v>
      </c>
      <c r="G11" s="22" t="n">
        <v>8.1</v>
      </c>
      <c r="H11" s="22" t="n">
        <v>5.3</v>
      </c>
      <c r="I11" s="22" t="n">
        <v>-20.7</v>
      </c>
      <c r="J11" s="22" t="n">
        <v>-21.1</v>
      </c>
      <c r="K11" s="22" t="n">
        <v>-0.5</v>
      </c>
      <c r="L11" s="22" t="n">
        <v>16.5</v>
      </c>
      <c r="M11" s="22" t="n">
        <v>30.5</v>
      </c>
      <c r="N11" s="22" t="n">
        <v>25.5</v>
      </c>
      <c r="O11" s="22" t="n">
        <v>4.1</v>
      </c>
      <c r="P11" s="22" t="n">
        <v>10</v>
      </c>
      <c r="Q11" s="22" t="n">
        <v>3.8</v>
      </c>
      <c r="R11" s="22" t="n">
        <v>7.4</v>
      </c>
      <c r="S11" s="22" t="n">
        <v>1.5</v>
      </c>
      <c r="T11" s="22" t="n">
        <v>15.2</v>
      </c>
      <c r="U11" s="22" t="n">
        <v>7.4</v>
      </c>
      <c r="V11" s="22" t="n">
        <v>1</v>
      </c>
      <c r="W11" s="22" t="n">
        <v>18</v>
      </c>
      <c r="X11" s="36" t="n">
        <f aca="false">SUM(B11:W11)</f>
        <v>186.9</v>
      </c>
    </row>
    <row r="12" customFormat="false" ht="14.25" hidden="false" customHeight="false" outlineLevel="0" collapsed="false">
      <c r="A12" s="55" t="s">
        <v>47</v>
      </c>
      <c r="B12" s="22" t="n">
        <v>0.6</v>
      </c>
      <c r="C12" s="22" t="n">
        <v>0.5</v>
      </c>
      <c r="D12" s="22" t="n">
        <v>1.5</v>
      </c>
      <c r="E12" s="22" t="n">
        <v>0.6</v>
      </c>
      <c r="F12" s="22" t="n">
        <v>0.5</v>
      </c>
      <c r="G12" s="22" t="n">
        <v>0.5</v>
      </c>
      <c r="H12" s="22" t="n">
        <v>0.4</v>
      </c>
      <c r="I12" s="22" t="n">
        <v>1.5</v>
      </c>
      <c r="J12" s="22" t="n">
        <v>0.5</v>
      </c>
      <c r="K12" s="22" t="n">
        <v>0.4</v>
      </c>
      <c r="L12" s="22" t="n">
        <v>0.5</v>
      </c>
      <c r="M12" s="22" t="n">
        <v>0.5</v>
      </c>
      <c r="N12" s="22" t="n">
        <v>1.5</v>
      </c>
      <c r="O12" s="22" t="n">
        <v>0.4</v>
      </c>
      <c r="P12" s="22" t="n">
        <v>0.5</v>
      </c>
      <c r="Q12" s="22" t="n">
        <v>0.3</v>
      </c>
      <c r="R12" s="22" t="n">
        <v>0.5</v>
      </c>
      <c r="S12" s="22" t="n">
        <v>1.3</v>
      </c>
      <c r="T12" s="22" t="n">
        <v>0.4</v>
      </c>
      <c r="U12" s="22" t="n">
        <v>0.5</v>
      </c>
      <c r="V12" s="22" t="n">
        <v>0.4</v>
      </c>
      <c r="W12" s="22" t="n">
        <v>0.3</v>
      </c>
      <c r="X12" s="36" t="n">
        <f aca="false">SUM(B12:W12)</f>
        <v>14.1</v>
      </c>
    </row>
    <row r="13" customFormat="false" ht="14.25" hidden="false" customHeight="false" outlineLevel="0" collapsed="false">
      <c r="A13" s="55" t="s">
        <v>52</v>
      </c>
      <c r="B13" s="22" t="n">
        <v>0</v>
      </c>
      <c r="C13" s="22" t="n">
        <v>0</v>
      </c>
      <c r="D13" s="22" t="n">
        <v>0</v>
      </c>
      <c r="E13" s="22" t="n">
        <v>0</v>
      </c>
      <c r="F13" s="22" t="n">
        <v>0</v>
      </c>
      <c r="G13" s="22" t="n">
        <v>0</v>
      </c>
      <c r="H13" s="22" t="n">
        <v>0</v>
      </c>
      <c r="I13" s="22" t="n">
        <v>0</v>
      </c>
      <c r="J13" s="22" t="n">
        <v>0</v>
      </c>
      <c r="K13" s="22" t="n">
        <v>0</v>
      </c>
      <c r="L13" s="22" t="n">
        <v>0</v>
      </c>
      <c r="M13" s="22" t="n">
        <v>0</v>
      </c>
      <c r="N13" s="22" t="n">
        <v>0</v>
      </c>
      <c r="O13" s="22" t="n">
        <v>0</v>
      </c>
      <c r="P13" s="22" t="n">
        <v>0</v>
      </c>
      <c r="Q13" s="22" t="n">
        <v>0</v>
      </c>
      <c r="R13" s="22" t="n">
        <v>0</v>
      </c>
      <c r="S13" s="22" t="n">
        <v>225</v>
      </c>
      <c r="T13" s="22" t="n">
        <v>0</v>
      </c>
      <c r="U13" s="22" t="n">
        <v>0</v>
      </c>
      <c r="V13" s="22" t="n">
        <v>0</v>
      </c>
      <c r="W13" s="22" t="n">
        <v>0</v>
      </c>
      <c r="X13" s="36" t="n">
        <f aca="false">SUM(B13:W13)</f>
        <v>225</v>
      </c>
    </row>
    <row r="14" customFormat="false" ht="14.25" hidden="false" customHeight="false" outlineLevel="0" collapsed="false">
      <c r="A14" s="55" t="s">
        <v>48</v>
      </c>
      <c r="B14" s="22" t="n">
        <v>0</v>
      </c>
      <c r="C14" s="22" t="n">
        <v>1.7</v>
      </c>
      <c r="D14" s="22" t="n">
        <f aca="false">0.2</f>
        <v>0.2</v>
      </c>
      <c r="E14" s="22" t="n">
        <v>0</v>
      </c>
      <c r="F14" s="22" t="n">
        <f aca="false">0.2</f>
        <v>0.2</v>
      </c>
      <c r="G14" s="22" t="n">
        <f aca="false">0.3</f>
        <v>0.3</v>
      </c>
      <c r="H14" s="22" t="n">
        <f aca="false">4.9-3</f>
        <v>1.9</v>
      </c>
      <c r="I14" s="22" t="n">
        <v>0</v>
      </c>
      <c r="J14" s="22" t="n">
        <v>0</v>
      </c>
      <c r="K14" s="22" t="n">
        <v>0.3</v>
      </c>
      <c r="L14" s="22" t="n">
        <v>0.7</v>
      </c>
      <c r="M14" s="22" t="n">
        <v>-0.1</v>
      </c>
      <c r="N14" s="22" t="n">
        <v>0</v>
      </c>
      <c r="O14" s="22" t="n">
        <v>0</v>
      </c>
      <c r="P14" s="22" t="n">
        <v>0</v>
      </c>
      <c r="Q14" s="22" t="n">
        <v>1</v>
      </c>
      <c r="R14" s="22" t="n">
        <v>-2.1</v>
      </c>
      <c r="S14" s="22" t="n">
        <f aca="false">225-4.3-225</f>
        <v>-4.30000000000001</v>
      </c>
      <c r="T14" s="22" t="n">
        <v>0</v>
      </c>
      <c r="U14" s="22" t="n">
        <f aca="false">3.4+0.2-4</f>
        <v>-0.4</v>
      </c>
      <c r="V14" s="22" t="n">
        <f aca="false">3.1+1.1</f>
        <v>4.2</v>
      </c>
      <c r="W14" s="22" t="n">
        <f aca="false">0.9+2.6+247.3</f>
        <v>250.8</v>
      </c>
      <c r="X14" s="36" t="n">
        <f aca="false">SUM(B14:W14)</f>
        <v>254.4</v>
      </c>
    </row>
    <row r="15" customFormat="false" ht="14.25" hidden="false" customHeight="false" outlineLevel="0" collapsed="false">
      <c r="A15" s="22" t="s">
        <v>49</v>
      </c>
      <c r="B15" s="22" t="n">
        <v>0.2</v>
      </c>
      <c r="C15" s="22" t="n">
        <v>-0.3</v>
      </c>
      <c r="D15" s="22" t="n">
        <v>0.1</v>
      </c>
      <c r="E15" s="22" t="n">
        <v>0.2</v>
      </c>
      <c r="F15" s="22" t="n">
        <v>0.3</v>
      </c>
      <c r="G15" s="22" t="n">
        <v>3.2</v>
      </c>
      <c r="H15" s="22" t="n">
        <v>0</v>
      </c>
      <c r="I15" s="22" t="n">
        <v>-0.2</v>
      </c>
      <c r="J15" s="22" t="n">
        <v>0.6</v>
      </c>
      <c r="K15" s="22" t="n">
        <v>-0.5</v>
      </c>
      <c r="L15" s="22" t="n">
        <v>-0.6</v>
      </c>
      <c r="M15" s="22" t="n">
        <v>1</v>
      </c>
      <c r="N15" s="22" t="n">
        <v>-2.6</v>
      </c>
      <c r="O15" s="22" t="n">
        <v>-5.8</v>
      </c>
      <c r="P15" s="22" t="n">
        <v>-4.3</v>
      </c>
      <c r="Q15" s="22" t="n">
        <v>-3.3</v>
      </c>
      <c r="R15" s="22" t="n">
        <v>3.1</v>
      </c>
      <c r="S15" s="22" t="n">
        <v>4.1</v>
      </c>
      <c r="T15" s="22" t="n">
        <v>4.1</v>
      </c>
      <c r="U15" s="22" t="n">
        <v>-3</v>
      </c>
      <c r="V15" s="22" t="n">
        <v>-2.8</v>
      </c>
      <c r="W15" s="22" t="n">
        <v>11.1</v>
      </c>
      <c r="X15" s="36" t="n">
        <f aca="false">SUM(B15:W15)</f>
        <v>4.6</v>
      </c>
    </row>
    <row r="16" customFormat="false" ht="15" hidden="false" customHeight="false" outlineLevel="0" collapsed="false">
      <c r="A16" s="6" t="s">
        <v>26</v>
      </c>
      <c r="B16" s="26" t="n">
        <f aca="false">SUM(B10:B15)</f>
        <v>12.3</v>
      </c>
      <c r="C16" s="26" t="n">
        <f aca="false">SUM(C10:C15)</f>
        <v>16.8</v>
      </c>
      <c r="D16" s="26" t="n">
        <f aca="false">SUM(D10:D15)</f>
        <v>82.2</v>
      </c>
      <c r="E16" s="26" t="n">
        <f aca="false">SUM(E10:E15)</f>
        <v>-11.6</v>
      </c>
      <c r="F16" s="26" t="n">
        <f aca="false">SUM(F10:F15)</f>
        <v>16.8</v>
      </c>
      <c r="G16" s="26" t="n">
        <f aca="false">SUM(G10:G15)</f>
        <v>19</v>
      </c>
      <c r="H16" s="26" t="n">
        <f aca="false">SUM(H10:H15)</f>
        <v>48.4</v>
      </c>
      <c r="I16" s="26" t="n">
        <f aca="false">SUM(I10:I15)</f>
        <v>3.6</v>
      </c>
      <c r="J16" s="26" t="n">
        <f aca="false">SUM(J10:J15)</f>
        <v>-36.5</v>
      </c>
      <c r="K16" s="26" t="n">
        <f aca="false">SUM(K10:K15)</f>
        <v>-12</v>
      </c>
      <c r="L16" s="26" t="n">
        <f aca="false">SUM(L10:L15)</f>
        <v>26.6</v>
      </c>
      <c r="M16" s="26" t="n">
        <f aca="false">SUM(M10:M15)</f>
        <v>43</v>
      </c>
      <c r="N16" s="26" t="n">
        <f aca="false">SUM(N10:N15)</f>
        <v>62.9</v>
      </c>
      <c r="O16" s="26" t="n">
        <f aca="false">SUM(O10:O15)</f>
        <v>43.6</v>
      </c>
      <c r="P16" s="26" t="n">
        <f aca="false">SUM(P10:P15)</f>
        <v>18.6</v>
      </c>
      <c r="Q16" s="26" t="n">
        <f aca="false">SUM(Q10:Q15)</f>
        <v>-8.1</v>
      </c>
      <c r="R16" s="26" t="n">
        <f aca="false">SUM(R10:R15)</f>
        <v>24</v>
      </c>
      <c r="S16" s="26" t="n">
        <f aca="false">SUM(S10:S15)</f>
        <v>247.9</v>
      </c>
      <c r="T16" s="26" t="n">
        <f aca="false">SUM(T10:T15)</f>
        <v>-7.6</v>
      </c>
      <c r="U16" s="26" t="n">
        <f aca="false">SUM(U10:U15)</f>
        <v>71.8</v>
      </c>
      <c r="V16" s="26" t="n">
        <f aca="false">SUM(V10:V15)</f>
        <v>36.2</v>
      </c>
      <c r="W16" s="26" t="n">
        <f aca="false">SUM(W10:W15)</f>
        <v>322.9</v>
      </c>
      <c r="X16" s="38" t="n">
        <f aca="false">SUM(X10:X15)</f>
        <v>1020.8</v>
      </c>
    </row>
    <row r="17" customFormat="false" ht="15" hidden="false" customHeight="false" outlineLevel="0" collapsed="false">
      <c r="A17" s="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40"/>
    </row>
    <row r="18" customFormat="false" ht="15" hidden="false" customHeight="false" outlineLevel="0" collapsed="false">
      <c r="A18" s="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40"/>
    </row>
    <row r="19" customFormat="false" ht="15" hidden="false" customHeight="false" outlineLevel="0" collapsed="false">
      <c r="A19" s="6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6"/>
    </row>
    <row r="20" customFormat="false" ht="15" hidden="false" customHeight="false" outlineLevel="0" collapsed="false">
      <c r="A20" s="12" t="s">
        <v>12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6"/>
    </row>
    <row r="21" customFormat="false" ht="14.25" hidden="false" customHeight="false" outlineLevel="0" collapsed="false">
      <c r="A21" s="7" t="s">
        <v>28</v>
      </c>
      <c r="B21" s="8" t="n">
        <v>0</v>
      </c>
      <c r="C21" s="8" t="n">
        <v>0</v>
      </c>
      <c r="D21" s="8" t="n">
        <v>-1.7</v>
      </c>
      <c r="E21" s="8" t="n">
        <v>0</v>
      </c>
      <c r="F21" s="8" t="n">
        <v>0</v>
      </c>
      <c r="G21" s="8" t="n">
        <v>0</v>
      </c>
      <c r="H21" s="8" t="n">
        <v>0</v>
      </c>
      <c r="I21" s="8" t="n">
        <v>0</v>
      </c>
      <c r="J21" s="8" t="n">
        <v>0</v>
      </c>
      <c r="K21" s="8" t="n">
        <v>0</v>
      </c>
      <c r="L21" s="8" t="n">
        <v>0</v>
      </c>
      <c r="M21" s="8" t="n">
        <v>0</v>
      </c>
      <c r="N21" s="8" t="n">
        <v>0</v>
      </c>
      <c r="O21" s="8" t="n">
        <v>0</v>
      </c>
      <c r="P21" s="8" t="n">
        <v>40</v>
      </c>
      <c r="Q21" s="8" t="n">
        <v>0</v>
      </c>
      <c r="R21" s="8" t="n">
        <v>0</v>
      </c>
      <c r="S21" s="8" t="n">
        <v>0</v>
      </c>
      <c r="T21" s="8" t="n">
        <v>0</v>
      </c>
      <c r="U21" s="8" t="n">
        <v>75</v>
      </c>
      <c r="V21" s="8" t="n">
        <v>0</v>
      </c>
      <c r="W21" s="8" t="n">
        <f aca="false">67+12.8+7.3</f>
        <v>87.1</v>
      </c>
      <c r="X21" s="42" t="n">
        <f aca="false">SUM(B21:W21)</f>
        <v>200.4</v>
      </c>
    </row>
    <row r="22" customFormat="false" ht="14.25" hidden="false" customHeight="false" outlineLevel="0" collapsed="false">
      <c r="A22" s="9" t="s">
        <v>29</v>
      </c>
      <c r="B22" s="43" t="n">
        <v>0</v>
      </c>
      <c r="C22" s="43" t="n">
        <v>0</v>
      </c>
      <c r="D22" s="43" t="n">
        <v>-18</v>
      </c>
      <c r="E22" s="43" t="n">
        <v>0</v>
      </c>
      <c r="F22" s="43" t="n">
        <v>0</v>
      </c>
      <c r="G22" s="43" t="n">
        <v>0</v>
      </c>
      <c r="H22" s="43" t="n">
        <v>0</v>
      </c>
      <c r="I22" s="43" t="n">
        <v>0</v>
      </c>
      <c r="J22" s="43" t="n">
        <v>0</v>
      </c>
      <c r="K22" s="43" t="n">
        <v>0</v>
      </c>
      <c r="L22" s="43" t="n">
        <v>0</v>
      </c>
      <c r="M22" s="43" t="n">
        <v>0</v>
      </c>
      <c r="N22" s="43" t="n">
        <v>0</v>
      </c>
      <c r="O22" s="43" t="n">
        <v>0</v>
      </c>
      <c r="P22" s="43" t="n">
        <v>0</v>
      </c>
      <c r="Q22" s="43" t="n">
        <v>0</v>
      </c>
      <c r="R22" s="43" t="n">
        <v>0</v>
      </c>
      <c r="S22" s="43" t="n">
        <v>0</v>
      </c>
      <c r="T22" s="43" t="n">
        <v>0</v>
      </c>
      <c r="U22" s="43" t="n">
        <v>26.2</v>
      </c>
      <c r="V22" s="43" t="n">
        <v>0</v>
      </c>
      <c r="W22" s="43" t="n">
        <f aca="false">285.2</f>
        <v>285.2</v>
      </c>
      <c r="X22" s="42" t="n">
        <f aca="false">SUM(B22:W22)</f>
        <v>293.4</v>
      </c>
    </row>
    <row r="23" customFormat="false" ht="15" hidden="false" customHeight="false" outlineLevel="0" collapsed="false">
      <c r="A23" s="12" t="s">
        <v>30</v>
      </c>
      <c r="B23" s="26" t="n">
        <f aca="false">SUM(B21:B22)</f>
        <v>0</v>
      </c>
      <c r="C23" s="26" t="n">
        <f aca="false">SUM(C21:C22)</f>
        <v>0</v>
      </c>
      <c r="D23" s="26" t="n">
        <f aca="false">SUM(D21:D22)</f>
        <v>-19.7</v>
      </c>
      <c r="E23" s="26" t="n">
        <f aca="false">SUM(E21:E22)</f>
        <v>0</v>
      </c>
      <c r="F23" s="26" t="n">
        <f aca="false">SUM(F21:F22)</f>
        <v>0</v>
      </c>
      <c r="G23" s="26" t="n">
        <f aca="false">SUM(G21:G22)</f>
        <v>0</v>
      </c>
      <c r="H23" s="26" t="n">
        <f aca="false">SUM(H21:H22)</f>
        <v>0</v>
      </c>
      <c r="I23" s="26" t="n">
        <f aca="false">SUM(I21:I22)</f>
        <v>0</v>
      </c>
      <c r="J23" s="26" t="n">
        <f aca="false">SUM(J21:J22)</f>
        <v>0</v>
      </c>
      <c r="K23" s="26" t="n">
        <f aca="false">SUM(K21:K22)</f>
        <v>0</v>
      </c>
      <c r="L23" s="26" t="n">
        <f aca="false">SUM(L21:L22)</f>
        <v>0</v>
      </c>
      <c r="M23" s="26" t="n">
        <f aca="false">SUM(M21:M22)</f>
        <v>0</v>
      </c>
      <c r="N23" s="26" t="n">
        <f aca="false">SUM(N21:N22)</f>
        <v>0</v>
      </c>
      <c r="O23" s="26" t="n">
        <f aca="false">SUM(O21:O22)</f>
        <v>0</v>
      </c>
      <c r="P23" s="26" t="n">
        <f aca="false">SUM(P21:P22)</f>
        <v>40</v>
      </c>
      <c r="Q23" s="26" t="n">
        <f aca="false">SUM(Q21:Q22)</f>
        <v>0</v>
      </c>
      <c r="R23" s="26" t="n">
        <f aca="false">SUM(R21:R22)</f>
        <v>0</v>
      </c>
      <c r="S23" s="26" t="n">
        <f aca="false">SUM(S21:S22)</f>
        <v>0</v>
      </c>
      <c r="T23" s="26" t="n">
        <f aca="false">SUM(T21:T22)</f>
        <v>0</v>
      </c>
      <c r="U23" s="26" t="n">
        <f aca="false">SUM(U21:U22)</f>
        <v>101.2</v>
      </c>
      <c r="V23" s="26" t="n">
        <f aca="false">SUM(V21:V22)</f>
        <v>0</v>
      </c>
      <c r="W23" s="26" t="n">
        <f aca="false">SUM(W21:W22)</f>
        <v>372.3</v>
      </c>
      <c r="X23" s="38" t="n">
        <f aca="false">SUM(X21:X22)</f>
        <v>493.8</v>
      </c>
    </row>
    <row r="24" customFormat="false" ht="12.75" hidden="false" customHeight="false" outlineLevel="0" collapsed="false">
      <c r="X24" s="45"/>
    </row>
    <row r="25" customFormat="false" ht="15" hidden="false" customHeight="false" outlineLevel="0" collapsed="false">
      <c r="A25" s="6" t="s">
        <v>31</v>
      </c>
      <c r="B25" s="28" t="n">
        <f aca="false">B16+B23</f>
        <v>12.3</v>
      </c>
      <c r="C25" s="28" t="n">
        <f aca="false">C16+C23</f>
        <v>16.8</v>
      </c>
      <c r="D25" s="28" t="n">
        <f aca="false">D16+D23</f>
        <v>62.5</v>
      </c>
      <c r="E25" s="28" t="n">
        <f aca="false">E16+E23</f>
        <v>-11.6</v>
      </c>
      <c r="F25" s="28" t="n">
        <f aca="false">F16+F23</f>
        <v>16.8</v>
      </c>
      <c r="G25" s="28" t="n">
        <f aca="false">G16+G23</f>
        <v>19</v>
      </c>
      <c r="H25" s="28" t="n">
        <f aca="false">H16+H23</f>
        <v>48.4</v>
      </c>
      <c r="I25" s="28" t="n">
        <f aca="false">I16+I23</f>
        <v>3.6</v>
      </c>
      <c r="J25" s="28" t="n">
        <f aca="false">J16+J23</f>
        <v>-36.5</v>
      </c>
      <c r="K25" s="28" t="n">
        <f aca="false">K16+K23</f>
        <v>-12</v>
      </c>
      <c r="L25" s="28" t="n">
        <f aca="false">L16+L23</f>
        <v>26.6</v>
      </c>
      <c r="M25" s="28" t="n">
        <f aca="false">M16+M23</f>
        <v>43</v>
      </c>
      <c r="N25" s="28" t="n">
        <f aca="false">N16+N23</f>
        <v>62.9</v>
      </c>
      <c r="O25" s="28" t="n">
        <f aca="false">O16+O23</f>
        <v>43.6</v>
      </c>
      <c r="P25" s="28" t="n">
        <f aca="false">P16+P23</f>
        <v>58.6</v>
      </c>
      <c r="Q25" s="28" t="n">
        <f aca="false">Q16+Q23</f>
        <v>-8.1</v>
      </c>
      <c r="R25" s="28" t="n">
        <f aca="false">R16+R23</f>
        <v>24</v>
      </c>
      <c r="S25" s="28" t="n">
        <f aca="false">S16+S23</f>
        <v>247.9</v>
      </c>
      <c r="T25" s="28" t="n">
        <f aca="false">T16+T23</f>
        <v>-7.6</v>
      </c>
      <c r="U25" s="28" t="n">
        <f aca="false">U16+U23</f>
        <v>173</v>
      </c>
      <c r="V25" s="28" t="n">
        <f aca="false">V16+V23</f>
        <v>36.2</v>
      </c>
      <c r="W25" s="28" t="n">
        <f aca="false">W16+W23</f>
        <v>695.2</v>
      </c>
      <c r="X25" s="46" t="n">
        <f aca="false">X16+X23</f>
        <v>1514.6</v>
      </c>
    </row>
    <row r="26" customFormat="false" ht="13.5" hidden="false" customHeight="false" outlineLevel="0" collapsed="false">
      <c r="X26" s="47"/>
    </row>
    <row r="27" customFormat="false" ht="13.5" hidden="false" customHeight="false" outlineLevel="0" collapsed="false"/>
  </sheetData>
  <mergeCells count="1">
    <mergeCell ref="BQ1:BU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O1" activePane="topRight" state="frozen"/>
      <selection pane="topLeft" activeCell="A1" activeCellId="0" sqref="A1"/>
      <selection pane="topRight" activeCell="A15" activeCellId="0" sqref="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6.99"/>
    <col collapsed="false" customWidth="true" hidden="false" outlineLevel="0" max="22" min="22" style="0" width="9.41"/>
  </cols>
  <sheetData>
    <row r="1" customFormat="false" ht="29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48"/>
      <c r="AH1" s="29" t="s">
        <v>8</v>
      </c>
      <c r="AI1" s="29"/>
      <c r="AJ1" s="29"/>
      <c r="AK1" s="29"/>
      <c r="AL1" s="29"/>
    </row>
    <row r="2" customFormat="false" ht="15.75" hidden="false" customHeight="true" outlineLevel="0" collapsed="false">
      <c r="A2" s="50" t="s">
        <v>60</v>
      </c>
      <c r="V2" s="3"/>
      <c r="AD2" s="30"/>
    </row>
    <row r="3" customFormat="false" ht="15" hidden="false" customHeight="true" outlineLevel="0" collapsed="false">
      <c r="A3" s="0" t="s">
        <v>2</v>
      </c>
      <c r="V3" s="3"/>
    </row>
    <row r="4" customFormat="false" ht="15" hidden="false" customHeight="true" outlineLevel="0" collapsed="false">
      <c r="V4" s="3"/>
    </row>
    <row r="5" customFormat="false" ht="15" hidden="false" customHeight="true" outlineLevel="0" collapsed="false">
      <c r="V5" s="3"/>
    </row>
    <row r="6" customFormat="false" ht="15.75" hidden="false" customHeight="false" outlineLevel="0" collapsed="false">
      <c r="V6" s="31" t="s">
        <v>61</v>
      </c>
    </row>
    <row r="7" customFormat="false" ht="15" hidden="false" customHeight="false" outlineLevel="0" collapsed="false">
      <c r="A7" s="57"/>
      <c r="B7" s="4" t="n">
        <v>36983</v>
      </c>
      <c r="C7" s="4" t="n">
        <v>36984</v>
      </c>
      <c r="D7" s="4" t="n">
        <v>36985</v>
      </c>
      <c r="E7" s="4" t="n">
        <v>36986</v>
      </c>
      <c r="F7" s="4" t="n">
        <v>36987</v>
      </c>
      <c r="G7" s="4" t="n">
        <v>36990</v>
      </c>
      <c r="H7" s="4" t="n">
        <v>36991</v>
      </c>
      <c r="I7" s="4" t="n">
        <v>36992</v>
      </c>
      <c r="J7" s="4" t="n">
        <v>36993</v>
      </c>
      <c r="K7" s="4" t="n">
        <v>36997</v>
      </c>
      <c r="L7" s="4" t="n">
        <v>36998</v>
      </c>
      <c r="M7" s="4" t="n">
        <v>36999</v>
      </c>
      <c r="N7" s="4" t="n">
        <v>37000</v>
      </c>
      <c r="O7" s="4" t="n">
        <v>37001</v>
      </c>
      <c r="P7" s="4" t="n">
        <v>37004</v>
      </c>
      <c r="Q7" s="4" t="n">
        <v>37005</v>
      </c>
      <c r="R7" s="4" t="n">
        <v>37006</v>
      </c>
      <c r="S7" s="4" t="n">
        <v>37007</v>
      </c>
      <c r="T7" s="4" t="n">
        <v>37008</v>
      </c>
      <c r="U7" s="4" t="n">
        <v>37011</v>
      </c>
      <c r="V7" s="32" t="s">
        <v>11</v>
      </c>
    </row>
    <row r="8" customFormat="false" ht="12.75" hidden="false" customHeight="false" outlineLevel="0" collapsed="false">
      <c r="A8" s="5"/>
      <c r="V8" s="45"/>
    </row>
    <row r="9" customFormat="false" ht="15" hidden="false" customHeight="false" outlineLevel="0" collapsed="false">
      <c r="A9" s="20" t="s">
        <v>19</v>
      </c>
      <c r="V9" s="45"/>
    </row>
    <row r="10" customFormat="false" ht="14.25" hidden="false" customHeight="false" outlineLevel="0" collapsed="false">
      <c r="A10" s="7" t="s">
        <v>45</v>
      </c>
      <c r="B10" s="39" t="n">
        <v>66.4</v>
      </c>
      <c r="C10" s="39" t="n">
        <v>57.3</v>
      </c>
      <c r="D10" s="39" t="n">
        <v>75.3</v>
      </c>
      <c r="E10" s="39" t="n">
        <v>-44</v>
      </c>
      <c r="F10" s="39" t="n">
        <v>-38.3</v>
      </c>
      <c r="G10" s="39" t="n">
        <v>-213.5</v>
      </c>
      <c r="H10" s="39" t="n">
        <v>99.4</v>
      </c>
      <c r="I10" s="39" t="n">
        <v>-62.2</v>
      </c>
      <c r="J10" s="39" t="n">
        <v>-60.8</v>
      </c>
      <c r="K10" s="39" t="n">
        <v>-9.7</v>
      </c>
      <c r="L10" s="39" t="n">
        <v>6</v>
      </c>
      <c r="M10" s="39" t="n">
        <v>0</v>
      </c>
      <c r="N10" s="39" t="n">
        <v>57.9</v>
      </c>
      <c r="O10" s="39" t="n">
        <v>-51.3</v>
      </c>
      <c r="P10" s="39" t="n">
        <v>24.7</v>
      </c>
      <c r="Q10" s="39" t="n">
        <v>-15.7</v>
      </c>
      <c r="R10" s="39" t="n">
        <v>-155.2</v>
      </c>
      <c r="S10" s="39" t="n">
        <v>63</v>
      </c>
      <c r="T10" s="39" t="n">
        <v>77.2</v>
      </c>
      <c r="U10" s="39" t="n">
        <v>-14.6</v>
      </c>
      <c r="V10" s="63" t="n">
        <f aca="false">SUM(B10:U10)</f>
        <v>-138.1</v>
      </c>
    </row>
    <row r="11" customFormat="false" ht="14.25" hidden="false" customHeight="false" outlineLevel="0" collapsed="false">
      <c r="A11" s="22" t="s">
        <v>46</v>
      </c>
      <c r="B11" s="22" t="n">
        <v>8.8</v>
      </c>
      <c r="C11" s="22" t="n">
        <v>9.3</v>
      </c>
      <c r="D11" s="22" t="n">
        <v>-4.6</v>
      </c>
      <c r="E11" s="22" t="n">
        <v>-5.5</v>
      </c>
      <c r="F11" s="22" t="n">
        <v>-3.9</v>
      </c>
      <c r="G11" s="22" t="n">
        <v>8.9</v>
      </c>
      <c r="H11" s="22" t="n">
        <v>1.8</v>
      </c>
      <c r="I11" s="22" t="n">
        <v>17.5</v>
      </c>
      <c r="J11" s="22" t="n">
        <v>6.5</v>
      </c>
      <c r="K11" s="22" t="n">
        <v>-5.7</v>
      </c>
      <c r="L11" s="22" t="n">
        <v>2</v>
      </c>
      <c r="M11" s="22" t="n">
        <v>20.3</v>
      </c>
      <c r="N11" s="22" t="n">
        <v>-4.5</v>
      </c>
      <c r="O11" s="22" t="n">
        <v>-13.8</v>
      </c>
      <c r="P11" s="22" t="n">
        <v>21.2</v>
      </c>
      <c r="Q11" s="22" t="n">
        <v>37.8</v>
      </c>
      <c r="R11" s="22" t="n">
        <v>7.4</v>
      </c>
      <c r="S11" s="22" t="n">
        <v>1.5</v>
      </c>
      <c r="T11" s="22" t="n">
        <v>10.6</v>
      </c>
      <c r="U11" s="22" t="n">
        <v>27.4</v>
      </c>
      <c r="V11" s="36" t="n">
        <f aca="false">SUM(B11:U11)</f>
        <v>143</v>
      </c>
    </row>
    <row r="12" customFormat="false" ht="14.25" hidden="false" customHeight="false" outlineLevel="0" collapsed="false">
      <c r="A12" s="55" t="s">
        <v>47</v>
      </c>
      <c r="B12" s="22" t="n">
        <v>0.4</v>
      </c>
      <c r="C12" s="22" t="n">
        <v>1.5</v>
      </c>
      <c r="D12" s="22" t="n">
        <v>0.6</v>
      </c>
      <c r="E12" s="22" t="n">
        <v>0.5</v>
      </c>
      <c r="F12" s="22" t="n">
        <v>0.5</v>
      </c>
      <c r="G12" s="22" t="n">
        <v>1.6</v>
      </c>
      <c r="H12" s="22" t="n">
        <v>0.4</v>
      </c>
      <c r="I12" s="22" t="n">
        <v>0.4</v>
      </c>
      <c r="J12" s="22" t="n">
        <v>0.4</v>
      </c>
      <c r="K12" s="22" t="n">
        <v>2</v>
      </c>
      <c r="L12" s="22" t="n">
        <v>0.4</v>
      </c>
      <c r="M12" s="22" t="n">
        <v>0.5</v>
      </c>
      <c r="N12" s="22" t="n">
        <v>2.2</v>
      </c>
      <c r="O12" s="22" t="n">
        <v>0.5</v>
      </c>
      <c r="P12" s="22" t="n">
        <v>2.1</v>
      </c>
      <c r="Q12" s="22" t="n">
        <v>0.4</v>
      </c>
      <c r="R12" s="22" t="n">
        <v>0.5</v>
      </c>
      <c r="S12" s="22" t="n">
        <v>0.4</v>
      </c>
      <c r="T12" s="22" t="n">
        <v>0.7</v>
      </c>
      <c r="U12" s="22" t="n">
        <v>1</v>
      </c>
      <c r="V12" s="36" t="n">
        <f aca="false">SUM(B12:U12)</f>
        <v>17</v>
      </c>
    </row>
    <row r="13" customFormat="false" ht="14.25" hidden="false" customHeight="false" outlineLevel="0" collapsed="false">
      <c r="A13" s="55" t="s">
        <v>52</v>
      </c>
      <c r="B13" s="22" t="n">
        <v>0</v>
      </c>
      <c r="C13" s="22" t="n">
        <v>0</v>
      </c>
      <c r="D13" s="22" t="n">
        <v>0</v>
      </c>
      <c r="E13" s="22" t="n">
        <v>0</v>
      </c>
      <c r="F13" s="22" t="n">
        <v>0</v>
      </c>
      <c r="G13" s="22" t="n">
        <v>0</v>
      </c>
      <c r="H13" s="22" t="n">
        <v>0</v>
      </c>
      <c r="I13" s="22" t="n">
        <v>0</v>
      </c>
      <c r="J13" s="22" t="n">
        <v>0</v>
      </c>
      <c r="K13" s="22" t="n">
        <v>0</v>
      </c>
      <c r="L13" s="22" t="n">
        <v>0</v>
      </c>
      <c r="M13" s="22" t="n">
        <v>0</v>
      </c>
      <c r="N13" s="22" t="n">
        <v>0</v>
      </c>
      <c r="O13" s="22" t="n">
        <v>0</v>
      </c>
      <c r="P13" s="22" t="n">
        <v>0</v>
      </c>
      <c r="Q13" s="22" t="n">
        <v>0</v>
      </c>
      <c r="R13" s="22" t="n">
        <v>0</v>
      </c>
      <c r="S13" s="22" t="n">
        <v>0</v>
      </c>
      <c r="T13" s="22" t="n">
        <v>0</v>
      </c>
      <c r="U13" s="22" t="n">
        <v>0</v>
      </c>
      <c r="V13" s="36" t="n">
        <f aca="false">SUM(B13:U13)</f>
        <v>0</v>
      </c>
    </row>
    <row r="14" customFormat="false" ht="14.25" hidden="false" customHeight="false" outlineLevel="0" collapsed="false">
      <c r="A14" s="55" t="s">
        <v>48</v>
      </c>
      <c r="B14" s="22" t="n">
        <v>1.1</v>
      </c>
      <c r="C14" s="22" t="n">
        <v>0</v>
      </c>
      <c r="D14" s="22" t="n">
        <v>0.7</v>
      </c>
      <c r="E14" s="22" t="n">
        <v>0</v>
      </c>
      <c r="F14" s="22" t="n">
        <v>0.1</v>
      </c>
      <c r="G14" s="22" t="n">
        <v>0.1</v>
      </c>
      <c r="H14" s="22" t="n">
        <v>0.2</v>
      </c>
      <c r="I14" s="22" t="n">
        <v>0</v>
      </c>
      <c r="J14" s="22" t="n">
        <f aca="false">0.1+49.4</f>
        <v>49.5</v>
      </c>
      <c r="K14" s="22" t="n">
        <v>0.6</v>
      </c>
      <c r="L14" s="22" t="n">
        <v>0.8</v>
      </c>
      <c r="M14" s="22" t="n">
        <v>-0.7</v>
      </c>
      <c r="N14" s="22" t="n">
        <v>0.1</v>
      </c>
      <c r="O14" s="22" t="n">
        <f aca="false">49-53.5-6.6</f>
        <v>-11.1</v>
      </c>
      <c r="P14" s="22" t="n">
        <v>0</v>
      </c>
      <c r="Q14" s="22" t="n">
        <v>0</v>
      </c>
      <c r="R14" s="22" t="n">
        <v>0</v>
      </c>
      <c r="S14" s="22" t="n">
        <v>0.1</v>
      </c>
      <c r="T14" s="22" t="n">
        <v>-1.6</v>
      </c>
      <c r="U14" s="22"/>
      <c r="V14" s="36" t="n">
        <f aca="false">SUM(B14:U14)</f>
        <v>39.9</v>
      </c>
    </row>
    <row r="15" customFormat="false" ht="14.25" hidden="false" customHeight="false" outlineLevel="0" collapsed="false">
      <c r="A15" s="22" t="s">
        <v>49</v>
      </c>
      <c r="B15" s="22" t="n">
        <v>0.2</v>
      </c>
      <c r="C15" s="22" t="n">
        <v>-3.9</v>
      </c>
      <c r="D15" s="22" t="n">
        <v>2.7</v>
      </c>
      <c r="E15" s="22" t="n">
        <v>5.3</v>
      </c>
      <c r="F15" s="22" t="n">
        <v>-2.1</v>
      </c>
      <c r="G15" s="22" t="n">
        <f aca="false">3.5+0.7</f>
        <v>4.2</v>
      </c>
      <c r="H15" s="22" t="n">
        <v>3.2</v>
      </c>
      <c r="I15" s="22" t="n">
        <v>-0.6</v>
      </c>
      <c r="J15" s="22" t="n">
        <v>3.8</v>
      </c>
      <c r="K15" s="22" t="n">
        <v>1.4</v>
      </c>
      <c r="L15" s="22" t="n">
        <v>-1.3</v>
      </c>
      <c r="M15" s="22" t="n">
        <v>-1</v>
      </c>
      <c r="N15" s="22" t="n">
        <v>-1.7</v>
      </c>
      <c r="O15" s="22" t="n">
        <v>-0.9</v>
      </c>
      <c r="P15" s="22" t="n">
        <v>0</v>
      </c>
      <c r="Q15" s="22" t="n">
        <v>0.3</v>
      </c>
      <c r="R15" s="22" t="n">
        <v>1.3</v>
      </c>
      <c r="S15" s="22" t="n">
        <v>1</v>
      </c>
      <c r="T15" s="22" t="n">
        <v>1.5</v>
      </c>
      <c r="U15" s="22" t="n">
        <v>0</v>
      </c>
      <c r="V15" s="64" t="n">
        <f aca="false">SUM(B15:U15)</f>
        <v>13.4</v>
      </c>
    </row>
    <row r="16" customFormat="false" ht="15" hidden="false" customHeight="false" outlineLevel="0" collapsed="false">
      <c r="A16" s="6" t="s">
        <v>26</v>
      </c>
      <c r="B16" s="26" t="n">
        <f aca="false">SUM(B10:B15)</f>
        <v>76.9</v>
      </c>
      <c r="C16" s="26" t="n">
        <f aca="false">SUM(C10:C15)</f>
        <v>64.2</v>
      </c>
      <c r="D16" s="26" t="n">
        <f aca="false">SUM(D10:D15)</f>
        <v>74.7</v>
      </c>
      <c r="E16" s="26" t="n">
        <f aca="false">SUM(E10:E15)</f>
        <v>-43.7</v>
      </c>
      <c r="F16" s="26" t="n">
        <f aca="false">SUM(F10:F15)</f>
        <v>-43.7</v>
      </c>
      <c r="G16" s="26" t="n">
        <f aca="false">SUM(G10:G15)</f>
        <v>-198.7</v>
      </c>
      <c r="H16" s="26" t="n">
        <f aca="false">SUM(H10:H15)</f>
        <v>105</v>
      </c>
      <c r="I16" s="26" t="n">
        <f aca="false">SUM(I10:I15)</f>
        <v>-44.9</v>
      </c>
      <c r="J16" s="26" t="n">
        <f aca="false">SUM(J10:J15)</f>
        <v>-0.599999999999999</v>
      </c>
      <c r="K16" s="26" t="n">
        <f aca="false">SUM(K10:K15)</f>
        <v>-11.4</v>
      </c>
      <c r="L16" s="26" t="n">
        <f aca="false">SUM(L10:L15)</f>
        <v>7.9</v>
      </c>
      <c r="M16" s="26" t="n">
        <f aca="false">SUM(M10:M15)</f>
        <v>19.1</v>
      </c>
      <c r="N16" s="26" t="n">
        <f aca="false">SUM(N10:N15)</f>
        <v>54</v>
      </c>
      <c r="O16" s="26" t="n">
        <f aca="false">SUM(O10:O15)</f>
        <v>-76.6</v>
      </c>
      <c r="P16" s="26" t="n">
        <f aca="false">SUM(P10:P15)</f>
        <v>48</v>
      </c>
      <c r="Q16" s="26" t="n">
        <f aca="false">SUM(Q10:Q15)</f>
        <v>22.8</v>
      </c>
      <c r="R16" s="26" t="n">
        <f aca="false">SUM(R10:R15)</f>
        <v>-146</v>
      </c>
      <c r="S16" s="26" t="n">
        <f aca="false">SUM(S10:S15)</f>
        <v>66</v>
      </c>
      <c r="T16" s="26" t="n">
        <f aca="false">SUM(T10:T15)</f>
        <v>88.4</v>
      </c>
      <c r="U16" s="26" t="n">
        <f aca="false">SUM(U10:U15)</f>
        <v>13.8</v>
      </c>
      <c r="V16" s="40" t="n">
        <f aca="false">SUM(V10:V15)</f>
        <v>75.2</v>
      </c>
    </row>
    <row r="17" customFormat="false" ht="15" hidden="false" customHeight="false" outlineLevel="0" collapsed="false">
      <c r="A17" s="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40"/>
    </row>
    <row r="18" customFormat="false" ht="15" hidden="false" customHeight="false" outlineLevel="0" collapsed="false">
      <c r="A18" s="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40"/>
    </row>
    <row r="19" customFormat="false" ht="15" hidden="false" customHeight="false" outlineLevel="0" collapsed="false">
      <c r="A19" s="6"/>
      <c r="B19" s="65"/>
      <c r="C19" s="65"/>
      <c r="D19" s="65"/>
      <c r="E19" s="65"/>
      <c r="F19" s="65"/>
      <c r="G19" s="65"/>
      <c r="H19" s="65"/>
      <c r="I19" s="65"/>
      <c r="J19" s="65"/>
      <c r="K19" s="65"/>
      <c r="V19" s="45"/>
    </row>
    <row r="20" customFormat="false" ht="15" hidden="false" customHeight="false" outlineLevel="0" collapsed="false">
      <c r="A20" s="12" t="s">
        <v>12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V20" s="45"/>
    </row>
    <row r="21" customFormat="false" ht="14.25" hidden="false" customHeight="false" outlineLevel="0" collapsed="false">
      <c r="A21" s="7" t="s">
        <v>28</v>
      </c>
      <c r="B21" s="8" t="n">
        <v>0</v>
      </c>
      <c r="C21" s="8" t="n">
        <v>0</v>
      </c>
      <c r="D21" s="8" t="n">
        <v>0</v>
      </c>
      <c r="E21" s="8" t="n">
        <v>0</v>
      </c>
      <c r="F21" s="8" t="n">
        <v>0</v>
      </c>
      <c r="G21" s="8" t="n">
        <v>0</v>
      </c>
      <c r="H21" s="8" t="n">
        <v>0</v>
      </c>
      <c r="I21" s="8" t="n">
        <v>0</v>
      </c>
      <c r="J21" s="8" t="n">
        <v>0</v>
      </c>
      <c r="K21" s="8" t="n">
        <v>0</v>
      </c>
      <c r="L21" s="8" t="n">
        <v>0</v>
      </c>
      <c r="M21" s="8" t="n">
        <v>0</v>
      </c>
      <c r="N21" s="8" t="n">
        <v>0</v>
      </c>
      <c r="O21" s="8" t="n">
        <v>0</v>
      </c>
      <c r="P21" s="8" t="n">
        <v>0</v>
      </c>
      <c r="Q21" s="8" t="n">
        <v>0</v>
      </c>
      <c r="R21" s="8" t="n">
        <v>0</v>
      </c>
      <c r="S21" s="8" t="n">
        <v>0</v>
      </c>
      <c r="T21" s="8" t="n">
        <v>0</v>
      </c>
      <c r="U21" s="8" t="n">
        <v>0</v>
      </c>
      <c r="V21" s="42" t="n">
        <f aca="false">SUM(B21:U21)</f>
        <v>0</v>
      </c>
    </row>
    <row r="22" customFormat="false" ht="14.25" hidden="false" customHeight="false" outlineLevel="0" collapsed="false">
      <c r="A22" s="9" t="s">
        <v>29</v>
      </c>
      <c r="B22" s="43" t="n">
        <v>0</v>
      </c>
      <c r="C22" s="43" t="n">
        <v>0</v>
      </c>
      <c r="D22" s="43" t="n">
        <v>0</v>
      </c>
      <c r="E22" s="43" t="n">
        <v>0</v>
      </c>
      <c r="F22" s="43" t="n">
        <v>0</v>
      </c>
      <c r="G22" s="43" t="n">
        <v>0</v>
      </c>
      <c r="H22" s="43" t="n">
        <v>0</v>
      </c>
      <c r="I22" s="43" t="n">
        <v>0</v>
      </c>
      <c r="J22" s="43" t="n">
        <v>0</v>
      </c>
      <c r="K22" s="43" t="n">
        <v>-26.2</v>
      </c>
      <c r="L22" s="43" t="n">
        <v>0</v>
      </c>
      <c r="M22" s="43" t="n">
        <v>0</v>
      </c>
      <c r="N22" s="43" t="n">
        <v>0.9</v>
      </c>
      <c r="O22" s="43" t="n">
        <v>0</v>
      </c>
      <c r="P22" s="43" t="n">
        <v>35.7</v>
      </c>
      <c r="Q22" s="43" t="n">
        <v>0</v>
      </c>
      <c r="R22" s="43" t="n">
        <v>0</v>
      </c>
      <c r="S22" s="43" t="n">
        <v>0</v>
      </c>
      <c r="T22" s="43" t="n">
        <v>0</v>
      </c>
      <c r="U22" s="43" t="n">
        <v>0</v>
      </c>
      <c r="V22" s="44" t="n">
        <f aca="false">SUM(B22:U22)</f>
        <v>10.4</v>
      </c>
    </row>
    <row r="23" customFormat="false" ht="15" hidden="false" customHeight="false" outlineLevel="0" collapsed="false">
      <c r="A23" s="12" t="s">
        <v>30</v>
      </c>
      <c r="B23" s="26" t="n">
        <f aca="false">SUM(B21:B22)</f>
        <v>0</v>
      </c>
      <c r="C23" s="26" t="n">
        <f aca="false">SUM(C21:C22)</f>
        <v>0</v>
      </c>
      <c r="D23" s="26" t="n">
        <f aca="false">SUM(D21:D22)</f>
        <v>0</v>
      </c>
      <c r="E23" s="26" t="n">
        <f aca="false">SUM(E21:E22)</f>
        <v>0</v>
      </c>
      <c r="F23" s="26" t="n">
        <f aca="false">SUM(F21:F22)</f>
        <v>0</v>
      </c>
      <c r="G23" s="26" t="n">
        <f aca="false">SUM(G21:G22)</f>
        <v>0</v>
      </c>
      <c r="H23" s="26" t="n">
        <f aca="false">SUM(H21:H22)</f>
        <v>0</v>
      </c>
      <c r="I23" s="26" t="n">
        <f aca="false">SUM(I21:I22)</f>
        <v>0</v>
      </c>
      <c r="J23" s="26" t="n">
        <f aca="false">SUM(J21:J22)</f>
        <v>0</v>
      </c>
      <c r="K23" s="26" t="n">
        <f aca="false">SUM(K21:K22)</f>
        <v>-26.2</v>
      </c>
      <c r="L23" s="26" t="n">
        <f aca="false">SUM(L21:L22)</f>
        <v>0</v>
      </c>
      <c r="M23" s="26" t="n">
        <f aca="false">SUM(M21:M22)</f>
        <v>0</v>
      </c>
      <c r="N23" s="26" t="n">
        <f aca="false">SUM(N21:N22)</f>
        <v>0.9</v>
      </c>
      <c r="O23" s="26" t="n">
        <f aca="false">SUM(O21:O22)</f>
        <v>0</v>
      </c>
      <c r="P23" s="26" t="n">
        <f aca="false">SUM(P21:P22)</f>
        <v>35.7</v>
      </c>
      <c r="Q23" s="26" t="n">
        <f aca="false">SUM(Q21:Q22)</f>
        <v>0</v>
      </c>
      <c r="R23" s="26" t="n">
        <f aca="false">SUM(R21:R22)</f>
        <v>0</v>
      </c>
      <c r="S23" s="26" t="n">
        <f aca="false">SUM(S21:S22)</f>
        <v>0</v>
      </c>
      <c r="T23" s="26" t="n">
        <f aca="false">SUM(T21:T22)</f>
        <v>0</v>
      </c>
      <c r="U23" s="26" t="n">
        <f aca="false">SUM(U21:U22)</f>
        <v>0</v>
      </c>
      <c r="V23" s="40" t="n">
        <f aca="false">SUM(V21:V22)</f>
        <v>10.4</v>
      </c>
    </row>
    <row r="24" customFormat="false" ht="12.75" hidden="false" customHeight="false" outlineLevel="0" collapsed="false">
      <c r="V24" s="45"/>
    </row>
    <row r="25" customFormat="false" ht="15" hidden="false" customHeight="false" outlineLevel="0" collapsed="false">
      <c r="A25" s="6" t="s">
        <v>31</v>
      </c>
      <c r="B25" s="28" t="n">
        <f aca="false">B16+B23</f>
        <v>76.9</v>
      </c>
      <c r="C25" s="28" t="n">
        <f aca="false">C16+C23</f>
        <v>64.2</v>
      </c>
      <c r="D25" s="28" t="n">
        <f aca="false">D16+D23</f>
        <v>74.7</v>
      </c>
      <c r="E25" s="28" t="n">
        <f aca="false">E16+E23</f>
        <v>-43.7</v>
      </c>
      <c r="F25" s="28" t="n">
        <f aca="false">F16+F23</f>
        <v>-43.7</v>
      </c>
      <c r="G25" s="28" t="n">
        <f aca="false">G16+G23</f>
        <v>-198.7</v>
      </c>
      <c r="H25" s="28" t="n">
        <f aca="false">H16+H23</f>
        <v>105</v>
      </c>
      <c r="I25" s="28" t="n">
        <f aca="false">I16+I23</f>
        <v>-44.9</v>
      </c>
      <c r="J25" s="28" t="n">
        <f aca="false">J16+J23</f>
        <v>-0.599999999999999</v>
      </c>
      <c r="K25" s="28" t="n">
        <f aca="false">K16+K23</f>
        <v>-37.6</v>
      </c>
      <c r="L25" s="28" t="n">
        <f aca="false">L16+L23</f>
        <v>7.9</v>
      </c>
      <c r="M25" s="28" t="n">
        <f aca="false">M16+M23</f>
        <v>19.1</v>
      </c>
      <c r="N25" s="28" t="n">
        <f aca="false">N16+N23</f>
        <v>54.9</v>
      </c>
      <c r="O25" s="28" t="n">
        <f aca="false">O16+O23</f>
        <v>-76.6</v>
      </c>
      <c r="P25" s="28" t="n">
        <f aca="false">P16+P23</f>
        <v>83.7</v>
      </c>
      <c r="Q25" s="28" t="n">
        <f aca="false">Q16+Q23</f>
        <v>22.8</v>
      </c>
      <c r="R25" s="28" t="n">
        <f aca="false">R16+R23</f>
        <v>-146</v>
      </c>
      <c r="S25" s="28" t="n">
        <f aca="false">S16+S23</f>
        <v>66</v>
      </c>
      <c r="T25" s="28" t="n">
        <f aca="false">T16+T23</f>
        <v>88.4</v>
      </c>
      <c r="U25" s="28" t="n">
        <f aca="false">U16+U23</f>
        <v>13.8</v>
      </c>
      <c r="V25" s="46" t="n">
        <f aca="false">V16+V23</f>
        <v>85.6</v>
      </c>
    </row>
    <row r="26" customFormat="false" ht="13.5" hidden="false" customHeight="false" outlineLevel="0" collapsed="false">
      <c r="V26" s="47"/>
    </row>
    <row r="27" customFormat="false" ht="13.5" hidden="false" customHeight="false" outlineLevel="0" collapsed="false"/>
  </sheetData>
  <mergeCells count="1">
    <mergeCell ref="AH1:AL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X1" activePane="topRight" state="frozen"/>
      <selection pane="topLeft" activeCell="A1" activeCellId="0" sqref="A1"/>
      <selection pane="topRight" activeCell="Y12" activeCellId="0" sqref="Y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6.99"/>
    <col collapsed="false" customWidth="true" hidden="false" outlineLevel="0" max="2" min="2" style="0" width="8.28"/>
    <col collapsed="false" customWidth="true" hidden="false" outlineLevel="0" max="3" min="3" style="0" width="7.56"/>
    <col collapsed="false" customWidth="true" hidden="false" outlineLevel="0" max="4" min="4" style="0" width="8.7"/>
    <col collapsed="false" customWidth="true" hidden="false" outlineLevel="0" max="5" min="5" style="0" width="8.28"/>
    <col collapsed="false" customWidth="true" hidden="false" outlineLevel="0" max="6" min="6" style="0" width="8.7"/>
    <col collapsed="false" customWidth="true" hidden="false" outlineLevel="0" max="7" min="7" style="0" width="9.41"/>
    <col collapsed="false" customWidth="true" hidden="false" outlineLevel="0" max="8" min="8" style="0" width="8.7"/>
    <col collapsed="false" customWidth="true" hidden="false" outlineLevel="0" max="12" min="9" style="0" width="8.28"/>
    <col collapsed="false" customWidth="true" hidden="false" outlineLevel="0" max="13" min="13" style="0" width="7.56"/>
    <col collapsed="false" customWidth="true" hidden="false" outlineLevel="0" max="14" min="14" style="0" width="8.7"/>
    <col collapsed="false" customWidth="true" hidden="false" outlineLevel="0" max="15" min="15" style="0" width="7.56"/>
    <col collapsed="false" customWidth="true" hidden="false" outlineLevel="0" max="16" min="16" style="0" width="8.7"/>
    <col collapsed="false" customWidth="true" hidden="false" outlineLevel="0" max="17" min="17" style="0" width="7.56"/>
    <col collapsed="false" customWidth="true" hidden="false" outlineLevel="0" max="19" min="18" style="0" width="8.28"/>
    <col collapsed="false" customWidth="true" hidden="false" outlineLevel="0" max="20" min="20" style="0" width="7.56"/>
    <col collapsed="false" customWidth="true" hidden="false" outlineLevel="0" max="21" min="21" style="0" width="6.41"/>
    <col collapsed="false" customWidth="true" hidden="false" outlineLevel="0" max="23" min="22" style="0" width="8.28"/>
    <col collapsed="false" customWidth="true" hidden="false" outlineLevel="0" max="24" min="24" style="0" width="7.56"/>
  </cols>
  <sheetData>
    <row r="1" customFormat="false" ht="29.25" hidden="false" customHeight="true" outlineLevel="0" collapsed="false">
      <c r="A1" s="1" t="s">
        <v>0</v>
      </c>
      <c r="B1" s="1"/>
      <c r="C1" s="1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AI1" s="29" t="s">
        <v>8</v>
      </c>
      <c r="AJ1" s="29"/>
      <c r="AK1" s="29"/>
      <c r="AL1" s="29"/>
      <c r="AM1" s="29"/>
    </row>
    <row r="2" customFormat="false" ht="15.75" hidden="false" customHeight="true" outlineLevel="0" collapsed="false">
      <c r="A2" s="50" t="s">
        <v>62</v>
      </c>
      <c r="AE2" s="30"/>
    </row>
    <row r="3" customFormat="false" ht="15" hidden="false" customHeight="true" outlineLevel="0" collapsed="false">
      <c r="A3" s="0" t="s">
        <v>2</v>
      </c>
    </row>
    <row r="4" customFormat="false" ht="15" hidden="false" customHeight="true" outlineLevel="0" collapsed="false"/>
    <row r="5" customFormat="false" ht="15" hidden="false" customHeight="true" outlineLevel="0" collapsed="false"/>
    <row r="6" customFormat="false" ht="15.75" hidden="false" customHeight="false" outlineLevel="0" collapsed="false">
      <c r="Y6" s="31" t="s">
        <v>11</v>
      </c>
    </row>
    <row r="7" customFormat="false" ht="15" hidden="false" customHeight="false" outlineLevel="0" collapsed="false">
      <c r="A7" s="57"/>
      <c r="B7" s="4" t="n">
        <v>37012</v>
      </c>
      <c r="C7" s="4" t="n">
        <v>37013</v>
      </c>
      <c r="D7" s="4" t="n">
        <v>37014</v>
      </c>
      <c r="E7" s="4" t="n">
        <v>37015</v>
      </c>
      <c r="F7" s="4" t="n">
        <v>37018</v>
      </c>
      <c r="G7" s="4" t="n">
        <v>37019</v>
      </c>
      <c r="H7" s="4" t="n">
        <v>37020</v>
      </c>
      <c r="I7" s="4" t="n">
        <v>37021</v>
      </c>
      <c r="J7" s="4" t="n">
        <v>37022</v>
      </c>
      <c r="K7" s="4" t="n">
        <v>37025</v>
      </c>
      <c r="L7" s="4" t="n">
        <v>37026</v>
      </c>
      <c r="M7" s="4" t="n">
        <v>37027</v>
      </c>
      <c r="N7" s="4" t="n">
        <v>37028</v>
      </c>
      <c r="O7" s="4" t="n">
        <v>37029</v>
      </c>
      <c r="P7" s="4" t="n">
        <v>37032</v>
      </c>
      <c r="Q7" s="4" t="n">
        <v>37033</v>
      </c>
      <c r="R7" s="4" t="n">
        <v>37034</v>
      </c>
      <c r="S7" s="4" t="n">
        <v>37035</v>
      </c>
      <c r="T7" s="4" t="n">
        <v>37036</v>
      </c>
      <c r="U7" s="4" t="n">
        <v>37039</v>
      </c>
      <c r="V7" s="4" t="n">
        <v>37040</v>
      </c>
      <c r="W7" s="4" t="n">
        <v>37041</v>
      </c>
      <c r="X7" s="4" t="n">
        <v>37042</v>
      </c>
      <c r="Y7" s="32" t="s">
        <v>63</v>
      </c>
    </row>
    <row r="8" customFormat="false" ht="12.75" hidden="false" customHeight="false" outlineLevel="0" collapsed="false">
      <c r="A8" s="5"/>
      <c r="Y8" s="45"/>
    </row>
    <row r="9" customFormat="false" ht="15" hidden="false" customHeight="false" outlineLevel="0" collapsed="false">
      <c r="A9" s="20" t="s">
        <v>19</v>
      </c>
      <c r="Y9" s="45"/>
    </row>
    <row r="10" customFormat="false" ht="14.25" hidden="false" customHeight="false" outlineLevel="0" collapsed="false">
      <c r="A10" s="7" t="s">
        <v>45</v>
      </c>
      <c r="B10" s="39" t="n">
        <v>-34.4</v>
      </c>
      <c r="C10" s="39" t="n">
        <v>4.2</v>
      </c>
      <c r="D10" s="39" t="n">
        <v>-21</v>
      </c>
      <c r="E10" s="39" t="n">
        <v>31.8</v>
      </c>
      <c r="F10" s="39" t="n">
        <v>47.5</v>
      </c>
      <c r="G10" s="39" t="n">
        <v>-79.6</v>
      </c>
      <c r="H10" s="39" t="n">
        <v>51.6</v>
      </c>
      <c r="I10" s="39" t="n">
        <v>-35</v>
      </c>
      <c r="J10" s="39" t="n">
        <v>-91.1</v>
      </c>
      <c r="K10" s="39" t="n">
        <v>-82.6</v>
      </c>
      <c r="L10" s="39" t="n">
        <v>-24.7</v>
      </c>
      <c r="M10" s="39" t="n">
        <v>46.8</v>
      </c>
      <c r="N10" s="39" t="n">
        <v>67.8</v>
      </c>
      <c r="O10" s="39" t="n">
        <v>97.1</v>
      </c>
      <c r="P10" s="39" t="n">
        <v>141.7</v>
      </c>
      <c r="Q10" s="39" t="n">
        <v>42.4</v>
      </c>
      <c r="R10" s="39" t="n">
        <v>-57.7</v>
      </c>
      <c r="S10" s="39" t="n">
        <v>-22.5</v>
      </c>
      <c r="T10" s="39" t="n">
        <v>20.8</v>
      </c>
      <c r="U10" s="39" t="n">
        <v>0</v>
      </c>
      <c r="V10" s="39" t="n">
        <v>-10.6</v>
      </c>
      <c r="W10" s="39" t="n">
        <v>-95.1</v>
      </c>
      <c r="X10" s="39" t="n">
        <v>0.8</v>
      </c>
      <c r="Y10" s="63" t="n">
        <f aca="false">SUM(B10:X10)</f>
        <v>-1.8</v>
      </c>
    </row>
    <row r="11" customFormat="false" ht="14.25" hidden="false" customHeight="false" outlineLevel="0" collapsed="false">
      <c r="A11" s="22" t="s">
        <v>46</v>
      </c>
      <c r="B11" s="22" t="n">
        <v>12.7</v>
      </c>
      <c r="C11" s="22" t="n">
        <v>38.4</v>
      </c>
      <c r="D11" s="22" t="n">
        <v>1</v>
      </c>
      <c r="E11" s="22" t="n">
        <v>-21.4</v>
      </c>
      <c r="F11" s="22" t="n">
        <v>39.8</v>
      </c>
      <c r="G11" s="22" t="n">
        <v>-16</v>
      </c>
      <c r="H11" s="22" t="n">
        <v>26.2</v>
      </c>
      <c r="I11" s="22" t="n">
        <v>-1.9</v>
      </c>
      <c r="J11" s="22" t="n">
        <v>0.9</v>
      </c>
      <c r="K11" s="22" t="n">
        <v>14.6</v>
      </c>
      <c r="L11" s="22" t="n">
        <v>0.1</v>
      </c>
      <c r="M11" s="22" t="n">
        <v>17.8</v>
      </c>
      <c r="N11" s="22" t="n">
        <v>26.7</v>
      </c>
      <c r="O11" s="22" t="n">
        <v>-1.2</v>
      </c>
      <c r="P11" s="22" t="n">
        <v>12.1</v>
      </c>
      <c r="Q11" s="22" t="n">
        <v>-8.3</v>
      </c>
      <c r="R11" s="22" t="n">
        <v>0.1</v>
      </c>
      <c r="S11" s="22" t="n">
        <v>9.7</v>
      </c>
      <c r="T11" s="22" t="n">
        <v>21.6</v>
      </c>
      <c r="U11" s="22" t="n">
        <v>0</v>
      </c>
      <c r="V11" s="22" t="n">
        <v>35.7</v>
      </c>
      <c r="W11" s="22" t="n">
        <v>36</v>
      </c>
      <c r="X11" s="22" t="n">
        <v>33.7</v>
      </c>
      <c r="Y11" s="36" t="n">
        <f aca="false">SUM(B11:X11)</f>
        <v>278.3</v>
      </c>
    </row>
    <row r="12" customFormat="false" ht="14.25" hidden="false" customHeight="false" outlineLevel="0" collapsed="false">
      <c r="A12" s="55" t="s">
        <v>47</v>
      </c>
      <c r="B12" s="22" t="n">
        <v>0.2</v>
      </c>
      <c r="C12" s="22" t="n">
        <v>0.9</v>
      </c>
      <c r="D12" s="22" t="n">
        <v>0.4</v>
      </c>
      <c r="E12" s="22" t="n">
        <f aca="false">2.9+0.6</f>
        <v>3.5</v>
      </c>
      <c r="F12" s="22" t="n">
        <v>1.5</v>
      </c>
      <c r="G12" s="22" t="n">
        <v>1.3</v>
      </c>
      <c r="H12" s="22" t="n">
        <v>0</v>
      </c>
      <c r="I12" s="22" t="n">
        <v>0.2</v>
      </c>
      <c r="J12" s="22" t="n">
        <f aca="false">3.1</f>
        <v>3.1</v>
      </c>
      <c r="K12" s="22" t="n">
        <v>1.4</v>
      </c>
      <c r="L12" s="22" t="n">
        <v>0.3</v>
      </c>
      <c r="M12" s="22" t="n">
        <v>0.7</v>
      </c>
      <c r="N12" s="22" t="n">
        <v>0.2</v>
      </c>
      <c r="O12" s="22" t="n">
        <v>0</v>
      </c>
      <c r="P12" s="22" t="n">
        <v>0.1</v>
      </c>
      <c r="Q12" s="22" t="n">
        <v>2.2</v>
      </c>
      <c r="R12" s="22" t="n">
        <v>-0.5</v>
      </c>
      <c r="S12" s="22" t="n">
        <v>0.8</v>
      </c>
      <c r="T12" s="22" t="n">
        <v>0</v>
      </c>
      <c r="U12" s="22" t="n">
        <v>0</v>
      </c>
      <c r="V12" s="22" t="n">
        <v>1.2</v>
      </c>
      <c r="W12" s="22" t="n">
        <v>0.4</v>
      </c>
      <c r="X12" s="22" t="n">
        <v>0.4</v>
      </c>
      <c r="Y12" s="36" t="n">
        <f aca="false">SUM(B12:X12)</f>
        <v>18.3</v>
      </c>
    </row>
    <row r="13" customFormat="false" ht="14.25" hidden="false" customHeight="false" outlineLevel="0" collapsed="false">
      <c r="A13" s="55" t="s">
        <v>52</v>
      </c>
      <c r="B13" s="22" t="n">
        <v>0</v>
      </c>
      <c r="C13" s="22" t="n">
        <v>0</v>
      </c>
      <c r="D13" s="22" t="n">
        <v>435</v>
      </c>
      <c r="E13" s="22" t="n">
        <v>0</v>
      </c>
      <c r="F13" s="22" t="n">
        <v>0</v>
      </c>
      <c r="G13" s="22" t="n">
        <v>0</v>
      </c>
      <c r="H13" s="22" t="n">
        <v>0</v>
      </c>
      <c r="I13" s="22" t="n">
        <v>0</v>
      </c>
      <c r="J13" s="22" t="n">
        <v>0</v>
      </c>
      <c r="K13" s="22" t="n">
        <v>0</v>
      </c>
      <c r="L13" s="22" t="n">
        <v>0</v>
      </c>
      <c r="M13" s="22" t="n">
        <v>0</v>
      </c>
      <c r="N13" s="22" t="n">
        <v>0</v>
      </c>
      <c r="O13" s="22" t="n">
        <v>0</v>
      </c>
      <c r="P13" s="22" t="n">
        <v>0</v>
      </c>
      <c r="Q13" s="22" t="n">
        <v>0</v>
      </c>
      <c r="R13" s="22" t="n">
        <v>0</v>
      </c>
      <c r="S13" s="22" t="n">
        <v>0</v>
      </c>
      <c r="T13" s="22" t="n">
        <v>0</v>
      </c>
      <c r="U13" s="22" t="n">
        <v>0</v>
      </c>
      <c r="V13" s="22" t="n">
        <v>0</v>
      </c>
      <c r="W13" s="22" t="n">
        <v>0</v>
      </c>
      <c r="X13" s="22" t="n">
        <v>0</v>
      </c>
      <c r="Y13" s="36" t="n">
        <f aca="false">SUM(B13:X13)</f>
        <v>435</v>
      </c>
    </row>
    <row r="14" customFormat="false" ht="14.25" hidden="false" customHeight="false" outlineLevel="0" collapsed="false">
      <c r="A14" s="55" t="s">
        <v>48</v>
      </c>
      <c r="B14" s="22" t="n">
        <v>0</v>
      </c>
      <c r="C14" s="22" t="n">
        <v>0.5</v>
      </c>
      <c r="D14" s="22" t="n">
        <f aca="false">442.2+1.6-435</f>
        <v>8.80000000000001</v>
      </c>
      <c r="E14" s="22" t="n">
        <v>-0.3</v>
      </c>
      <c r="F14" s="22" t="n">
        <v>0.1</v>
      </c>
      <c r="G14" s="22" t="n">
        <v>0</v>
      </c>
      <c r="H14" s="22" t="n">
        <v>0</v>
      </c>
      <c r="I14" s="22" t="n">
        <v>0.1</v>
      </c>
      <c r="J14" s="22" t="n">
        <v>2.8</v>
      </c>
      <c r="K14" s="22" t="n">
        <v>0</v>
      </c>
      <c r="L14" s="22" t="n">
        <v>0.1</v>
      </c>
      <c r="M14" s="22" t="n">
        <v>0</v>
      </c>
      <c r="N14" s="22" t="n">
        <v>4.7</v>
      </c>
      <c r="O14" s="22" t="n">
        <v>-8.8</v>
      </c>
      <c r="P14" s="22" t="n">
        <v>0</v>
      </c>
      <c r="Q14" s="22" t="n">
        <v>0</v>
      </c>
      <c r="R14" s="22" t="n">
        <v>0</v>
      </c>
      <c r="S14" s="22" t="n">
        <v>0.4</v>
      </c>
      <c r="T14" s="22" t="n">
        <v>1.9</v>
      </c>
      <c r="U14" s="22" t="n">
        <v>0</v>
      </c>
      <c r="V14" s="22" t="n">
        <v>1.3</v>
      </c>
      <c r="W14" s="22" t="n">
        <v>0</v>
      </c>
      <c r="X14" s="22" t="n">
        <v>0</v>
      </c>
      <c r="Y14" s="36" t="n">
        <f aca="false">SUM(B14:X14)</f>
        <v>11.6</v>
      </c>
    </row>
    <row r="15" customFormat="false" ht="14.25" hidden="false" customHeight="false" outlineLevel="0" collapsed="false">
      <c r="A15" s="22" t="s">
        <v>49</v>
      </c>
      <c r="B15" s="22" t="n">
        <v>-0.5</v>
      </c>
      <c r="C15" s="22" t="n">
        <v>-1.3</v>
      </c>
      <c r="D15" s="22" t="n">
        <v>-2</v>
      </c>
      <c r="E15" s="22" t="n">
        <v>1.8</v>
      </c>
      <c r="F15" s="22" t="n">
        <v>-0.3</v>
      </c>
      <c r="G15" s="22" t="n">
        <v>1.2</v>
      </c>
      <c r="H15" s="22" t="n">
        <v>1.7</v>
      </c>
      <c r="I15" s="22" t="n">
        <v>0.5</v>
      </c>
      <c r="J15" s="22" t="n">
        <v>0.3</v>
      </c>
      <c r="K15" s="22" t="n">
        <v>0.4</v>
      </c>
      <c r="L15" s="22" t="n">
        <v>0.1</v>
      </c>
      <c r="M15" s="22" t="n">
        <v>0.7</v>
      </c>
      <c r="N15" s="22" t="n">
        <v>0.6</v>
      </c>
      <c r="O15" s="22" t="n">
        <v>0.1</v>
      </c>
      <c r="P15" s="22" t="n">
        <v>0.2</v>
      </c>
      <c r="Q15" s="22" t="n">
        <v>-0.2</v>
      </c>
      <c r="R15" s="22" t="n">
        <v>0.1</v>
      </c>
      <c r="S15" s="22" t="n">
        <v>-0.5</v>
      </c>
      <c r="T15" s="22" t="n">
        <v>0.4</v>
      </c>
      <c r="U15" s="22" t="n">
        <v>0</v>
      </c>
      <c r="V15" s="22" t="n">
        <v>0.1</v>
      </c>
      <c r="W15" s="22" t="n">
        <v>0</v>
      </c>
      <c r="X15" s="22" t="n">
        <v>-0.1</v>
      </c>
      <c r="Y15" s="64" t="n">
        <f aca="false">SUM(B15:X15)</f>
        <v>3.3</v>
      </c>
    </row>
    <row r="16" customFormat="false" ht="15" hidden="false" customHeight="false" outlineLevel="0" collapsed="false">
      <c r="A16" s="6" t="s">
        <v>26</v>
      </c>
      <c r="B16" s="26" t="n">
        <f aca="false">SUM(B10:B15)</f>
        <v>-22</v>
      </c>
      <c r="C16" s="26" t="n">
        <f aca="false">SUM(C10:C15)</f>
        <v>42.7</v>
      </c>
      <c r="D16" s="26" t="n">
        <f aca="false">SUM(D10:D15)</f>
        <v>422.2</v>
      </c>
      <c r="E16" s="26" t="n">
        <f aca="false">SUM(E10:E15)</f>
        <v>15.4</v>
      </c>
      <c r="F16" s="26" t="n">
        <f aca="false">SUM(F10:F15)</f>
        <v>88.6</v>
      </c>
      <c r="G16" s="26" t="n">
        <f aca="false">SUM(G10:G15)</f>
        <v>-93.1</v>
      </c>
      <c r="H16" s="26" t="n">
        <f aca="false">SUM(H10:H15)</f>
        <v>79.5</v>
      </c>
      <c r="I16" s="26" t="n">
        <f aca="false">SUM(I10:I15)</f>
        <v>-36.1</v>
      </c>
      <c r="J16" s="26" t="n">
        <f aca="false">SUM(J10:J15)</f>
        <v>-84</v>
      </c>
      <c r="K16" s="26" t="n">
        <f aca="false">SUM(K10:K15)</f>
        <v>-66.2</v>
      </c>
      <c r="L16" s="26" t="n">
        <f aca="false">SUM(L10:L15)</f>
        <v>-24.1</v>
      </c>
      <c r="M16" s="26" t="n">
        <f aca="false">SUM(M10:M15)</f>
        <v>66</v>
      </c>
      <c r="N16" s="26" t="n">
        <f aca="false">SUM(N10:N15)</f>
        <v>100</v>
      </c>
      <c r="O16" s="26" t="n">
        <f aca="false">SUM(O10:O15)</f>
        <v>87.2</v>
      </c>
      <c r="P16" s="26" t="n">
        <f aca="false">SUM(P10:P15)</f>
        <v>154.1</v>
      </c>
      <c r="Q16" s="26" t="n">
        <f aca="false">SUM(Q10:Q15)</f>
        <v>36.1</v>
      </c>
      <c r="R16" s="26" t="n">
        <f aca="false">SUM(R10:R15)</f>
        <v>-58</v>
      </c>
      <c r="S16" s="26" t="n">
        <f aca="false">SUM(S10:S15)</f>
        <v>-12.1</v>
      </c>
      <c r="T16" s="26" t="n">
        <f aca="false">SUM(T10:T15)</f>
        <v>44.7</v>
      </c>
      <c r="U16" s="26" t="n">
        <f aca="false">SUM(U10:U15)</f>
        <v>0</v>
      </c>
      <c r="V16" s="26" t="n">
        <f aca="false">SUM(V10:V15)</f>
        <v>27.7</v>
      </c>
      <c r="W16" s="26" t="n">
        <f aca="false">SUM(W10:W15)</f>
        <v>-58.7</v>
      </c>
      <c r="X16" s="26" t="n">
        <f aca="false">SUM(X10:X15)</f>
        <v>34.8</v>
      </c>
      <c r="Y16" s="40" t="n">
        <f aca="false">SUM(Y10:Y15)</f>
        <v>744.7</v>
      </c>
    </row>
    <row r="17" customFormat="false" ht="15" hidden="false" customHeight="false" outlineLevel="0" collapsed="false">
      <c r="A17" s="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40"/>
    </row>
    <row r="18" customFormat="false" ht="15" hidden="false" customHeight="false" outlineLevel="0" collapsed="false">
      <c r="A18" s="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40"/>
    </row>
    <row r="19" customFormat="false" ht="15" hidden="false" customHeight="false" outlineLevel="0" collapsed="false">
      <c r="A19" s="6"/>
      <c r="Y19" s="45"/>
    </row>
    <row r="20" customFormat="false" ht="15" hidden="false" customHeight="false" outlineLevel="0" collapsed="false">
      <c r="A20" s="12" t="s">
        <v>12</v>
      </c>
      <c r="Y20" s="45"/>
    </row>
    <row r="21" customFormat="false" ht="14.25" hidden="false" customHeight="false" outlineLevel="0" collapsed="false">
      <c r="A21" s="7" t="s">
        <v>28</v>
      </c>
      <c r="B21" s="8" t="n">
        <v>0</v>
      </c>
      <c r="C21" s="8" t="n">
        <v>0</v>
      </c>
      <c r="D21" s="8" t="n">
        <v>0</v>
      </c>
      <c r="E21" s="8" t="n">
        <v>0</v>
      </c>
      <c r="F21" s="8" t="n">
        <v>0</v>
      </c>
      <c r="G21" s="8" t="n">
        <v>1.3</v>
      </c>
      <c r="H21" s="8" t="n">
        <v>0</v>
      </c>
      <c r="I21" s="8" t="n">
        <v>0</v>
      </c>
      <c r="J21" s="8" t="n">
        <v>0</v>
      </c>
      <c r="K21" s="8" t="n">
        <v>0</v>
      </c>
      <c r="L21" s="8" t="n">
        <v>0</v>
      </c>
      <c r="M21" s="8" t="n">
        <v>0</v>
      </c>
      <c r="N21" s="8" t="n">
        <v>0</v>
      </c>
      <c r="O21" s="8" t="n">
        <v>0</v>
      </c>
      <c r="P21" s="8" t="n">
        <v>0</v>
      </c>
      <c r="Q21" s="8" t="n">
        <v>0</v>
      </c>
      <c r="R21" s="8" t="n">
        <v>0</v>
      </c>
      <c r="S21" s="8" t="n">
        <v>0</v>
      </c>
      <c r="T21" s="8" t="n">
        <v>0</v>
      </c>
      <c r="U21" s="8" t="n">
        <v>0</v>
      </c>
      <c r="V21" s="8" t="n">
        <v>0</v>
      </c>
      <c r="W21" s="8" t="n">
        <v>0</v>
      </c>
      <c r="X21" s="8" t="n">
        <v>0</v>
      </c>
      <c r="Y21" s="42" t="n">
        <f aca="false">SUM(B21:X21)</f>
        <v>1.3</v>
      </c>
    </row>
    <row r="22" customFormat="false" ht="14.25" hidden="false" customHeight="false" outlineLevel="0" collapsed="false">
      <c r="A22" s="9" t="s">
        <v>29</v>
      </c>
      <c r="B22" s="43" t="n">
        <v>0</v>
      </c>
      <c r="C22" s="43" t="n">
        <v>0</v>
      </c>
      <c r="D22" s="43" t="n">
        <v>51.5</v>
      </c>
      <c r="E22" s="43" t="n">
        <v>-25</v>
      </c>
      <c r="F22" s="43" t="n">
        <v>0</v>
      </c>
      <c r="G22" s="43" t="n">
        <v>-5.5</v>
      </c>
      <c r="H22" s="43" t="n">
        <v>0</v>
      </c>
      <c r="I22" s="43" t="n">
        <v>0</v>
      </c>
      <c r="J22" s="43" t="n">
        <v>-4.5</v>
      </c>
      <c r="K22" s="43" t="n">
        <v>-0.2</v>
      </c>
      <c r="L22" s="43" t="n">
        <v>0</v>
      </c>
      <c r="M22" s="43" t="n">
        <v>0</v>
      </c>
      <c r="N22" s="43" t="n">
        <v>0</v>
      </c>
      <c r="O22" s="43" t="n">
        <v>0</v>
      </c>
      <c r="P22" s="43" t="n">
        <v>0</v>
      </c>
      <c r="Q22" s="43" t="n">
        <v>0</v>
      </c>
      <c r="R22" s="43" t="n">
        <v>0</v>
      </c>
      <c r="S22" s="43" t="n">
        <v>0</v>
      </c>
      <c r="T22" s="43" t="n">
        <v>0</v>
      </c>
      <c r="U22" s="43" t="n">
        <v>0</v>
      </c>
      <c r="V22" s="43" t="n">
        <v>0</v>
      </c>
      <c r="W22" s="43" t="n">
        <v>-11.5</v>
      </c>
      <c r="X22" s="43" t="n">
        <v>0</v>
      </c>
      <c r="Y22" s="44" t="n">
        <f aca="false">SUM(B22:X22)</f>
        <v>4.8</v>
      </c>
    </row>
    <row r="23" customFormat="false" ht="15" hidden="false" customHeight="false" outlineLevel="0" collapsed="false">
      <c r="A23" s="12" t="s">
        <v>30</v>
      </c>
      <c r="B23" s="26" t="n">
        <f aca="false">SUM(B21:B22)</f>
        <v>0</v>
      </c>
      <c r="C23" s="26" t="n">
        <f aca="false">SUM(C21:C22)</f>
        <v>0</v>
      </c>
      <c r="D23" s="26" t="n">
        <f aca="false">SUM(D21:D22)</f>
        <v>51.5</v>
      </c>
      <c r="E23" s="26" t="n">
        <f aca="false">SUM(E21:E22)</f>
        <v>-25</v>
      </c>
      <c r="F23" s="26" t="n">
        <f aca="false">SUM(F21:F22)</f>
        <v>0</v>
      </c>
      <c r="G23" s="26" t="n">
        <f aca="false">SUM(G21:G22)</f>
        <v>-4.2</v>
      </c>
      <c r="H23" s="26" t="n">
        <f aca="false">SUM(H21:H22)</f>
        <v>0</v>
      </c>
      <c r="I23" s="26" t="n">
        <f aca="false">SUM(I21:I22)</f>
        <v>0</v>
      </c>
      <c r="J23" s="26" t="n">
        <f aca="false">SUM(J21:J22)</f>
        <v>-4.5</v>
      </c>
      <c r="K23" s="26" t="n">
        <f aca="false">SUM(K21:K22)</f>
        <v>-0.2</v>
      </c>
      <c r="L23" s="26" t="n">
        <f aca="false">SUM(L21:L22)</f>
        <v>0</v>
      </c>
      <c r="M23" s="26" t="n">
        <f aca="false">SUM(M21:M22)</f>
        <v>0</v>
      </c>
      <c r="N23" s="26" t="n">
        <f aca="false">SUM(N21:N22)</f>
        <v>0</v>
      </c>
      <c r="O23" s="26" t="n">
        <f aca="false">SUM(O21:O22)</f>
        <v>0</v>
      </c>
      <c r="P23" s="26" t="n">
        <f aca="false">SUM(P21:P22)</f>
        <v>0</v>
      </c>
      <c r="Q23" s="26" t="n">
        <f aca="false">SUM(Q21:Q22)</f>
        <v>0</v>
      </c>
      <c r="R23" s="26" t="n">
        <f aca="false">SUM(R21:R22)</f>
        <v>0</v>
      </c>
      <c r="S23" s="26" t="n">
        <f aca="false">SUM(S21:S22)</f>
        <v>0</v>
      </c>
      <c r="T23" s="26" t="n">
        <f aca="false">SUM(T21:T22)</f>
        <v>0</v>
      </c>
      <c r="U23" s="26" t="n">
        <f aca="false">SUM(U21:U22)</f>
        <v>0</v>
      </c>
      <c r="V23" s="26" t="n">
        <f aca="false">SUM(V21:V22)</f>
        <v>0</v>
      </c>
      <c r="W23" s="26" t="n">
        <f aca="false">SUM(W21:W22)</f>
        <v>-11.5</v>
      </c>
      <c r="X23" s="26" t="n">
        <f aca="false">SUM(X21:X22)</f>
        <v>0</v>
      </c>
      <c r="Y23" s="40" t="n">
        <f aca="false">SUM(Y21:Y22)</f>
        <v>6.1</v>
      </c>
    </row>
    <row r="24" customFormat="false" ht="12.75" hidden="false" customHeight="false" outlineLevel="0" collapsed="false">
      <c r="Y24" s="45"/>
    </row>
    <row r="25" customFormat="false" ht="15" hidden="false" customHeight="false" outlineLevel="0" collapsed="false">
      <c r="A25" s="6" t="s">
        <v>31</v>
      </c>
      <c r="B25" s="28" t="n">
        <f aca="false">B16+B23</f>
        <v>-22</v>
      </c>
      <c r="C25" s="28" t="n">
        <f aca="false">C16+C23</f>
        <v>42.7</v>
      </c>
      <c r="D25" s="28" t="n">
        <f aca="false">D16+D23</f>
        <v>473.7</v>
      </c>
      <c r="E25" s="28" t="n">
        <f aca="false">E16+E23</f>
        <v>-9.6</v>
      </c>
      <c r="F25" s="28" t="n">
        <f aca="false">F16+F23</f>
        <v>88.6</v>
      </c>
      <c r="G25" s="28" t="n">
        <f aca="false">G16+G23</f>
        <v>-97.3</v>
      </c>
      <c r="H25" s="28" t="n">
        <f aca="false">H16+H23</f>
        <v>79.5</v>
      </c>
      <c r="I25" s="28" t="n">
        <f aca="false">I16+I23</f>
        <v>-36.1</v>
      </c>
      <c r="J25" s="28" t="n">
        <f aca="false">J16+J23</f>
        <v>-88.5</v>
      </c>
      <c r="K25" s="28" t="n">
        <f aca="false">K16+K23</f>
        <v>-66.4</v>
      </c>
      <c r="L25" s="28" t="n">
        <f aca="false">L16+L23</f>
        <v>-24.1</v>
      </c>
      <c r="M25" s="28" t="n">
        <f aca="false">M16+M23</f>
        <v>66</v>
      </c>
      <c r="N25" s="28" t="n">
        <f aca="false">N16+N23</f>
        <v>100</v>
      </c>
      <c r="O25" s="28" t="n">
        <f aca="false">O16+O23</f>
        <v>87.2</v>
      </c>
      <c r="P25" s="28" t="n">
        <f aca="false">P16+P23</f>
        <v>154.1</v>
      </c>
      <c r="Q25" s="28" t="n">
        <f aca="false">Q16+Q23</f>
        <v>36.1</v>
      </c>
      <c r="R25" s="28" t="n">
        <f aca="false">R16+R23</f>
        <v>-58</v>
      </c>
      <c r="S25" s="28" t="n">
        <f aca="false">S16+S23</f>
        <v>-12.1</v>
      </c>
      <c r="T25" s="28" t="n">
        <f aca="false">T16+T23</f>
        <v>44.7</v>
      </c>
      <c r="U25" s="28" t="n">
        <f aca="false">U16+U23</f>
        <v>0</v>
      </c>
      <c r="V25" s="28" t="n">
        <f aca="false">V16+V23</f>
        <v>27.7</v>
      </c>
      <c r="W25" s="28" t="n">
        <f aca="false">W16+W23</f>
        <v>-70.2</v>
      </c>
      <c r="X25" s="28" t="n">
        <f aca="false">X16+X23</f>
        <v>34.8</v>
      </c>
      <c r="Y25" s="46" t="n">
        <f aca="false">Y16+Y23</f>
        <v>750.8</v>
      </c>
    </row>
    <row r="26" customFormat="false" ht="13.5" hidden="false" customHeight="false" outlineLevel="0" collapsed="false">
      <c r="Y26" s="47"/>
    </row>
    <row r="27" customFormat="false" ht="13.5" hidden="false" customHeight="false" outlineLevel="0" collapsed="false"/>
  </sheetData>
  <mergeCells count="1">
    <mergeCell ref="AI1:AM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6.99"/>
    <col collapsed="false" customWidth="true" hidden="false" outlineLevel="0" max="2" min="2" style="0" width="2.84"/>
    <col collapsed="false" customWidth="true" hidden="false" outlineLevel="0" max="3" min="3" style="0" width="16.28"/>
    <col collapsed="false" customWidth="true" hidden="false" outlineLevel="0" max="4" min="4" style="0" width="2.84"/>
    <col collapsed="false" customWidth="true" hidden="false" outlineLevel="0" max="5" min="5" style="0" width="16.28"/>
    <col collapsed="false" customWidth="true" hidden="false" outlineLevel="0" max="6" min="6" style="0" width="2.84"/>
    <col collapsed="false" customWidth="true" hidden="false" outlineLevel="0" max="7" min="7" style="0" width="16.28"/>
    <col collapsed="false" customWidth="true" hidden="false" outlineLevel="0" max="8" min="8" style="0" width="2.7"/>
    <col collapsed="false" customWidth="true" hidden="false" outlineLevel="0" max="9" min="9" style="0" width="16.28"/>
    <col collapsed="false" customWidth="true" hidden="false" outlineLevel="0" max="10" min="10" style="0" width="2.7"/>
    <col collapsed="false" customWidth="true" hidden="false" outlineLevel="0" max="11" min="11" style="0" width="16.28"/>
    <col collapsed="false" customWidth="true" hidden="false" outlineLevel="0" max="12" min="12" style="0" width="2.84"/>
    <col collapsed="false" customWidth="true" hidden="false" outlineLevel="0" max="13" min="13" style="0" width="10.41"/>
  </cols>
  <sheetData>
    <row r="1" customFormat="false" ht="27.7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.75" hidden="false" customHeight="false" outlineLevel="0" collapsed="false">
      <c r="A2" s="2" t="s">
        <v>18</v>
      </c>
      <c r="B2" s="2"/>
      <c r="C2" s="2"/>
      <c r="D2" s="2"/>
      <c r="E2" s="2"/>
      <c r="F2" s="2"/>
    </row>
    <row r="3" customFormat="false" ht="12.75" hidden="false" customHeight="false" outlineLevel="0" collapsed="false">
      <c r="A3" s="0" t="s">
        <v>2</v>
      </c>
    </row>
    <row r="4" customFormat="false" ht="13.5" hidden="false" customHeight="false" outlineLevel="0" collapsed="false">
      <c r="A4" s="3"/>
      <c r="B4" s="3"/>
      <c r="C4" s="3"/>
      <c r="D4" s="3"/>
      <c r="E4" s="3"/>
      <c r="F4" s="3"/>
    </row>
    <row r="5" customFormat="false" ht="15" hidden="false" customHeight="false" outlineLevel="0" collapsed="false">
      <c r="C5" s="4" t="s">
        <v>5</v>
      </c>
      <c r="E5" s="4" t="s">
        <v>6</v>
      </c>
      <c r="G5" s="4" t="s">
        <v>7</v>
      </c>
      <c r="I5" s="4" t="s">
        <v>8</v>
      </c>
      <c r="K5" s="4" t="s">
        <v>9</v>
      </c>
      <c r="M5" s="4" t="s">
        <v>11</v>
      </c>
    </row>
    <row r="6" customFormat="false" ht="12.75" hidden="false" customHeight="false" outlineLevel="0" collapsed="false">
      <c r="A6" s="5"/>
      <c r="B6" s="5"/>
      <c r="C6" s="5"/>
      <c r="D6" s="5"/>
      <c r="E6" s="5"/>
      <c r="F6" s="5"/>
      <c r="G6" s="5"/>
    </row>
    <row r="7" customFormat="false" ht="15" hidden="false" customHeight="false" outlineLevel="0" collapsed="false">
      <c r="A7" s="20" t="s">
        <v>19</v>
      </c>
      <c r="B7" s="20"/>
      <c r="C7" s="20"/>
      <c r="D7" s="20"/>
      <c r="E7" s="20"/>
      <c r="F7" s="20"/>
      <c r="G7" s="20"/>
    </row>
    <row r="8" customFormat="false" ht="14.25" hidden="false" customHeight="false" outlineLevel="0" collapsed="false">
      <c r="A8" s="7" t="s">
        <v>20</v>
      </c>
      <c r="B8" s="7"/>
      <c r="C8" s="21" t="n">
        <v>0</v>
      </c>
      <c r="D8" s="7"/>
      <c r="E8" s="21" t="n">
        <v>0</v>
      </c>
      <c r="F8" s="7"/>
      <c r="G8" s="21" t="n">
        <f aca="false">'Nov 00'!V8+'Dec 00'!V8+'Oct 00'!X8</f>
        <v>426.8</v>
      </c>
      <c r="I8" s="21" t="n">
        <f aca="false">Jan!W10+Feb!U10+Mar!X10</f>
        <v>528.9</v>
      </c>
      <c r="K8" s="21" t="n">
        <f aca="false">Apr!V10+May!Y10+June!W12</f>
        <v>148.5</v>
      </c>
      <c r="M8" s="21" t="n">
        <f aca="false">G8+I8+K8</f>
        <v>1104.2</v>
      </c>
    </row>
    <row r="9" customFormat="false" ht="14.25" hidden="false" customHeight="false" outlineLevel="0" collapsed="false">
      <c r="A9" s="22" t="s">
        <v>21</v>
      </c>
      <c r="B9" s="22"/>
      <c r="C9" s="22" t="n">
        <v>0</v>
      </c>
      <c r="D9" s="22"/>
      <c r="E9" s="22" t="n">
        <v>0</v>
      </c>
      <c r="F9" s="22"/>
      <c r="G9" s="22" t="n">
        <f aca="false">'Nov 00'!V9+'Dec 00'!V9+'Oct 00'!X9</f>
        <v>147.9</v>
      </c>
      <c r="H9" s="23"/>
      <c r="I9" s="22" t="n">
        <f aca="false">Jan!W11+Feb!U11+Mar!X11</f>
        <v>496.6</v>
      </c>
      <c r="J9" s="23"/>
      <c r="K9" s="22" t="n">
        <f aca="false">Apr!V11+May!Y11+June!W13</f>
        <v>686.9</v>
      </c>
      <c r="M9" s="22" t="n">
        <f aca="false">G9+I9+K9</f>
        <v>1331.4</v>
      </c>
    </row>
    <row r="10" customFormat="false" ht="14.25" hidden="false" customHeight="false" outlineLevel="0" collapsed="false">
      <c r="A10" s="22" t="s">
        <v>22</v>
      </c>
      <c r="B10" s="7"/>
      <c r="C10" s="22" t="n">
        <v>0</v>
      </c>
      <c r="D10" s="7"/>
      <c r="E10" s="22" t="n">
        <v>0</v>
      </c>
      <c r="F10" s="7"/>
      <c r="G10" s="22" t="n">
        <f aca="false">'Nov 00'!V10+'Dec 00'!V10+'Oct 00'!X10</f>
        <v>44.1</v>
      </c>
      <c r="I10" s="22" t="n">
        <f aca="false">Jan!W12+Feb!U12+Mar!X12</f>
        <v>49.1</v>
      </c>
      <c r="K10" s="22" t="n">
        <f aca="false">Apr!V12+May!Y12+June!W14</f>
        <v>42.2</v>
      </c>
      <c r="M10" s="22" t="n">
        <f aca="false">G10+I10+K10</f>
        <v>135.4</v>
      </c>
      <c r="O10" s="24"/>
    </row>
    <row r="11" customFormat="false" ht="14.25" hidden="false" customHeight="false" outlineLevel="0" collapsed="false">
      <c r="A11" s="22" t="s">
        <v>23</v>
      </c>
      <c r="B11" s="7"/>
      <c r="C11" s="22" t="n">
        <v>0</v>
      </c>
      <c r="D11" s="7"/>
      <c r="E11" s="22" t="n">
        <v>0</v>
      </c>
      <c r="F11" s="7"/>
      <c r="G11" s="22" t="n">
        <v>0</v>
      </c>
      <c r="I11" s="22" t="n">
        <f aca="false">Jan!W13+Feb!U13+Mar!X13</f>
        <v>225</v>
      </c>
      <c r="K11" s="22" t="n">
        <f aca="false">Apr!V13+May!Y13+June!W15</f>
        <v>412</v>
      </c>
      <c r="M11" s="22" t="n">
        <f aca="false">G11+I11+K11</f>
        <v>637</v>
      </c>
      <c r="Q11" s="25"/>
    </row>
    <row r="12" customFormat="false" ht="14.25" hidden="false" customHeight="false" outlineLevel="0" collapsed="false">
      <c r="A12" s="22" t="s">
        <v>24</v>
      </c>
      <c r="B12" s="7"/>
      <c r="C12" s="22" t="n">
        <v>0</v>
      </c>
      <c r="D12" s="7"/>
      <c r="E12" s="22" t="n">
        <v>0</v>
      </c>
      <c r="F12" s="7"/>
      <c r="G12" s="22" t="n">
        <f aca="false">'Nov 00'!V11+'Dec 00'!V11+'Oct 00'!X11</f>
        <v>47.1</v>
      </c>
      <c r="I12" s="22" t="n">
        <f aca="false">Jan!W14+Feb!U14+Mar!X14</f>
        <v>22.9</v>
      </c>
      <c r="K12" s="22" t="n">
        <f aca="false">Apr!V14+May!Y14+June!W16</f>
        <v>109.8</v>
      </c>
      <c r="M12" s="22" t="n">
        <f aca="false">G12+I12+K12</f>
        <v>179.8</v>
      </c>
    </row>
    <row r="13" customFormat="false" ht="14.25" hidden="false" customHeight="false" outlineLevel="0" collapsed="false">
      <c r="A13" s="22" t="s">
        <v>25</v>
      </c>
      <c r="B13" s="22"/>
      <c r="C13" s="22" t="n">
        <v>0</v>
      </c>
      <c r="D13" s="22"/>
      <c r="E13" s="22" t="n">
        <v>0</v>
      </c>
      <c r="F13" s="22"/>
      <c r="G13" s="22" t="n">
        <f aca="false">'Nov 00'!V12+'Dec 00'!V12+'Oct 00'!X12</f>
        <v>132.1</v>
      </c>
      <c r="H13" s="23"/>
      <c r="I13" s="22" t="n">
        <f aca="false">Jan!W15+Feb!U15+Mar!X15</f>
        <v>10.2</v>
      </c>
      <c r="J13" s="23"/>
      <c r="K13" s="22" t="n">
        <f aca="false">Apr!V15+May!Y15+June!W17</f>
        <v>53.3</v>
      </c>
      <c r="M13" s="22" t="n">
        <f aca="false">G13+I13+K13</f>
        <v>195.6</v>
      </c>
    </row>
    <row r="14" customFormat="false" ht="15" hidden="false" customHeight="false" outlineLevel="0" collapsed="false">
      <c r="A14" s="6" t="s">
        <v>26</v>
      </c>
      <c r="B14" s="6"/>
      <c r="C14" s="26" t="n">
        <f aca="false">SUM(C8:C13)</f>
        <v>0</v>
      </c>
      <c r="D14" s="6"/>
      <c r="E14" s="26" t="n">
        <f aca="false">SUM(E8:E13)</f>
        <v>0</v>
      </c>
      <c r="F14" s="6"/>
      <c r="G14" s="26" t="n">
        <f aca="false">SUM(G8:G13)</f>
        <v>798</v>
      </c>
      <c r="I14" s="26" t="n">
        <f aca="false">SUM(I8:I13)</f>
        <v>1332.7</v>
      </c>
      <c r="K14" s="26" t="n">
        <f aca="false">SUM(K8:K13)</f>
        <v>1452.7</v>
      </c>
      <c r="M14" s="26" t="n">
        <f aca="false">SUM(M8:M13)</f>
        <v>3583.4</v>
      </c>
    </row>
    <row r="15" customFormat="false" ht="15" hidden="false" customHeight="false" outlineLevel="0" collapsed="false">
      <c r="A15" s="6"/>
      <c r="B15" s="6"/>
      <c r="C15" s="27"/>
      <c r="D15" s="6"/>
      <c r="E15" s="27"/>
      <c r="F15" s="6"/>
      <c r="G15" s="27"/>
      <c r="I15" s="27"/>
      <c r="K15" s="27"/>
      <c r="M15" s="27"/>
    </row>
    <row r="16" customFormat="false" ht="15" hidden="false" customHeight="false" outlineLevel="0" collapsed="false">
      <c r="A16" s="6"/>
      <c r="B16" s="6"/>
      <c r="C16" s="27"/>
      <c r="D16" s="6"/>
      <c r="E16" s="27"/>
      <c r="F16" s="6"/>
      <c r="G16" s="27"/>
      <c r="I16" s="27"/>
      <c r="K16" s="27"/>
      <c r="M16" s="27"/>
    </row>
    <row r="17" customFormat="false" ht="15" hidden="false" customHeight="false" outlineLevel="0" collapsed="false">
      <c r="A17" s="6"/>
      <c r="B17" s="6"/>
      <c r="C17" s="6"/>
      <c r="D17" s="6"/>
      <c r="E17" s="6"/>
      <c r="F17" s="6"/>
      <c r="G17" s="6"/>
      <c r="I17" s="6"/>
      <c r="K17" s="6"/>
      <c r="M17" s="6"/>
    </row>
    <row r="18" customFormat="false" ht="15" hidden="false" customHeight="false" outlineLevel="0" collapsed="false">
      <c r="A18" s="12" t="s">
        <v>27</v>
      </c>
      <c r="B18" s="12"/>
      <c r="C18" s="12"/>
      <c r="D18" s="12"/>
      <c r="E18" s="12"/>
      <c r="F18" s="12"/>
      <c r="G18" s="12"/>
      <c r="I18" s="12"/>
      <c r="K18" s="12"/>
      <c r="M18" s="12"/>
    </row>
    <row r="19" customFormat="false" ht="14.25" hidden="false" customHeight="false" outlineLevel="0" collapsed="false">
      <c r="A19" s="7" t="s">
        <v>28</v>
      </c>
      <c r="B19" s="7"/>
      <c r="C19" s="8" t="n">
        <f aca="false">'Jun 00'!X18</f>
        <v>5.2</v>
      </c>
      <c r="D19" s="7"/>
      <c r="E19" s="8" t="n">
        <f aca="false">'Aug 00'!Y18+'Sep 00'!W18</f>
        <v>30.8</v>
      </c>
      <c r="F19" s="7"/>
      <c r="G19" s="8" t="n">
        <f aca="false">'Nov 00'!V18+'Dec 00'!V18+'Oct 00'!X18</f>
        <v>383.2</v>
      </c>
      <c r="I19" s="8" t="n">
        <f aca="false">Jan!W21+Feb!U21+Mar!X21</f>
        <v>156.4</v>
      </c>
      <c r="K19" s="8" t="n">
        <f aca="false">Apr!V21+May!Y21+June!W24</f>
        <v>60.8</v>
      </c>
      <c r="M19" s="8" t="n">
        <f aca="false">G19+I19+K19+E19+C19</f>
        <v>636.4</v>
      </c>
    </row>
    <row r="20" customFormat="false" ht="14.25" hidden="false" customHeight="false" outlineLevel="0" collapsed="false">
      <c r="A20" s="9" t="s">
        <v>29</v>
      </c>
      <c r="B20" s="9"/>
      <c r="C20" s="10" t="n">
        <f aca="false">'Jun 00'!X19</f>
        <v>109.3</v>
      </c>
      <c r="D20" s="9"/>
      <c r="E20" s="10" t="n">
        <f aca="false">'Aug 00'!Y19+'Sep 00'!W19</f>
        <v>218.1</v>
      </c>
      <c r="F20" s="9"/>
      <c r="G20" s="10" t="n">
        <f aca="false">'Nov 00'!V19+'Dec 00'!V19+'Oct 00'!X19</f>
        <v>126.4</v>
      </c>
      <c r="I20" s="10" t="n">
        <f aca="false">Jan!W22+Feb!U22+Mar!X22</f>
        <v>324.8</v>
      </c>
      <c r="K20" s="10" t="n">
        <f aca="false">Apr!V22+May!Y22+June!W25</f>
        <v>-61.8</v>
      </c>
      <c r="M20" s="10" t="n">
        <f aca="false">G20+I20+K20+E20+C20</f>
        <v>716.8</v>
      </c>
    </row>
    <row r="21" customFormat="false" ht="15" hidden="false" customHeight="false" outlineLevel="0" collapsed="false">
      <c r="A21" s="12" t="s">
        <v>30</v>
      </c>
      <c r="B21" s="12"/>
      <c r="C21" s="13" t="n">
        <f aca="false">SUM(C19:C20)</f>
        <v>114.5</v>
      </c>
      <c r="D21" s="15"/>
      <c r="E21" s="14" t="n">
        <f aca="false">SUM(E19:E20)</f>
        <v>248.9</v>
      </c>
      <c r="F21" s="15"/>
      <c r="G21" s="14" t="n">
        <f aca="false">SUM(G19:G20)</f>
        <v>509.6</v>
      </c>
      <c r="H21" s="16"/>
      <c r="I21" s="14" t="n">
        <f aca="false">SUM(I19:I20)</f>
        <v>481.2</v>
      </c>
      <c r="J21" s="16"/>
      <c r="K21" s="14" t="n">
        <f aca="false">SUM(K19:K20)</f>
        <v>-1</v>
      </c>
      <c r="L21" s="16"/>
      <c r="M21" s="17" t="n">
        <f aca="false">SUM(M19:M20)</f>
        <v>1353.2</v>
      </c>
    </row>
    <row r="23" customFormat="false" ht="15" hidden="false" customHeight="false" outlineLevel="0" collapsed="false">
      <c r="A23" s="6" t="s">
        <v>31</v>
      </c>
      <c r="B23" s="6"/>
      <c r="C23" s="28" t="n">
        <f aca="false">C14+C21</f>
        <v>114.5</v>
      </c>
      <c r="D23" s="6"/>
      <c r="E23" s="28" t="n">
        <f aca="false">E14+E21</f>
        <v>248.9</v>
      </c>
      <c r="F23" s="6"/>
      <c r="G23" s="28" t="n">
        <f aca="false">G14+G21</f>
        <v>1307.6</v>
      </c>
      <c r="I23" s="28" t="n">
        <f aca="false">I14+I21</f>
        <v>1813.9</v>
      </c>
      <c r="K23" s="28" t="n">
        <f aca="false">K14+K21</f>
        <v>1451.7</v>
      </c>
      <c r="M23" s="28" t="n">
        <f aca="false">M14+M21</f>
        <v>4936.6</v>
      </c>
    </row>
    <row r="24" customFormat="false" ht="15" hidden="false" customHeight="false" outlineLevel="0" collapsed="false">
      <c r="A24" s="6"/>
      <c r="B24" s="6"/>
      <c r="C24" s="6"/>
      <c r="D24" s="6"/>
      <c r="E24" s="6"/>
      <c r="F24" s="6"/>
    </row>
    <row r="26" customFormat="false" ht="12.75" hidden="true" customHeight="false" outlineLevel="0" collapsed="false">
      <c r="A26" s="18" t="s">
        <v>14</v>
      </c>
      <c r="B26" s="18" t="s">
        <v>15</v>
      </c>
      <c r="C26" s="18"/>
      <c r="D26" s="18"/>
      <c r="E26" s="18"/>
      <c r="F26" s="18"/>
      <c r="G26" s="18"/>
      <c r="H26" s="18"/>
      <c r="I26" s="18"/>
    </row>
    <row r="27" customFormat="false" ht="12.75" hidden="true" customHeight="false" outlineLevel="0" collapsed="false">
      <c r="A27" s="18" t="s">
        <v>16</v>
      </c>
      <c r="B27" s="18"/>
      <c r="C27" s="18"/>
      <c r="D27" s="18"/>
      <c r="E27" s="18"/>
      <c r="F27" s="18"/>
      <c r="G27" s="18" t="n">
        <v>197.7</v>
      </c>
      <c r="H27" s="18"/>
      <c r="I27" s="18"/>
    </row>
    <row r="28" customFormat="false" ht="12.75" hidden="true" customHeight="false" outlineLevel="0" collapsed="false">
      <c r="A28" s="18" t="s">
        <v>17</v>
      </c>
      <c r="B28" s="18"/>
      <c r="C28" s="18"/>
      <c r="D28" s="18"/>
      <c r="E28" s="18"/>
      <c r="F28" s="18"/>
      <c r="G28" s="18" t="n">
        <v>83.6</v>
      </c>
      <c r="H28" s="18"/>
      <c r="I28" s="18"/>
    </row>
    <row r="29" customFormat="false" ht="12.75" hidden="true" customHeight="false" outlineLevel="0" collapsed="false">
      <c r="A29" s="18"/>
      <c r="B29" s="18"/>
      <c r="C29" s="18"/>
      <c r="D29" s="18"/>
      <c r="E29" s="18"/>
      <c r="F29" s="18"/>
      <c r="G29" s="19" t="n">
        <f aca="false">SUM(G27:G28)</f>
        <v>281.3</v>
      </c>
      <c r="H29" s="18"/>
      <c r="I29" s="18"/>
    </row>
    <row r="30" customFormat="false" ht="12.75" hidden="false" customHeight="false" outlineLevel="0" collapsed="false">
      <c r="A30" s="18"/>
      <c r="B30" s="18"/>
      <c r="C30" s="18"/>
      <c r="D30" s="18"/>
      <c r="E30" s="18"/>
      <c r="F30" s="18"/>
      <c r="G30" s="18"/>
      <c r="H30" s="18"/>
      <c r="I30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Y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D1" activePane="topRight" state="frozen"/>
      <selection pane="topLeft" activeCell="A1" activeCellId="0" sqref="A1"/>
      <selection pane="topRigh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6.99"/>
    <col collapsed="false" customWidth="true" hidden="false" outlineLevel="0" max="4" min="2" style="0" width="8.41"/>
    <col collapsed="false" customWidth="true" hidden="false" outlineLevel="0" max="5" min="5" style="0" width="7.7"/>
    <col collapsed="false" customWidth="true" hidden="false" outlineLevel="0" max="6" min="6" style="0" width="8.28"/>
    <col collapsed="false" customWidth="true" hidden="false" outlineLevel="0" max="7" min="7" style="0" width="8.41"/>
    <col collapsed="false" customWidth="true" hidden="false" outlineLevel="0" max="8" min="8" style="0" width="9.56"/>
    <col collapsed="false" customWidth="true" hidden="false" outlineLevel="0" max="9" min="9" style="0" width="8.41"/>
    <col collapsed="false" customWidth="true" hidden="false" outlineLevel="0" max="12" min="10" style="0" width="7.7"/>
    <col collapsed="false" customWidth="true" hidden="false" outlineLevel="0" max="21" min="13" style="0" width="8.41"/>
    <col collapsed="false" customWidth="true" hidden="false" outlineLevel="0" max="22" min="22" style="0" width="8.85"/>
    <col collapsed="false" customWidth="true" hidden="false" outlineLevel="0" max="23" min="23" style="0" width="9.56"/>
  </cols>
  <sheetData>
    <row r="1" customFormat="false" ht="29.25" hidden="false" customHeight="true" outlineLevel="0" collapsed="false">
      <c r="A1" s="1" t="s">
        <v>0</v>
      </c>
      <c r="B1" s="5"/>
      <c r="C1" s="5"/>
      <c r="D1" s="5"/>
      <c r="E1" s="5"/>
      <c r="F1" s="5"/>
      <c r="G1" s="5"/>
      <c r="H1" s="48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49"/>
      <c r="AB1" s="49"/>
      <c r="AC1" s="49"/>
      <c r="AD1" s="49"/>
      <c r="AE1" s="49"/>
      <c r="AF1" s="49"/>
      <c r="AG1" s="49"/>
      <c r="AH1" s="49"/>
      <c r="BU1" s="29" t="s">
        <v>8</v>
      </c>
      <c r="BV1" s="29"/>
      <c r="BW1" s="29"/>
      <c r="BX1" s="29"/>
      <c r="BY1" s="29"/>
    </row>
    <row r="2" customFormat="false" ht="15.75" hidden="false" customHeight="true" outlineLevel="0" collapsed="false">
      <c r="A2" s="50" t="s">
        <v>64</v>
      </c>
      <c r="BQ2" s="30"/>
    </row>
    <row r="3" customFormat="false" ht="15" hidden="false" customHeight="true" outlineLevel="0" collapsed="false">
      <c r="A3" s="0" t="s">
        <v>2</v>
      </c>
      <c r="H3" s="67"/>
      <c r="AT3" s="30"/>
    </row>
    <row r="4" customFormat="false" ht="15" hidden="false" customHeight="true" outlineLevel="0" collapsed="false">
      <c r="AT4" s="30"/>
    </row>
    <row r="5" customFormat="false" ht="15" hidden="false" customHeight="true" outlineLevel="0" collapsed="false">
      <c r="W5" s="3"/>
      <c r="BH5" s="68"/>
    </row>
    <row r="6" customFormat="false" ht="15" hidden="false" customHeight="true" outlineLevel="0" collapsed="false">
      <c r="W6" s="3"/>
      <c r="BH6" s="68"/>
    </row>
    <row r="7" customFormat="false" ht="15" hidden="false" customHeight="true" outlineLevel="0" collapsed="false">
      <c r="W7" s="3"/>
      <c r="BH7" s="68"/>
    </row>
    <row r="8" customFormat="false" ht="15.75" hidden="false" customHeight="false" outlineLevel="0" collapsed="false">
      <c r="W8" s="69" t="s">
        <v>65</v>
      </c>
    </row>
    <row r="9" customFormat="false" ht="15" hidden="false" customHeight="false" outlineLevel="0" collapsed="false">
      <c r="A9" s="57"/>
      <c r="B9" s="4" t="n">
        <v>37043</v>
      </c>
      <c r="C9" s="4" t="n">
        <v>37046</v>
      </c>
      <c r="D9" s="4" t="n">
        <v>37047</v>
      </c>
      <c r="E9" s="4" t="n">
        <v>37048</v>
      </c>
      <c r="F9" s="4" t="n">
        <v>37049</v>
      </c>
      <c r="G9" s="4" t="n">
        <v>37050</v>
      </c>
      <c r="H9" s="4" t="n">
        <v>37053</v>
      </c>
      <c r="I9" s="4" t="n">
        <v>37054</v>
      </c>
      <c r="J9" s="4" t="n">
        <v>37055</v>
      </c>
      <c r="K9" s="4" t="n">
        <v>37056</v>
      </c>
      <c r="L9" s="4" t="n">
        <v>37057</v>
      </c>
      <c r="M9" s="4" t="n">
        <v>37060</v>
      </c>
      <c r="N9" s="4" t="n">
        <v>37061</v>
      </c>
      <c r="O9" s="4" t="n">
        <v>37062</v>
      </c>
      <c r="P9" s="4" t="n">
        <v>37063</v>
      </c>
      <c r="Q9" s="4" t="n">
        <v>37064</v>
      </c>
      <c r="R9" s="4" t="n">
        <v>37067</v>
      </c>
      <c r="S9" s="4" t="n">
        <v>37068</v>
      </c>
      <c r="T9" s="4" t="n">
        <v>37069</v>
      </c>
      <c r="U9" s="4" t="n">
        <v>37070</v>
      </c>
      <c r="V9" s="4" t="n">
        <v>37071</v>
      </c>
      <c r="W9" s="32" t="s">
        <v>11</v>
      </c>
      <c r="X9" s="70"/>
      <c r="Y9" s="70"/>
      <c r="Z9" s="70"/>
      <c r="AA9" s="70"/>
    </row>
    <row r="10" customFormat="false" ht="12.75" hidden="false" customHeight="false" outlineLevel="0" collapsed="false">
      <c r="A10" s="5"/>
      <c r="W10" s="45"/>
      <c r="X10" s="71"/>
      <c r="Y10" s="71"/>
      <c r="Z10" s="71"/>
      <c r="AA10" s="71"/>
    </row>
    <row r="11" customFormat="false" ht="15" hidden="false" customHeight="false" outlineLevel="0" collapsed="false">
      <c r="A11" s="20" t="s">
        <v>19</v>
      </c>
      <c r="W11" s="45"/>
      <c r="X11" s="71"/>
      <c r="Y11" s="71"/>
      <c r="Z11" s="71"/>
      <c r="AA11" s="71"/>
    </row>
    <row r="12" customFormat="false" ht="14.25" hidden="false" customHeight="false" outlineLevel="0" collapsed="false">
      <c r="A12" s="7" t="s">
        <v>45</v>
      </c>
      <c r="B12" s="39" t="n">
        <v>-13.4</v>
      </c>
      <c r="C12" s="39" t="n">
        <v>-29.2</v>
      </c>
      <c r="D12" s="39" t="n">
        <v>-13.2</v>
      </c>
      <c r="E12" s="39" t="n">
        <v>15.2</v>
      </c>
      <c r="F12" s="39" t="n">
        <v>30.9</v>
      </c>
      <c r="G12" s="39" t="n">
        <v>-24.4</v>
      </c>
      <c r="H12" s="39" t="n">
        <v>-87.3</v>
      </c>
      <c r="I12" s="39" t="n">
        <v>-83.5</v>
      </c>
      <c r="J12" s="39" t="n">
        <v>55.4</v>
      </c>
      <c r="K12" s="39" t="n">
        <v>16.3</v>
      </c>
      <c r="L12" s="39" t="n">
        <v>11.5</v>
      </c>
      <c r="M12" s="39" t="n">
        <v>-25.3</v>
      </c>
      <c r="N12" s="39" t="n">
        <v>6.1</v>
      </c>
      <c r="O12" s="39" t="n">
        <v>108.9</v>
      </c>
      <c r="P12" s="39" t="n">
        <v>24.7</v>
      </c>
      <c r="Q12" s="39" t="n">
        <v>15.3</v>
      </c>
      <c r="R12" s="39" t="n">
        <v>132.2</v>
      </c>
      <c r="S12" s="39" t="n">
        <v>33.6</v>
      </c>
      <c r="T12" s="39" t="n">
        <v>73.5</v>
      </c>
      <c r="U12" s="39" t="n">
        <v>9.1</v>
      </c>
      <c r="V12" s="39" t="n">
        <v>32</v>
      </c>
      <c r="W12" s="63" t="n">
        <f aca="false">SUM(B12:V12)</f>
        <v>288.4</v>
      </c>
      <c r="X12" s="72"/>
      <c r="Y12" s="72"/>
      <c r="Z12" s="72"/>
      <c r="AA12" s="72"/>
    </row>
    <row r="13" customFormat="false" ht="14.25" hidden="false" customHeight="false" outlineLevel="0" collapsed="false">
      <c r="A13" s="22" t="s">
        <v>46</v>
      </c>
      <c r="B13" s="22" t="n">
        <v>-33</v>
      </c>
      <c r="C13" s="22" t="n">
        <v>24</v>
      </c>
      <c r="D13" s="22" t="n">
        <v>13.2</v>
      </c>
      <c r="E13" s="22" t="n">
        <v>10.8</v>
      </c>
      <c r="F13" s="22" t="n">
        <v>-27.8</v>
      </c>
      <c r="G13" s="22" t="n">
        <v>-37.1</v>
      </c>
      <c r="H13" s="22" t="n">
        <v>-17.8</v>
      </c>
      <c r="I13" s="22" t="n">
        <v>15.9</v>
      </c>
      <c r="J13" s="22" t="n">
        <v>30.3</v>
      </c>
      <c r="K13" s="22" t="n">
        <v>36.8</v>
      </c>
      <c r="L13" s="22" t="n">
        <v>32.3</v>
      </c>
      <c r="M13" s="22" t="n">
        <v>29.1</v>
      </c>
      <c r="N13" s="22" t="n">
        <v>24</v>
      </c>
      <c r="O13" s="22" t="n">
        <v>35.7</v>
      </c>
      <c r="P13" s="22" t="n">
        <v>-8.8</v>
      </c>
      <c r="Q13" s="22" t="n">
        <v>16.3</v>
      </c>
      <c r="R13" s="22" t="n">
        <v>34.7</v>
      </c>
      <c r="S13" s="22" t="n">
        <v>-9.5</v>
      </c>
      <c r="T13" s="22" t="n">
        <v>5.2</v>
      </c>
      <c r="U13" s="22" t="n">
        <v>-5.1</v>
      </c>
      <c r="V13" s="22" t="n">
        <v>96.4</v>
      </c>
      <c r="W13" s="36" t="n">
        <f aca="false">SUM(B13:V13)</f>
        <v>265.6</v>
      </c>
      <c r="X13" s="22"/>
      <c r="Y13" s="22"/>
      <c r="Z13" s="22"/>
      <c r="AA13" s="22"/>
    </row>
    <row r="14" customFormat="false" ht="14.25" hidden="false" customHeight="false" outlineLevel="0" collapsed="false">
      <c r="A14" s="55" t="s">
        <v>47</v>
      </c>
      <c r="B14" s="22" t="n">
        <v>0.6</v>
      </c>
      <c r="C14" s="22" t="n">
        <v>0.6</v>
      </c>
      <c r="D14" s="22" t="n">
        <v>0.2</v>
      </c>
      <c r="E14" s="22" t="n">
        <v>0.6</v>
      </c>
      <c r="F14" s="22" t="n">
        <v>0.4</v>
      </c>
      <c r="G14" s="22" t="n">
        <v>0.4</v>
      </c>
      <c r="H14" s="22" t="n">
        <f aca="false">0.4-4.8</f>
        <v>-4.4</v>
      </c>
      <c r="I14" s="22" t="n">
        <v>0.1</v>
      </c>
      <c r="J14" s="22" t="n">
        <v>0.5</v>
      </c>
      <c r="K14" s="22" t="n">
        <v>0.2</v>
      </c>
      <c r="L14" s="22" t="n">
        <v>0.8</v>
      </c>
      <c r="M14" s="22" t="n">
        <v>0.8</v>
      </c>
      <c r="N14" s="22" t="n">
        <v>0.3</v>
      </c>
      <c r="O14" s="22" t="n">
        <v>0.8</v>
      </c>
      <c r="P14" s="22" t="n">
        <v>0.3</v>
      </c>
      <c r="Q14" s="22" t="n">
        <v>0.3</v>
      </c>
      <c r="R14" s="22" t="n">
        <v>1.9</v>
      </c>
      <c r="S14" s="22" t="n">
        <v>1.9</v>
      </c>
      <c r="T14" s="22" t="n">
        <v>3.1</v>
      </c>
      <c r="U14" s="22" t="n">
        <v>2.2</v>
      </c>
      <c r="V14" s="22" t="n">
        <f aca="false">-4-0.7</f>
        <v>-4.7</v>
      </c>
      <c r="W14" s="36" t="n">
        <f aca="false">SUM(B14:V14)</f>
        <v>6.9</v>
      </c>
      <c r="X14" s="22"/>
      <c r="Y14" s="22"/>
      <c r="Z14" s="22"/>
      <c r="AA14" s="22"/>
    </row>
    <row r="15" customFormat="false" ht="14.25" hidden="false" customHeight="false" outlineLevel="0" collapsed="false">
      <c r="A15" s="55" t="s">
        <v>52</v>
      </c>
      <c r="B15" s="22" t="n">
        <v>0</v>
      </c>
      <c r="C15" s="22" t="n">
        <v>0</v>
      </c>
      <c r="D15" s="22" t="n">
        <v>0</v>
      </c>
      <c r="E15" s="22" t="n">
        <v>0</v>
      </c>
      <c r="F15" s="22" t="n">
        <v>0</v>
      </c>
      <c r="G15" s="22" t="n">
        <v>0</v>
      </c>
      <c r="H15" s="22" t="n">
        <v>0</v>
      </c>
      <c r="I15" s="22" t="n">
        <v>0</v>
      </c>
      <c r="J15" s="22" t="n">
        <v>0</v>
      </c>
      <c r="K15" s="22" t="n">
        <v>0</v>
      </c>
      <c r="L15" s="22" t="n">
        <v>0</v>
      </c>
      <c r="M15" s="22" t="n">
        <v>0</v>
      </c>
      <c r="N15" s="22" t="n">
        <v>0</v>
      </c>
      <c r="O15" s="22" t="n">
        <v>-23</v>
      </c>
      <c r="P15" s="22" t="n">
        <v>0</v>
      </c>
      <c r="Q15" s="22" t="n">
        <v>0</v>
      </c>
      <c r="R15" s="22" t="n">
        <v>0</v>
      </c>
      <c r="S15" s="22" t="n">
        <v>0</v>
      </c>
      <c r="T15" s="22" t="n">
        <v>0</v>
      </c>
      <c r="U15" s="22" t="n">
        <v>0</v>
      </c>
      <c r="V15" s="22" t="n">
        <v>0</v>
      </c>
      <c r="W15" s="36" t="n">
        <f aca="false">SUM(B15:V15)</f>
        <v>-23</v>
      </c>
      <c r="X15" s="22"/>
      <c r="Y15" s="22"/>
      <c r="Z15" s="22"/>
      <c r="AA15" s="22"/>
    </row>
    <row r="16" customFormat="false" ht="14.25" hidden="false" customHeight="false" outlineLevel="0" collapsed="false">
      <c r="A16" s="55" t="s">
        <v>48</v>
      </c>
      <c r="B16" s="22" t="n">
        <f aca="false">8.7+20.2+0.3</f>
        <v>29.2</v>
      </c>
      <c r="C16" s="22" t="n">
        <v>0</v>
      </c>
      <c r="D16" s="22" t="n">
        <v>0.1</v>
      </c>
      <c r="E16" s="22" t="n">
        <v>0</v>
      </c>
      <c r="F16" s="22" t="n">
        <v>0</v>
      </c>
      <c r="G16" s="22" t="n">
        <f aca="false">-2.7-1.4</f>
        <v>-4.1</v>
      </c>
      <c r="H16" s="22" t="n">
        <v>0.3</v>
      </c>
      <c r="I16" s="22" t="n">
        <v>0</v>
      </c>
      <c r="J16" s="22" t="n">
        <v>0.8</v>
      </c>
      <c r="K16" s="22" t="n">
        <v>0</v>
      </c>
      <c r="L16" s="22" t="n">
        <f aca="false">37.1-0.3</f>
        <v>36.8</v>
      </c>
      <c r="M16" s="22" t="n">
        <v>0</v>
      </c>
      <c r="N16" s="22" t="n">
        <v>0.8</v>
      </c>
      <c r="O16" s="22" t="n">
        <f aca="false">-22.7+23</f>
        <v>0.300000000000001</v>
      </c>
      <c r="P16" s="22" t="n">
        <v>0.2</v>
      </c>
      <c r="Q16" s="22" t="n">
        <v>5</v>
      </c>
      <c r="R16" s="22" t="n">
        <v>0.3</v>
      </c>
      <c r="S16" s="22" t="n">
        <f aca="false">-3.7+12</f>
        <v>8.3</v>
      </c>
      <c r="T16" s="22" t="n">
        <v>0.2</v>
      </c>
      <c r="U16" s="22" t="n">
        <v>5</v>
      </c>
      <c r="V16" s="22" t="n">
        <v>-24.9</v>
      </c>
      <c r="W16" s="36" t="n">
        <f aca="false">SUM(B16:V16)</f>
        <v>58.3</v>
      </c>
      <c r="X16" s="22"/>
      <c r="Y16" s="22"/>
      <c r="Z16" s="22"/>
      <c r="AA16" s="22"/>
    </row>
    <row r="17" customFormat="false" ht="14.25" hidden="false" customHeight="false" outlineLevel="0" collapsed="false">
      <c r="A17" s="22" t="s">
        <v>49</v>
      </c>
      <c r="B17" s="22" t="n">
        <v>1.9</v>
      </c>
      <c r="C17" s="22" t="n">
        <v>0.2</v>
      </c>
      <c r="D17" s="22" t="n">
        <v>0</v>
      </c>
      <c r="E17" s="22" t="n">
        <v>0.1</v>
      </c>
      <c r="F17" s="22" t="n">
        <v>-0.1</v>
      </c>
      <c r="G17" s="22" t="n">
        <v>4.1</v>
      </c>
      <c r="H17" s="22" t="n">
        <v>0</v>
      </c>
      <c r="I17" s="22" t="n">
        <v>-0.5</v>
      </c>
      <c r="J17" s="22" t="n">
        <v>0.4</v>
      </c>
      <c r="K17" s="22" t="n">
        <v>0.1</v>
      </c>
      <c r="L17" s="22" t="n">
        <v>0.9</v>
      </c>
      <c r="M17" s="22" t="n">
        <v>0.6</v>
      </c>
      <c r="N17" s="22" t="n">
        <v>-0.3</v>
      </c>
      <c r="O17" s="22" t="n">
        <v>0.2</v>
      </c>
      <c r="P17" s="22" t="n">
        <v>0</v>
      </c>
      <c r="Q17" s="22" t="n">
        <v>0.7</v>
      </c>
      <c r="R17" s="22" t="n">
        <v>-1.8</v>
      </c>
      <c r="S17" s="22" t="n">
        <v>3.1</v>
      </c>
      <c r="T17" s="22" t="n">
        <v>-0.9</v>
      </c>
      <c r="U17" s="22" t="n">
        <v>1.2</v>
      </c>
      <c r="V17" s="22" t="n">
        <v>26.7</v>
      </c>
      <c r="W17" s="36" t="n">
        <f aca="false">SUM(B17:V17)</f>
        <v>36.6</v>
      </c>
      <c r="X17" s="22"/>
      <c r="Y17" s="22"/>
      <c r="Z17" s="22"/>
      <c r="AA17" s="22"/>
    </row>
    <row r="18" customFormat="false" ht="15" hidden="false" customHeight="false" outlineLevel="0" collapsed="false">
      <c r="A18" s="6" t="s">
        <v>26</v>
      </c>
      <c r="B18" s="26" t="n">
        <f aca="false">SUM(B12:B17)</f>
        <v>-14.7</v>
      </c>
      <c r="C18" s="26" t="n">
        <f aca="false">SUM(C12:C17)</f>
        <v>-4.4</v>
      </c>
      <c r="D18" s="26" t="n">
        <f aca="false">SUM(D12:D17)</f>
        <v>0.3</v>
      </c>
      <c r="E18" s="26" t="n">
        <f aca="false">SUM(E12:E17)</f>
        <v>26.7</v>
      </c>
      <c r="F18" s="26" t="n">
        <f aca="false">SUM(F12:F17)</f>
        <v>3.4</v>
      </c>
      <c r="G18" s="26" t="n">
        <f aca="false">SUM(G12:G17)</f>
        <v>-61.1</v>
      </c>
      <c r="H18" s="26" t="n">
        <f aca="false">SUM(H12:H17)</f>
        <v>-109.2</v>
      </c>
      <c r="I18" s="26" t="n">
        <f aca="false">SUM(I12:I17)</f>
        <v>-68</v>
      </c>
      <c r="J18" s="26" t="n">
        <f aca="false">SUM(J12:J17)</f>
        <v>87.4</v>
      </c>
      <c r="K18" s="26" t="n">
        <f aca="false">SUM(K12:K17)</f>
        <v>53.4</v>
      </c>
      <c r="L18" s="26" t="n">
        <f aca="false">SUM(L12:L17)</f>
        <v>82.3</v>
      </c>
      <c r="M18" s="26" t="n">
        <f aca="false">SUM(M12:M17)</f>
        <v>5.2</v>
      </c>
      <c r="N18" s="26" t="n">
        <f aca="false">SUM(N12:N17)</f>
        <v>30.9</v>
      </c>
      <c r="O18" s="26" t="n">
        <f aca="false">SUM(O12:O17)</f>
        <v>122.9</v>
      </c>
      <c r="P18" s="26" t="n">
        <f aca="false">SUM(P12:P17)</f>
        <v>16.4</v>
      </c>
      <c r="Q18" s="26" t="n">
        <f aca="false">SUM(Q12:Q17)</f>
        <v>37.6</v>
      </c>
      <c r="R18" s="26" t="n">
        <f aca="false">SUM(R12:R17)</f>
        <v>167.3</v>
      </c>
      <c r="S18" s="26" t="n">
        <f aca="false">SUM(S12:S17)</f>
        <v>37.4</v>
      </c>
      <c r="T18" s="26" t="n">
        <f aca="false">SUM(T12:T17)</f>
        <v>81.1</v>
      </c>
      <c r="U18" s="26" t="n">
        <f aca="false">SUM(U12:U17)</f>
        <v>12.4</v>
      </c>
      <c r="V18" s="26" t="n">
        <f aca="false">SUM(V12:V17)</f>
        <v>125.5</v>
      </c>
      <c r="W18" s="38" t="n">
        <f aca="false">SUM(W12:W17)</f>
        <v>632.8</v>
      </c>
      <c r="X18" s="27"/>
      <c r="Y18" s="27"/>
      <c r="Z18" s="27"/>
      <c r="AA18" s="27"/>
    </row>
    <row r="19" customFormat="false" ht="15" hidden="false" customHeight="false" outlineLevel="0" collapsed="false">
      <c r="A19" s="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40"/>
      <c r="X19" s="27"/>
      <c r="Y19" s="27"/>
      <c r="Z19" s="27"/>
      <c r="AA19" s="27"/>
    </row>
    <row r="20" customFormat="false" ht="15" hidden="false" customHeight="false" outlineLevel="0" collapsed="false">
      <c r="A20" s="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40"/>
      <c r="X20" s="27"/>
      <c r="Y20" s="27"/>
      <c r="Z20" s="27"/>
      <c r="AA20" s="27"/>
    </row>
    <row r="21" customFormat="false" ht="15" hidden="false" customHeight="false" outlineLevel="0" collapsed="false">
      <c r="A21" s="6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40"/>
      <c r="X21" s="27"/>
      <c r="Y21" s="27"/>
      <c r="Z21" s="27"/>
      <c r="AA21" s="27"/>
    </row>
    <row r="22" customFormat="false" ht="15" hidden="false" customHeight="false" outlineLevel="0" collapsed="false">
      <c r="A22" s="6"/>
      <c r="W22" s="45"/>
      <c r="X22" s="71"/>
      <c r="Y22" s="71"/>
      <c r="Z22" s="71"/>
      <c r="AA22" s="71"/>
    </row>
    <row r="23" customFormat="false" ht="15" hidden="false" customHeight="false" outlineLevel="0" collapsed="false">
      <c r="A23" s="12" t="s">
        <v>12</v>
      </c>
      <c r="W23" s="45"/>
      <c r="X23" s="71"/>
      <c r="Y23" s="71"/>
      <c r="Z23" s="71"/>
      <c r="AA23" s="71"/>
    </row>
    <row r="24" customFormat="false" ht="14.25" hidden="false" customHeight="false" outlineLevel="0" collapsed="false">
      <c r="A24" s="7" t="s">
        <v>28</v>
      </c>
      <c r="B24" s="8" t="n">
        <v>0</v>
      </c>
      <c r="C24" s="8" t="n">
        <v>0</v>
      </c>
      <c r="D24" s="8" t="n">
        <v>0</v>
      </c>
      <c r="E24" s="8" t="n">
        <v>0</v>
      </c>
      <c r="F24" s="8" t="n">
        <v>47.8</v>
      </c>
      <c r="G24" s="8" t="n">
        <v>0</v>
      </c>
      <c r="H24" s="8" t="n">
        <v>0</v>
      </c>
      <c r="I24" s="8" t="n">
        <v>0</v>
      </c>
      <c r="J24" s="8" t="n">
        <v>0</v>
      </c>
      <c r="K24" s="8" t="n">
        <v>0</v>
      </c>
      <c r="L24" s="8" t="n">
        <v>0</v>
      </c>
      <c r="M24" s="8" t="n">
        <v>0</v>
      </c>
      <c r="N24" s="8" t="n">
        <v>0</v>
      </c>
      <c r="O24" s="8" t="n">
        <v>0</v>
      </c>
      <c r="P24" s="8" t="n">
        <v>0</v>
      </c>
      <c r="Q24" s="8" t="n">
        <v>0</v>
      </c>
      <c r="R24" s="8" t="n">
        <v>0</v>
      </c>
      <c r="S24" s="8" t="n">
        <v>0</v>
      </c>
      <c r="T24" s="8" t="n">
        <v>0</v>
      </c>
      <c r="U24" s="8" t="n">
        <v>0</v>
      </c>
      <c r="V24" s="8" t="n">
        <f aca="false">27.6+7.9-23.8</f>
        <v>11.7</v>
      </c>
      <c r="W24" s="42" t="n">
        <f aca="false">SUM(B24:V24)</f>
        <v>59.5</v>
      </c>
      <c r="X24" s="8"/>
      <c r="Y24" s="8"/>
      <c r="Z24" s="8"/>
      <c r="AA24" s="8"/>
    </row>
    <row r="25" customFormat="false" ht="14.25" hidden="false" customHeight="false" outlineLevel="0" collapsed="false">
      <c r="A25" s="9" t="s">
        <v>29</v>
      </c>
      <c r="B25" s="43" t="n">
        <v>0</v>
      </c>
      <c r="C25" s="43" t="n">
        <v>0</v>
      </c>
      <c r="D25" s="43" t="n">
        <v>0</v>
      </c>
      <c r="E25" s="43" t="n">
        <v>0</v>
      </c>
      <c r="F25" s="43" t="n">
        <v>0</v>
      </c>
      <c r="G25" s="43" t="n">
        <v>0</v>
      </c>
      <c r="H25" s="43" t="n">
        <v>0</v>
      </c>
      <c r="I25" s="43" t="n">
        <v>0</v>
      </c>
      <c r="J25" s="43" t="n">
        <v>0</v>
      </c>
      <c r="K25" s="43" t="n">
        <v>0</v>
      </c>
      <c r="L25" s="43" t="n">
        <v>0</v>
      </c>
      <c r="M25" s="43" t="n">
        <v>0</v>
      </c>
      <c r="N25" s="43" t="n">
        <v>-14.5</v>
      </c>
      <c r="O25" s="43" t="n">
        <v>25</v>
      </c>
      <c r="P25" s="43" t="n">
        <v>0</v>
      </c>
      <c r="Q25" s="43" t="n">
        <v>0</v>
      </c>
      <c r="R25" s="43" t="n">
        <v>0</v>
      </c>
      <c r="S25" s="43" t="n">
        <v>0</v>
      </c>
      <c r="T25" s="43" t="n">
        <v>0</v>
      </c>
      <c r="U25" s="43" t="n">
        <v>0</v>
      </c>
      <c r="V25" s="43" t="n">
        <v>-87.5</v>
      </c>
      <c r="W25" s="42" t="n">
        <f aca="false">SUM(B25:V25)</f>
        <v>-77</v>
      </c>
      <c r="X25" s="10"/>
      <c r="Y25" s="10"/>
      <c r="Z25" s="10"/>
      <c r="AA25" s="10"/>
    </row>
    <row r="26" customFormat="false" ht="15" hidden="false" customHeight="false" outlineLevel="0" collapsed="false">
      <c r="A26" s="12" t="s">
        <v>30</v>
      </c>
      <c r="B26" s="26" t="n">
        <f aca="false">SUM(B24:B25)</f>
        <v>0</v>
      </c>
      <c r="C26" s="26" t="n">
        <f aca="false">SUM(C24:C25)</f>
        <v>0</v>
      </c>
      <c r="D26" s="26" t="n">
        <f aca="false">SUM(D24:D25)</f>
        <v>0</v>
      </c>
      <c r="E26" s="26" t="n">
        <f aca="false">SUM(E24:E25)</f>
        <v>0</v>
      </c>
      <c r="F26" s="26" t="n">
        <f aca="false">SUM(F24:F25)</f>
        <v>47.8</v>
      </c>
      <c r="G26" s="26" t="n">
        <f aca="false">SUM(G24:G25)</f>
        <v>0</v>
      </c>
      <c r="H26" s="26" t="n">
        <f aca="false">SUM(H24:H25)</f>
        <v>0</v>
      </c>
      <c r="I26" s="26" t="n">
        <f aca="false">SUM(I24:I25)</f>
        <v>0</v>
      </c>
      <c r="J26" s="26" t="n">
        <f aca="false">SUM(J24:J25)</f>
        <v>0</v>
      </c>
      <c r="K26" s="26" t="n">
        <f aca="false">SUM(K24:K25)</f>
        <v>0</v>
      </c>
      <c r="L26" s="26" t="n">
        <f aca="false">SUM(L24:L25)</f>
        <v>0</v>
      </c>
      <c r="M26" s="26" t="n">
        <f aca="false">SUM(M24:M25)</f>
        <v>0</v>
      </c>
      <c r="N26" s="26" t="n">
        <f aca="false">SUM(N24:N25)</f>
        <v>-14.5</v>
      </c>
      <c r="O26" s="26" t="n">
        <f aca="false">SUM(O24:O25)</f>
        <v>25</v>
      </c>
      <c r="P26" s="26"/>
      <c r="Q26" s="26"/>
      <c r="R26" s="26" t="n">
        <f aca="false">SUM(R24:R25)</f>
        <v>0</v>
      </c>
      <c r="S26" s="26" t="n">
        <f aca="false">SUM(S24:S25)</f>
        <v>0</v>
      </c>
      <c r="T26" s="26" t="n">
        <f aca="false">SUM(T24:T25)</f>
        <v>0</v>
      </c>
      <c r="U26" s="26" t="n">
        <f aca="false">SUM(U24:U25)</f>
        <v>0</v>
      </c>
      <c r="V26" s="26" t="n">
        <f aca="false">SUM(V24:V25)</f>
        <v>-75.8</v>
      </c>
      <c r="W26" s="38" t="n">
        <f aca="false">SUM(W24:W25)</f>
        <v>-17.5</v>
      </c>
      <c r="X26" s="27"/>
      <c r="Y26" s="27"/>
      <c r="Z26" s="27"/>
      <c r="AA26" s="27"/>
    </row>
    <row r="27" customFormat="false" ht="12.75" hidden="false" customHeight="false" outlineLevel="0" collapsed="false">
      <c r="W27" s="45"/>
      <c r="X27" s="71"/>
      <c r="Y27" s="71"/>
      <c r="Z27" s="71"/>
      <c r="AA27" s="71"/>
    </row>
    <row r="28" customFormat="false" ht="15" hidden="false" customHeight="false" outlineLevel="0" collapsed="false">
      <c r="A28" s="6" t="s">
        <v>31</v>
      </c>
      <c r="B28" s="28" t="n">
        <f aca="false">B18+B26</f>
        <v>-14.7</v>
      </c>
      <c r="C28" s="28" t="n">
        <f aca="false">C18+C26</f>
        <v>-4.4</v>
      </c>
      <c r="D28" s="28" t="n">
        <f aca="false">D18+D26</f>
        <v>0.3</v>
      </c>
      <c r="E28" s="28" t="n">
        <f aca="false">E18+E26</f>
        <v>26.7</v>
      </c>
      <c r="F28" s="28" t="n">
        <f aca="false">F18+F26</f>
        <v>51.2</v>
      </c>
      <c r="G28" s="28" t="n">
        <f aca="false">G18+G26</f>
        <v>-61.1</v>
      </c>
      <c r="H28" s="28" t="n">
        <f aca="false">H18+H26</f>
        <v>-109.2</v>
      </c>
      <c r="I28" s="28" t="n">
        <f aca="false">I18+I26</f>
        <v>-68</v>
      </c>
      <c r="J28" s="28" t="n">
        <f aca="false">J18+J26</f>
        <v>87.4</v>
      </c>
      <c r="K28" s="28" t="n">
        <f aca="false">K18+K26</f>
        <v>53.4</v>
      </c>
      <c r="L28" s="28" t="n">
        <f aca="false">L18+L26</f>
        <v>82.3</v>
      </c>
      <c r="M28" s="28" t="n">
        <f aca="false">M18+M26</f>
        <v>5.2</v>
      </c>
      <c r="N28" s="28" t="n">
        <f aca="false">N18+N26</f>
        <v>16.4</v>
      </c>
      <c r="O28" s="28" t="n">
        <f aca="false">O18+O26</f>
        <v>147.9</v>
      </c>
      <c r="P28" s="28" t="n">
        <f aca="false">P18+P26</f>
        <v>16.4</v>
      </c>
      <c r="Q28" s="28" t="n">
        <f aca="false">Q18+Q26</f>
        <v>37.6</v>
      </c>
      <c r="R28" s="28" t="n">
        <f aca="false">R18+R26</f>
        <v>167.3</v>
      </c>
      <c r="S28" s="28" t="n">
        <f aca="false">S18+S26</f>
        <v>37.4</v>
      </c>
      <c r="T28" s="28" t="n">
        <f aca="false">T18+T26</f>
        <v>81.1</v>
      </c>
      <c r="U28" s="28" t="n">
        <f aca="false">U18+U26</f>
        <v>12.4</v>
      </c>
      <c r="V28" s="28" t="n">
        <f aca="false">V18+V26</f>
        <v>49.7</v>
      </c>
      <c r="W28" s="46" t="n">
        <f aca="false">W18+W26</f>
        <v>615.3</v>
      </c>
      <c r="X28" s="73"/>
      <c r="Y28" s="73"/>
      <c r="Z28" s="73"/>
      <c r="AA28" s="73"/>
    </row>
    <row r="29" customFormat="false" ht="13.5" hidden="false" customHeight="false" outlineLevel="0" collapsed="false">
      <c r="W29" s="47"/>
    </row>
    <row r="30" customFormat="false" ht="13.5" hidden="false" customHeight="false" outlineLevel="0" collapsed="false"/>
  </sheetData>
  <mergeCells count="1">
    <mergeCell ref="BU1:BY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K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6.99"/>
    <col collapsed="false" customWidth="true" hidden="false" outlineLevel="0" max="2" min="2" style="0" width="7.56"/>
    <col collapsed="false" customWidth="true" hidden="false" outlineLevel="0" max="4" min="3" style="0" width="7.85"/>
    <col collapsed="false" customWidth="true" hidden="false" outlineLevel="0" max="5" min="5" style="0" width="8.28"/>
    <col collapsed="false" customWidth="true" hidden="false" outlineLevel="0" max="6" min="6" style="0" width="7.99"/>
    <col collapsed="false" customWidth="true" hidden="false" outlineLevel="0" max="7" min="7" style="0" width="7.7"/>
    <col collapsed="false" customWidth="true" hidden="false" outlineLevel="0" max="8" min="8" style="0" width="7.56"/>
    <col collapsed="false" customWidth="true" hidden="false" outlineLevel="0" max="9" min="9" style="0" width="7.85"/>
    <col collapsed="false" customWidth="true" hidden="false" outlineLevel="0" max="10" min="10" style="0" width="8.7"/>
    <col collapsed="false" customWidth="true" hidden="false" outlineLevel="0" max="11" min="11" style="0" width="7.56"/>
    <col collapsed="false" customWidth="true" hidden="false" outlineLevel="0" max="12" min="12" style="0" width="8.14"/>
    <col collapsed="false" customWidth="true" hidden="false" outlineLevel="0" max="13" min="13" style="0" width="8.7"/>
    <col collapsed="false" customWidth="true" hidden="false" outlineLevel="0" max="14" min="14" style="0" width="7.56"/>
    <col collapsed="false" customWidth="true" hidden="false" outlineLevel="0" max="16" min="15" style="0" width="8.7"/>
    <col collapsed="false" customWidth="true" hidden="false" outlineLevel="0" max="17" min="17" style="0" width="8.28"/>
    <col collapsed="false" customWidth="true" hidden="false" outlineLevel="0" max="22" min="18" style="0" width="8.7"/>
    <col collapsed="false" customWidth="true" hidden="false" outlineLevel="0" max="23" min="23" style="0" width="7.56"/>
    <col collapsed="false" customWidth="true" hidden="false" outlineLevel="0" max="26" min="24" style="0" width="8.7"/>
    <col collapsed="false" customWidth="true" hidden="false" outlineLevel="0" max="27" min="27" style="0" width="8.28"/>
    <col collapsed="false" customWidth="true" hidden="false" outlineLevel="0" max="28" min="28" style="0" width="10.41"/>
    <col collapsed="false" customWidth="true" hidden="false" outlineLevel="0" max="29" min="29" style="0" width="9.41"/>
    <col collapsed="false" customWidth="true" hidden="false" outlineLevel="0" max="31" min="30" style="0" width="8.7"/>
    <col collapsed="false" customWidth="true" hidden="false" outlineLevel="0" max="32" min="32" style="0" width="9.28"/>
    <col collapsed="false" customWidth="true" hidden="false" outlineLevel="0" max="33" min="33" style="0" width="11.56"/>
    <col collapsed="false" customWidth="true" hidden="false" outlineLevel="0" max="34" min="34" style="0" width="8.7"/>
    <col collapsed="false" customWidth="true" hidden="true" outlineLevel="0" max="35" min="35" style="0" width="10.41"/>
    <col collapsed="false" customWidth="false" hidden="true" outlineLevel="0" max="36" min="36" style="0" width="9.06"/>
  </cols>
  <sheetData>
    <row r="1" customFormat="false" ht="29.25" hidden="false" customHeight="true" outlineLevel="0" collapsed="false">
      <c r="A1" s="1" t="s">
        <v>0</v>
      </c>
      <c r="B1" s="5"/>
      <c r="C1" s="5"/>
      <c r="D1" s="5"/>
      <c r="E1" s="5"/>
      <c r="F1" s="5"/>
      <c r="G1" s="5"/>
      <c r="H1" s="48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49"/>
      <c r="AN1" s="49"/>
      <c r="AO1" s="49"/>
      <c r="AP1" s="49"/>
      <c r="AQ1" s="49"/>
      <c r="AR1" s="49"/>
      <c r="AS1" s="49"/>
      <c r="AT1" s="49"/>
      <c r="CG1" s="29" t="s">
        <v>8</v>
      </c>
      <c r="CH1" s="29"/>
      <c r="CI1" s="29"/>
      <c r="CJ1" s="29"/>
      <c r="CK1" s="29"/>
    </row>
    <row r="2" customFormat="false" ht="15.75" hidden="false" customHeight="true" outlineLevel="0" collapsed="false">
      <c r="A2" s="50" t="s">
        <v>66</v>
      </c>
      <c r="CC2" s="30"/>
    </row>
    <row r="3" customFormat="false" ht="15" hidden="false" customHeight="true" outlineLevel="0" collapsed="false">
      <c r="A3" s="0" t="s">
        <v>2</v>
      </c>
      <c r="H3" s="67"/>
      <c r="BF3" s="30"/>
    </row>
    <row r="4" customFormat="false" ht="15" hidden="false" customHeight="true" outlineLevel="0" collapsed="false">
      <c r="BF4" s="30"/>
    </row>
    <row r="5" customFormat="false" ht="15" hidden="false" customHeight="true" outlineLevel="0" collapsed="false">
      <c r="AI5" s="3"/>
      <c r="BT5" s="68"/>
    </row>
    <row r="6" customFormat="false" ht="15" hidden="false" customHeight="true" outlineLevel="0" collapsed="false">
      <c r="AI6" s="3"/>
      <c r="BT6" s="68"/>
    </row>
    <row r="7" customFormat="false" ht="15" hidden="false" customHeight="true" outlineLevel="0" collapsed="false">
      <c r="AI7" s="3"/>
      <c r="BT7" s="68"/>
    </row>
    <row r="8" customFormat="false" ht="15.75" hidden="false" customHeight="false" outlineLevel="0" collapsed="false">
      <c r="AI8" s="69" t="s">
        <v>11</v>
      </c>
    </row>
    <row r="9" customFormat="false" ht="15" hidden="false" customHeight="false" outlineLevel="0" collapsed="false">
      <c r="A9" s="57"/>
      <c r="B9" s="74" t="n">
        <v>36161</v>
      </c>
      <c r="C9" s="74" t="n">
        <v>36192</v>
      </c>
      <c r="D9" s="74" t="n">
        <v>36220</v>
      </c>
      <c r="E9" s="74" t="n">
        <v>36251</v>
      </c>
      <c r="F9" s="74" t="n">
        <v>36281</v>
      </c>
      <c r="G9" s="74" t="n">
        <v>36312</v>
      </c>
      <c r="H9" s="74" t="n">
        <v>36342</v>
      </c>
      <c r="I9" s="74" t="n">
        <v>36373</v>
      </c>
      <c r="J9" s="74" t="n">
        <v>36404</v>
      </c>
      <c r="K9" s="74" t="n">
        <v>36434</v>
      </c>
      <c r="L9" s="74" t="n">
        <v>36465</v>
      </c>
      <c r="M9" s="74" t="n">
        <v>36495</v>
      </c>
      <c r="N9" s="74" t="n">
        <v>36526</v>
      </c>
      <c r="O9" s="74" t="n">
        <v>36557</v>
      </c>
      <c r="P9" s="74" t="n">
        <v>36586</v>
      </c>
      <c r="Q9" s="74" t="n">
        <v>36617</v>
      </c>
      <c r="R9" s="74" t="n">
        <v>36647</v>
      </c>
      <c r="S9" s="74" t="n">
        <v>36678</v>
      </c>
      <c r="T9" s="74" t="n">
        <v>36708</v>
      </c>
      <c r="U9" s="74" t="n">
        <v>36739</v>
      </c>
      <c r="V9" s="74" t="n">
        <v>36770</v>
      </c>
      <c r="W9" s="74" t="n">
        <v>36800</v>
      </c>
      <c r="X9" s="74" t="n">
        <v>36831</v>
      </c>
      <c r="Y9" s="74" t="n">
        <v>36861</v>
      </c>
      <c r="Z9" s="74" t="n">
        <v>36892</v>
      </c>
      <c r="AA9" s="74" t="n">
        <v>36923</v>
      </c>
      <c r="AB9" s="74" t="n">
        <v>36951</v>
      </c>
      <c r="AC9" s="74" t="n">
        <v>36982</v>
      </c>
      <c r="AD9" s="74" t="n">
        <v>37012</v>
      </c>
      <c r="AE9" s="74" t="n">
        <v>37043</v>
      </c>
      <c r="AF9" s="74" t="n">
        <v>37073</v>
      </c>
      <c r="AG9" s="74" t="n">
        <v>37104</v>
      </c>
      <c r="AH9" s="74" t="n">
        <v>37135</v>
      </c>
      <c r="AI9" s="32" t="s">
        <v>19</v>
      </c>
      <c r="AJ9" s="70"/>
      <c r="AK9" s="70"/>
      <c r="AL9" s="70"/>
      <c r="AM9" s="70"/>
    </row>
    <row r="10" customFormat="false" ht="12.75" hidden="false" customHeight="false" outlineLevel="0" collapsed="false">
      <c r="A10" s="5"/>
      <c r="AI10" s="45"/>
      <c r="AJ10" s="71"/>
      <c r="AK10" s="71"/>
      <c r="AL10" s="71"/>
      <c r="AM10" s="71"/>
    </row>
    <row r="11" customFormat="false" ht="15" hidden="false" customHeight="false" outlineLevel="0" collapsed="false">
      <c r="A11" s="20" t="s">
        <v>19</v>
      </c>
      <c r="AI11" s="45"/>
      <c r="AJ11" s="71"/>
      <c r="AK11" s="71"/>
      <c r="AL11" s="71"/>
      <c r="AM11" s="71"/>
    </row>
    <row r="12" customFormat="false" ht="14.25" hidden="false" customHeight="false" outlineLevel="0" collapsed="false">
      <c r="A12" s="7" t="s">
        <v>45</v>
      </c>
      <c r="B12" s="39" t="n">
        <f aca="false">18.9</f>
        <v>18.9</v>
      </c>
      <c r="C12" s="39" t="n">
        <f aca="false">33.7</f>
        <v>33.7</v>
      </c>
      <c r="D12" s="39" t="n">
        <f aca="false">3.7</f>
        <v>3.7</v>
      </c>
      <c r="E12" s="39" t="n">
        <f aca="false">5.9</f>
        <v>5.9</v>
      </c>
      <c r="F12" s="39" t="n">
        <f aca="false">15.6</f>
        <v>15.6</v>
      </c>
      <c r="G12" s="39" t="n">
        <f aca="false">31.4-1</f>
        <v>30.4</v>
      </c>
      <c r="H12" s="39" t="n">
        <f aca="false">28</f>
        <v>28</v>
      </c>
      <c r="I12" s="39" t="n">
        <f aca="false">34.4+3.4</f>
        <v>37.8</v>
      </c>
      <c r="J12" s="39" t="n">
        <v>17.6</v>
      </c>
      <c r="K12" s="39" t="n">
        <v>46.8</v>
      </c>
      <c r="L12" s="39" t="n">
        <f aca="false">-2.2</f>
        <v>-2.2</v>
      </c>
      <c r="M12" s="39" t="n">
        <f aca="false">1.5</f>
        <v>1.5</v>
      </c>
      <c r="N12" s="39" t="n">
        <f aca="false">35.3</f>
        <v>35.3</v>
      </c>
      <c r="O12" s="39" t="n">
        <f aca="false">16.7</f>
        <v>16.7</v>
      </c>
      <c r="P12" s="39" t="n">
        <f aca="false">41.7</f>
        <v>41.7</v>
      </c>
      <c r="Q12" s="39" t="n">
        <f aca="false">52.6</f>
        <v>52.6</v>
      </c>
      <c r="R12" s="39" t="n">
        <v>234</v>
      </c>
      <c r="S12" s="39" t="n">
        <f aca="false">58.7-2.1-5.8</f>
        <v>50.8</v>
      </c>
      <c r="T12" s="39" t="n">
        <f aca="false">14.8+0.7</f>
        <v>15.5</v>
      </c>
      <c r="U12" s="39" t="n">
        <f aca="false">253.8</f>
        <v>253.8</v>
      </c>
      <c r="V12" s="39" t="n">
        <f aca="false">11.2</f>
        <v>11.2</v>
      </c>
      <c r="W12" s="39" t="n">
        <f aca="false">-0.2</f>
        <v>-0.2</v>
      </c>
      <c r="X12" s="39" t="n">
        <f aca="false">'Nov 00'!V8</f>
        <v>296.1</v>
      </c>
      <c r="Y12" s="39" t="n">
        <f aca="false">'Dec 00'!V8</f>
        <v>130.7</v>
      </c>
      <c r="Z12" s="39" t="n">
        <f aca="false">Jan!W10</f>
        <v>149.1</v>
      </c>
      <c r="AA12" s="39" t="n">
        <f aca="false">Feb!U10</f>
        <v>44</v>
      </c>
      <c r="AB12" s="39" t="n">
        <f aca="false">Mar!X10</f>
        <v>335.8</v>
      </c>
      <c r="AC12" s="39" t="n">
        <f aca="false">Apr!V10</f>
        <v>-138.1</v>
      </c>
      <c r="AD12" s="39" t="n">
        <f aca="false">May!Y10</f>
        <v>-1.8</v>
      </c>
      <c r="AE12" s="39" t="n">
        <f aca="false">June!W12</f>
        <v>288.4</v>
      </c>
      <c r="AF12" s="39" t="n">
        <f aca="false">-51.8+6.1+1+0.9+0.2</f>
        <v>-43.6</v>
      </c>
      <c r="AG12" s="39" t="n">
        <f aca="false">-13.2-AF12</f>
        <v>30.4</v>
      </c>
      <c r="AH12" s="39" t="n">
        <f aca="false">551.7+20.1+0.7+1.8+0.9-AG12-AF12</f>
        <v>588.4</v>
      </c>
      <c r="AI12" s="63" t="n">
        <f aca="false">SUM(B12:AH12)</f>
        <v>2628.5</v>
      </c>
      <c r="AJ12" s="72"/>
      <c r="AK12" s="72"/>
      <c r="AL12" s="72"/>
      <c r="AM12" s="72"/>
    </row>
    <row r="13" customFormat="false" ht="14.25" hidden="false" customHeight="false" outlineLevel="0" collapsed="false">
      <c r="A13" s="22" t="s">
        <v>46</v>
      </c>
      <c r="B13" s="22" t="n">
        <f aca="false">-0.5</f>
        <v>-0.5</v>
      </c>
      <c r="C13" s="22" t="n">
        <f aca="false">23.4</f>
        <v>23.4</v>
      </c>
      <c r="D13" s="22" t="n">
        <f aca="false">45.6</f>
        <v>45.6</v>
      </c>
      <c r="E13" s="22" t="n">
        <f aca="false">-58.1</f>
        <v>-58.1</v>
      </c>
      <c r="F13" s="22" t="n">
        <f aca="false">63.2</f>
        <v>63.2</v>
      </c>
      <c r="G13" s="22" t="n">
        <v>34.6</v>
      </c>
      <c r="H13" s="22" t="n">
        <f aca="false">19</f>
        <v>19</v>
      </c>
      <c r="I13" s="22" t="n">
        <f aca="false">-18.9</f>
        <v>-18.9</v>
      </c>
      <c r="J13" s="22" t="n">
        <v>36.7</v>
      </c>
      <c r="K13" s="22" t="n">
        <v>7</v>
      </c>
      <c r="L13" s="22" t="n">
        <f aca="false">-3</f>
        <v>-3</v>
      </c>
      <c r="M13" s="22" t="n">
        <f aca="false">78</f>
        <v>78</v>
      </c>
      <c r="N13" s="22" t="n">
        <f aca="false">3.6</f>
        <v>3.6</v>
      </c>
      <c r="O13" s="22" t="n">
        <f aca="false">53.6</f>
        <v>53.6</v>
      </c>
      <c r="P13" s="22" t="n">
        <f aca="false">13.8</f>
        <v>13.8</v>
      </c>
      <c r="Q13" s="22" t="n">
        <f aca="false">40.6</f>
        <v>40.6</v>
      </c>
      <c r="R13" s="22" t="n">
        <v>59.5</v>
      </c>
      <c r="S13" s="22" t="n">
        <f aca="false">90.9</f>
        <v>90.9</v>
      </c>
      <c r="T13" s="22" t="n">
        <f aca="false">31.3+54.8</f>
        <v>86.1</v>
      </c>
      <c r="U13" s="22" t="n">
        <f aca="false">30.1</f>
        <v>30.1</v>
      </c>
      <c r="V13" s="22" t="n">
        <f aca="false">112.5</f>
        <v>112.5</v>
      </c>
      <c r="W13" s="22" t="n">
        <f aca="false">-25.1+0.5</f>
        <v>-24.6</v>
      </c>
      <c r="X13" s="22" t="n">
        <f aca="false">'Nov 00'!V9</f>
        <v>84.4</v>
      </c>
      <c r="Y13" s="22" t="n">
        <f aca="false">'Dec 00'!V9</f>
        <v>63.5</v>
      </c>
      <c r="Z13" s="22" t="n">
        <f aca="false">Jan!W11</f>
        <v>390.6</v>
      </c>
      <c r="AA13" s="22" t="n">
        <f aca="false">Feb!U11</f>
        <v>-80.9</v>
      </c>
      <c r="AB13" s="22" t="n">
        <f aca="false">Mar!X11</f>
        <v>186.9</v>
      </c>
      <c r="AC13" s="22" t="n">
        <f aca="false">Apr!V11</f>
        <v>143</v>
      </c>
      <c r="AD13" s="22" t="n">
        <f aca="false">May!Y11</f>
        <v>278.3</v>
      </c>
      <c r="AE13" s="22" t="n">
        <f aca="false">June!W13</f>
        <v>265.6</v>
      </c>
      <c r="AF13" s="22" t="n">
        <f aca="false">7.1-43.8+55.7+6.4</f>
        <v>25.4</v>
      </c>
      <c r="AG13" s="22" t="n">
        <f aca="false">-8.4+112.7+11+16.4-AF13</f>
        <v>106.3</v>
      </c>
      <c r="AH13" s="22" t="n">
        <f aca="false">-27.6+156+14.8+67.8-AG13-AF13</f>
        <v>79.3</v>
      </c>
      <c r="AI13" s="36" t="n">
        <f aca="false">SUM(B13:AH13)</f>
        <v>2235.5</v>
      </c>
      <c r="AJ13" s="22"/>
      <c r="AK13" s="22"/>
      <c r="AL13" s="22"/>
      <c r="AM13" s="22"/>
    </row>
    <row r="14" customFormat="false" ht="14.25" hidden="false" customHeight="false" outlineLevel="0" collapsed="false">
      <c r="A14" s="55" t="s">
        <v>47</v>
      </c>
      <c r="B14" s="22" t="n">
        <f aca="false">5.7</f>
        <v>5.7</v>
      </c>
      <c r="C14" s="22" t="n">
        <f aca="false">5.7</f>
        <v>5.7</v>
      </c>
      <c r="D14" s="22" t="n">
        <f aca="false">9.9</f>
        <v>9.9</v>
      </c>
      <c r="E14" s="22" t="n">
        <f aca="false">7.5-2.1</f>
        <v>5.4</v>
      </c>
      <c r="F14" s="22" t="n">
        <f aca="false">6.8</f>
        <v>6.8</v>
      </c>
      <c r="G14" s="22" t="n">
        <v>6.1</v>
      </c>
      <c r="H14" s="22" t="n">
        <f aca="false">5.7</f>
        <v>5.7</v>
      </c>
      <c r="I14" s="22" t="n">
        <f aca="false">6.9-1.6</f>
        <v>5.3</v>
      </c>
      <c r="J14" s="22" t="n">
        <f aca="false">9.4+0.7</f>
        <v>10.1</v>
      </c>
      <c r="K14" s="22" t="n">
        <v>7.6</v>
      </c>
      <c r="L14" s="22" t="n">
        <f aca="false">9.2</f>
        <v>9.2</v>
      </c>
      <c r="M14" s="22" t="n">
        <f aca="false">5.3</f>
        <v>5.3</v>
      </c>
      <c r="N14" s="22" t="n">
        <f aca="false">7.9</f>
        <v>7.9</v>
      </c>
      <c r="O14" s="22" t="n">
        <f aca="false">8.5</f>
        <v>8.5</v>
      </c>
      <c r="P14" s="22" t="n">
        <f aca="false">9.5</f>
        <v>9.5</v>
      </c>
      <c r="Q14" s="22" t="n">
        <f aca="false">9.8</f>
        <v>9.8</v>
      </c>
      <c r="R14" s="22" t="n">
        <v>13.4</v>
      </c>
      <c r="S14" s="22" t="n">
        <f aca="false">16+5.8</f>
        <v>21.8</v>
      </c>
      <c r="T14" s="22" t="n">
        <f aca="false">9.5-8.5</f>
        <v>1</v>
      </c>
      <c r="U14" s="22" t="n">
        <f aca="false">8+9</f>
        <v>17</v>
      </c>
      <c r="V14" s="22" t="n">
        <f aca="false">5.5+10.2</f>
        <v>15.7</v>
      </c>
      <c r="W14" s="22" t="n">
        <f aca="false">-2.2+20.9</f>
        <v>18.7</v>
      </c>
      <c r="X14" s="22" t="n">
        <f aca="false">'Nov 00'!V10</f>
        <v>20.3</v>
      </c>
      <c r="Y14" s="22" t="n">
        <f aca="false">'Dec 00'!V10</f>
        <v>23.8</v>
      </c>
      <c r="Z14" s="22" t="n">
        <f aca="false">Jan!W12</f>
        <v>20.9</v>
      </c>
      <c r="AA14" s="22" t="n">
        <f aca="false">Feb!U12</f>
        <v>14.1</v>
      </c>
      <c r="AB14" s="22" t="n">
        <f aca="false">Mar!X12</f>
        <v>14.1</v>
      </c>
      <c r="AC14" s="22" t="n">
        <f aca="false">Apr!V12</f>
        <v>17</v>
      </c>
      <c r="AD14" s="22" t="n">
        <f aca="false">May!Y12</f>
        <v>18.3</v>
      </c>
      <c r="AE14" s="22" t="n">
        <f aca="false">June!W14</f>
        <v>6.9</v>
      </c>
      <c r="AF14" s="22" t="n">
        <f aca="false">-3.7+13.5</f>
        <v>9.8</v>
      </c>
      <c r="AG14" s="22" t="n">
        <f aca="false">25.9+23.2+0.4-AF14</f>
        <v>39.7</v>
      </c>
      <c r="AH14" s="22" t="n">
        <f aca="false">31.8+20-AG14-AF14</f>
        <v>2.30000000000001</v>
      </c>
      <c r="AI14" s="36" t="n">
        <f aca="false">SUM(B14:AH14)</f>
        <v>393.3</v>
      </c>
      <c r="AJ14" s="22"/>
      <c r="AK14" s="22"/>
      <c r="AL14" s="22"/>
      <c r="AM14" s="22"/>
    </row>
    <row r="15" customFormat="false" ht="14.25" hidden="false" customHeight="false" outlineLevel="0" collapsed="false">
      <c r="A15" s="55" t="s">
        <v>52</v>
      </c>
      <c r="B15" s="22" t="n">
        <v>0</v>
      </c>
      <c r="C15" s="22" t="n">
        <v>0</v>
      </c>
      <c r="D15" s="22" t="n">
        <v>0</v>
      </c>
      <c r="E15" s="22" t="n">
        <v>0</v>
      </c>
      <c r="F15" s="22" t="n">
        <v>0</v>
      </c>
      <c r="G15" s="22" t="n">
        <v>0</v>
      </c>
      <c r="H15" s="22" t="n">
        <v>0</v>
      </c>
      <c r="I15" s="22" t="n">
        <v>0</v>
      </c>
      <c r="J15" s="22" t="n">
        <v>0</v>
      </c>
      <c r="K15" s="22" t="n">
        <v>0</v>
      </c>
      <c r="L15" s="22" t="n">
        <v>0</v>
      </c>
      <c r="M15" s="22" t="n">
        <v>0</v>
      </c>
      <c r="N15" s="22" t="n">
        <v>0</v>
      </c>
      <c r="O15" s="22" t="n">
        <v>0</v>
      </c>
      <c r="P15" s="22" t="n">
        <v>0</v>
      </c>
      <c r="Q15" s="22" t="n">
        <v>0</v>
      </c>
      <c r="R15" s="22" t="n">
        <v>0</v>
      </c>
      <c r="S15" s="22" t="n">
        <v>0</v>
      </c>
      <c r="T15" s="22" t="n">
        <v>0</v>
      </c>
      <c r="U15" s="22" t="n">
        <v>0</v>
      </c>
      <c r="V15" s="22" t="n">
        <v>0</v>
      </c>
      <c r="W15" s="22" t="n">
        <v>0</v>
      </c>
      <c r="X15" s="23" t="n">
        <v>0</v>
      </c>
      <c r="Y15" s="23" t="n">
        <v>0</v>
      </c>
      <c r="Z15" s="22" t="n">
        <f aca="false">Jan!W13</f>
        <v>0</v>
      </c>
      <c r="AA15" s="22" t="n">
        <f aca="false">Feb!U13</f>
        <v>0</v>
      </c>
      <c r="AB15" s="22" t="n">
        <f aca="false">Mar!X13</f>
        <v>225</v>
      </c>
      <c r="AC15" s="22" t="n">
        <f aca="false">Apr!V13</f>
        <v>0</v>
      </c>
      <c r="AD15" s="22" t="n">
        <f aca="false">May!Y13</f>
        <v>435</v>
      </c>
      <c r="AE15" s="22" t="n">
        <f aca="false">June!W15</f>
        <v>-23</v>
      </c>
      <c r="AF15" s="22" t="n">
        <v>0</v>
      </c>
      <c r="AG15" s="22" t="n">
        <v>0</v>
      </c>
      <c r="AH15" s="22" t="n">
        <v>0</v>
      </c>
      <c r="AI15" s="36" t="n">
        <f aca="false">SUM(B15:AH15)</f>
        <v>637</v>
      </c>
      <c r="AJ15" s="22"/>
      <c r="AK15" s="22"/>
      <c r="AL15" s="22"/>
      <c r="AM15" s="22"/>
    </row>
    <row r="16" customFormat="false" ht="14.25" hidden="false" customHeight="false" outlineLevel="0" collapsed="false">
      <c r="A16" s="55" t="s">
        <v>48</v>
      </c>
      <c r="B16" s="22" t="n">
        <v>0</v>
      </c>
      <c r="C16" s="22" t="n">
        <v>0</v>
      </c>
      <c r="D16" s="22" t="n">
        <v>0</v>
      </c>
      <c r="E16" s="22" t="n">
        <v>0</v>
      </c>
      <c r="F16" s="22" t="n">
        <v>0</v>
      </c>
      <c r="G16" s="22" t="n">
        <v>0</v>
      </c>
      <c r="H16" s="22" t="n">
        <v>0</v>
      </c>
      <c r="I16" s="22" t="n">
        <v>0</v>
      </c>
      <c r="J16" s="22" t="n">
        <v>0</v>
      </c>
      <c r="K16" s="22" t="n">
        <v>0</v>
      </c>
      <c r="L16" s="22" t="n">
        <v>0</v>
      </c>
      <c r="M16" s="22" t="n">
        <v>0</v>
      </c>
      <c r="N16" s="22" t="n">
        <v>0</v>
      </c>
      <c r="O16" s="22" t="n">
        <v>0</v>
      </c>
      <c r="P16" s="22" t="n">
        <v>0</v>
      </c>
      <c r="Q16" s="22" t="n">
        <v>0</v>
      </c>
      <c r="R16" s="22" t="n">
        <v>0</v>
      </c>
      <c r="S16" s="22" t="n">
        <v>0</v>
      </c>
      <c r="T16" s="22" t="n">
        <v>0</v>
      </c>
      <c r="U16" s="22" t="n">
        <v>0</v>
      </c>
      <c r="V16" s="22" t="n">
        <v>0</v>
      </c>
      <c r="W16" s="22" t="n">
        <v>0</v>
      </c>
      <c r="X16" s="22" t="n">
        <f aca="false">'Nov 00'!V11</f>
        <v>19.3</v>
      </c>
      <c r="Y16" s="22" t="n">
        <f aca="false">'Dec 00'!V11</f>
        <v>27.8</v>
      </c>
      <c r="Z16" s="22" t="n">
        <f aca="false">Jan!W14</f>
        <v>-255.1</v>
      </c>
      <c r="AA16" s="22" t="n">
        <f aca="false">Feb!U14</f>
        <v>23.6</v>
      </c>
      <c r="AB16" s="22" t="n">
        <f aca="false">Mar!X14</f>
        <v>254.4</v>
      </c>
      <c r="AC16" s="22" t="n">
        <f aca="false">Apr!V14</f>
        <v>39.9</v>
      </c>
      <c r="AD16" s="22" t="n">
        <f aca="false">May!Y14</f>
        <v>11.6</v>
      </c>
      <c r="AE16" s="22" t="n">
        <f aca="false">June!W16</f>
        <v>58.3</v>
      </c>
      <c r="AF16" s="22" t="n">
        <f aca="false">3.1+1.3+5.3</f>
        <v>9.7</v>
      </c>
      <c r="AG16" s="22" t="n">
        <f aca="false">2.1-AF16</f>
        <v>-7.6</v>
      </c>
      <c r="AH16" s="22" t="n">
        <f aca="false">72.3-5.1-44.4-AG16-AF16</f>
        <v>20.7</v>
      </c>
      <c r="AI16" s="36" t="n">
        <f aca="false">SUM(B16:AH16)</f>
        <v>202.6</v>
      </c>
      <c r="AJ16" s="22"/>
      <c r="AK16" s="22"/>
      <c r="AL16" s="22"/>
      <c r="AM16" s="22"/>
    </row>
    <row r="17" customFormat="false" ht="14.25" hidden="false" customHeight="false" outlineLevel="0" collapsed="false">
      <c r="A17" s="22" t="s">
        <v>49</v>
      </c>
      <c r="B17" s="22" t="n">
        <f aca="false">-2.9</f>
        <v>-2.9</v>
      </c>
      <c r="C17" s="22" t="n">
        <f aca="false">-15.1</f>
        <v>-15.1</v>
      </c>
      <c r="D17" s="22" t="n">
        <f aca="false">4.5</f>
        <v>4.5</v>
      </c>
      <c r="E17" s="22" t="n">
        <f aca="false">-4.3+0.6</f>
        <v>-3.7</v>
      </c>
      <c r="F17" s="22" t="n">
        <f aca="false">-7.5</f>
        <v>-7.5</v>
      </c>
      <c r="G17" s="22" t="n">
        <v>1.4</v>
      </c>
      <c r="H17" s="22" t="n">
        <f aca="false">-25+2.7</f>
        <v>-22.3</v>
      </c>
      <c r="I17" s="22" t="n">
        <f aca="false">4.7+0.5</f>
        <v>5.2</v>
      </c>
      <c r="J17" s="22" t="n">
        <f aca="false">62.7</f>
        <v>62.7</v>
      </c>
      <c r="K17" s="22" t="n">
        <v>-17.8</v>
      </c>
      <c r="L17" s="22" t="n">
        <f aca="false">-17</f>
        <v>-17</v>
      </c>
      <c r="M17" s="22" t="n">
        <f aca="false">59.6</f>
        <v>59.6</v>
      </c>
      <c r="N17" s="22" t="n">
        <v>-10.6</v>
      </c>
      <c r="O17" s="22" t="n">
        <f aca="false">29.8</f>
        <v>29.8</v>
      </c>
      <c r="P17" s="22" t="n">
        <f aca="false">102.2-O17-N17</f>
        <v>83</v>
      </c>
      <c r="Q17" s="22" t="n">
        <v>-30.5</v>
      </c>
      <c r="R17" s="22" t="n">
        <v>0.5</v>
      </c>
      <c r="S17" s="22" t="n">
        <f aca="false">60.8</f>
        <v>60.8</v>
      </c>
      <c r="T17" s="22" t="n">
        <v>0</v>
      </c>
      <c r="U17" s="22" t="n">
        <v>0</v>
      </c>
      <c r="V17" s="22" t="n">
        <v>0</v>
      </c>
      <c r="W17" s="22" t="n">
        <v>0</v>
      </c>
      <c r="X17" s="22" t="n">
        <f aca="false">'Nov 00'!V12</f>
        <v>-6.3</v>
      </c>
      <c r="Y17" s="22" t="n">
        <f aca="false">'Dec 00'!V12</f>
        <v>138.4</v>
      </c>
      <c r="Z17" s="22" t="n">
        <f aca="false">Jan!W15</f>
        <v>4.5</v>
      </c>
      <c r="AA17" s="22" t="n">
        <f aca="false">Feb!U15</f>
        <v>1.1</v>
      </c>
      <c r="AB17" s="22" t="n">
        <f aca="false">Mar!X15</f>
        <v>4.6</v>
      </c>
      <c r="AC17" s="22" t="n">
        <f aca="false">Apr!V15</f>
        <v>13.4</v>
      </c>
      <c r="AD17" s="22" t="n">
        <f aca="false">May!Y15</f>
        <v>3.3</v>
      </c>
      <c r="AE17" s="22" t="n">
        <f aca="false">June!W17</f>
        <v>36.6</v>
      </c>
      <c r="AF17" s="22" t="n">
        <v>0</v>
      </c>
      <c r="AG17" s="22" t="n">
        <f aca="false">1-AF17</f>
        <v>1</v>
      </c>
      <c r="AH17" s="22" t="n">
        <f aca="false">-3-AG17-AF17</f>
        <v>-4</v>
      </c>
      <c r="AI17" s="36" t="n">
        <f aca="false">SUM(B17:AH17)</f>
        <v>372.7</v>
      </c>
      <c r="AJ17" s="22"/>
      <c r="AK17" s="22"/>
      <c r="AL17" s="22"/>
      <c r="AM17" s="22"/>
    </row>
    <row r="18" customFormat="false" ht="15" hidden="false" customHeight="false" outlineLevel="0" collapsed="false">
      <c r="A18" s="6" t="s">
        <v>26</v>
      </c>
      <c r="B18" s="26" t="n">
        <f aca="false">SUM(B12:B17)</f>
        <v>21.2</v>
      </c>
      <c r="C18" s="26" t="n">
        <f aca="false">SUM(C12:C17)</f>
        <v>47.7</v>
      </c>
      <c r="D18" s="26" t="n">
        <f aca="false">SUM(D12:D17)</f>
        <v>63.7</v>
      </c>
      <c r="E18" s="26" t="n">
        <f aca="false">SUM(E12:E17)</f>
        <v>-50.5</v>
      </c>
      <c r="F18" s="26" t="n">
        <f aca="false">SUM(F12:F17)</f>
        <v>78.1</v>
      </c>
      <c r="G18" s="26" t="n">
        <f aca="false">SUM(G12:G17)</f>
        <v>72.5</v>
      </c>
      <c r="H18" s="26" t="n">
        <f aca="false">SUM(H12:H17)</f>
        <v>30.4</v>
      </c>
      <c r="I18" s="26" t="n">
        <f aca="false">SUM(I12:I17)</f>
        <v>29.4</v>
      </c>
      <c r="J18" s="26" t="n">
        <f aca="false">SUM(J12:J17)</f>
        <v>127.1</v>
      </c>
      <c r="K18" s="26" t="n">
        <f aca="false">SUM(K12:K17)</f>
        <v>43.6</v>
      </c>
      <c r="L18" s="26" t="n">
        <f aca="false">SUM(L12:L17)</f>
        <v>-13</v>
      </c>
      <c r="M18" s="26" t="n">
        <f aca="false">SUM(M12:M17)</f>
        <v>144.4</v>
      </c>
      <c r="N18" s="26" t="n">
        <f aca="false">SUM(N12:N17)</f>
        <v>36.2</v>
      </c>
      <c r="O18" s="26" t="n">
        <f aca="false">SUM(O12:O17)</f>
        <v>108.6</v>
      </c>
      <c r="P18" s="26" t="n">
        <f aca="false">SUM(P12:P17)</f>
        <v>148</v>
      </c>
      <c r="Q18" s="26" t="n">
        <f aca="false">SUM(Q12:Q17)</f>
        <v>72.5</v>
      </c>
      <c r="R18" s="26" t="n">
        <f aca="false">SUM(R12:R17)</f>
        <v>307.4</v>
      </c>
      <c r="S18" s="26" t="n">
        <f aca="false">SUM(S12:S17)</f>
        <v>224.3</v>
      </c>
      <c r="T18" s="26" t="n">
        <f aca="false">SUM(T12:T17)</f>
        <v>102.6</v>
      </c>
      <c r="U18" s="26" t="n">
        <f aca="false">SUM(U12:U17)</f>
        <v>300.9</v>
      </c>
      <c r="V18" s="26" t="n">
        <f aca="false">SUM(V12:V17)</f>
        <v>139.4</v>
      </c>
      <c r="W18" s="26" t="n">
        <f aca="false">SUM(W12:W17)</f>
        <v>-6.1</v>
      </c>
      <c r="X18" s="26" t="n">
        <f aca="false">SUM(X12:X17)</f>
        <v>413.8</v>
      </c>
      <c r="Y18" s="26" t="n">
        <f aca="false">SUM(Y12:Y17)</f>
        <v>384.2</v>
      </c>
      <c r="Z18" s="26" t="n">
        <f aca="false">SUM(Z12:Z17)</f>
        <v>310</v>
      </c>
      <c r="AA18" s="26" t="n">
        <f aca="false">SUM(AA12:AA17)</f>
        <v>1.9</v>
      </c>
      <c r="AB18" s="26" t="n">
        <f aca="false">SUM(AB12:AB17)</f>
        <v>1020.8</v>
      </c>
      <c r="AC18" s="26" t="n">
        <f aca="false">SUM(AC12:AC17)</f>
        <v>75.2</v>
      </c>
      <c r="AD18" s="26" t="n">
        <f aca="false">SUM(AD12:AD17)</f>
        <v>744.7</v>
      </c>
      <c r="AE18" s="26" t="n">
        <f aca="false">SUM(AE12:AE17)</f>
        <v>632.8</v>
      </c>
      <c r="AF18" s="26" t="n">
        <f aca="false">SUM(AF12:AF17)</f>
        <v>1.30000000000001</v>
      </c>
      <c r="AG18" s="26" t="n">
        <f aca="false">SUM(AG12:AG17)</f>
        <v>169.8</v>
      </c>
      <c r="AH18" s="26" t="n">
        <f aca="false">SUM(AH12:AH17)</f>
        <v>686.7</v>
      </c>
      <c r="AI18" s="38" t="n">
        <f aca="false">SUM(AI12:AI17)</f>
        <v>6469.6</v>
      </c>
      <c r="AJ18" s="27"/>
      <c r="AK18" s="27"/>
      <c r="AL18" s="27"/>
      <c r="AM18" s="27"/>
    </row>
    <row r="19" customFormat="false" ht="15.75" hidden="false" customHeight="false" outlineLevel="0" collapsed="false">
      <c r="A19" s="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75"/>
      <c r="AJ19" s="27"/>
      <c r="AK19" s="27"/>
      <c r="AL19" s="27"/>
      <c r="AM19" s="27"/>
    </row>
    <row r="20" customFormat="false" ht="13.5" hidden="false" customHeight="false" outlineLevel="0" collapsed="false"/>
    <row r="21" customFormat="false" ht="12.75" hidden="false" customHeight="false" outlineLevel="0" collapsed="false">
      <c r="A21" s="76" t="s">
        <v>67</v>
      </c>
    </row>
  </sheetData>
  <mergeCells count="1">
    <mergeCell ref="CG1:CK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0" activeCellId="0" sqref="D30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0" activeCellId="0" sqref="D30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0" activeCellId="0" sqref="D30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0" activeCellId="0" sqref="D30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0" activeCellId="0" sqref="D30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6.99"/>
  </cols>
  <sheetData>
    <row r="1" customFormat="false" ht="29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5"/>
      <c r="R1" s="5"/>
      <c r="S1" s="5"/>
      <c r="T1" s="5"/>
      <c r="U1" s="5"/>
      <c r="V1" s="5"/>
      <c r="W1" s="5"/>
      <c r="X1" s="5"/>
      <c r="AN1" s="29"/>
      <c r="AO1" s="29"/>
      <c r="AP1" s="29"/>
      <c r="AQ1" s="29"/>
      <c r="AR1" s="29"/>
    </row>
    <row r="2" customFormat="false" ht="15.75" hidden="false" customHeight="true" outlineLevel="0" collapsed="false">
      <c r="A2" s="2" t="s">
        <v>32</v>
      </c>
      <c r="AJ2" s="30"/>
    </row>
    <row r="3" customFormat="false" ht="15" hidden="false" customHeight="true" outlineLevel="0" collapsed="false">
      <c r="A3" s="0" t="s">
        <v>2</v>
      </c>
    </row>
    <row r="4" customFormat="false" ht="15" hidden="false" customHeight="true" outlineLevel="0" collapsed="false">
      <c r="A4" s="3"/>
      <c r="X4" s="31" t="s">
        <v>33</v>
      </c>
    </row>
    <row r="5" customFormat="false" ht="15" hidden="false" customHeight="true" outlineLevel="0" collapsed="false">
      <c r="B5" s="4" t="n">
        <v>37043</v>
      </c>
      <c r="C5" s="4" t="n">
        <v>37044</v>
      </c>
      <c r="D5" s="4" t="n">
        <v>37047</v>
      </c>
      <c r="E5" s="4" t="n">
        <v>37048</v>
      </c>
      <c r="F5" s="4" t="n">
        <v>37049</v>
      </c>
      <c r="G5" s="4" t="n">
        <v>37050</v>
      </c>
      <c r="H5" s="4" t="n">
        <v>37051</v>
      </c>
      <c r="I5" s="4" t="n">
        <v>37054</v>
      </c>
      <c r="J5" s="4" t="n">
        <v>37055</v>
      </c>
      <c r="K5" s="4" t="n">
        <v>37056</v>
      </c>
      <c r="L5" s="4" t="n">
        <v>37057</v>
      </c>
      <c r="M5" s="4" t="n">
        <v>37058</v>
      </c>
      <c r="N5" s="4" t="n">
        <v>37061</v>
      </c>
      <c r="O5" s="4" t="n">
        <v>37062</v>
      </c>
      <c r="P5" s="4" t="n">
        <v>37063</v>
      </c>
      <c r="Q5" s="4" t="n">
        <v>37064</v>
      </c>
      <c r="R5" s="4" t="n">
        <v>37065</v>
      </c>
      <c r="S5" s="4" t="n">
        <v>37068</v>
      </c>
      <c r="T5" s="4" t="n">
        <v>37069</v>
      </c>
      <c r="U5" s="4" t="n">
        <v>37070</v>
      </c>
      <c r="V5" s="4" t="n">
        <v>37071</v>
      </c>
      <c r="W5" s="4" t="n">
        <v>37072</v>
      </c>
      <c r="X5" s="32" t="s">
        <v>11</v>
      </c>
    </row>
    <row r="6" customFormat="false" ht="12.75" hidden="false" customHeight="false" outlineLevel="0" collapsed="false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33"/>
    </row>
    <row r="7" customFormat="false" ht="15" hidden="false" customHeight="false" outlineLevel="0" collapsed="false">
      <c r="A7" s="20" t="s">
        <v>19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34"/>
    </row>
    <row r="8" customFormat="false" ht="14.25" hidden="false" customHeight="false" outlineLevel="0" collapsed="false">
      <c r="A8" s="7" t="s">
        <v>20</v>
      </c>
      <c r="B8" s="21" t="n">
        <v>0</v>
      </c>
      <c r="C8" s="21" t="n">
        <v>0</v>
      </c>
      <c r="D8" s="21" t="n">
        <v>0</v>
      </c>
      <c r="E8" s="21" t="n">
        <v>0</v>
      </c>
      <c r="F8" s="21" t="n">
        <v>0</v>
      </c>
      <c r="G8" s="21" t="n">
        <v>0</v>
      </c>
      <c r="H8" s="21" t="n">
        <v>0</v>
      </c>
      <c r="I8" s="21" t="n">
        <v>0</v>
      </c>
      <c r="J8" s="21" t="n">
        <v>0</v>
      </c>
      <c r="K8" s="21" t="n">
        <v>0</v>
      </c>
      <c r="L8" s="21" t="n">
        <v>0</v>
      </c>
      <c r="M8" s="21" t="n">
        <v>0</v>
      </c>
      <c r="N8" s="21" t="n">
        <v>0</v>
      </c>
      <c r="O8" s="21" t="n">
        <v>0</v>
      </c>
      <c r="P8" s="21" t="n">
        <v>0</v>
      </c>
      <c r="Q8" s="21" t="n">
        <v>0</v>
      </c>
      <c r="R8" s="21" t="n">
        <v>0</v>
      </c>
      <c r="S8" s="21" t="n">
        <v>0</v>
      </c>
      <c r="T8" s="21" t="n">
        <v>0</v>
      </c>
      <c r="U8" s="21" t="n">
        <v>0</v>
      </c>
      <c r="V8" s="21" t="n">
        <v>0</v>
      </c>
      <c r="W8" s="21" t="n">
        <v>0</v>
      </c>
      <c r="X8" s="35" t="n">
        <f aca="false">SUM(B8:W8)</f>
        <v>0</v>
      </c>
    </row>
    <row r="9" customFormat="false" ht="14.25" hidden="false" customHeight="false" outlineLevel="0" collapsed="false">
      <c r="A9" s="22" t="s">
        <v>21</v>
      </c>
      <c r="B9" s="22" t="n">
        <v>0</v>
      </c>
      <c r="C9" s="22" t="n">
        <v>0</v>
      </c>
      <c r="D9" s="22" t="n">
        <v>0</v>
      </c>
      <c r="E9" s="22" t="n">
        <v>0</v>
      </c>
      <c r="F9" s="22" t="n">
        <v>0</v>
      </c>
      <c r="G9" s="22" t="n">
        <v>0</v>
      </c>
      <c r="H9" s="22" t="n">
        <v>0</v>
      </c>
      <c r="I9" s="22" t="n">
        <v>0</v>
      </c>
      <c r="J9" s="22" t="n">
        <v>0</v>
      </c>
      <c r="K9" s="22" t="n">
        <v>0</v>
      </c>
      <c r="L9" s="22" t="n">
        <v>0</v>
      </c>
      <c r="M9" s="22" t="n">
        <v>0</v>
      </c>
      <c r="N9" s="22" t="n">
        <v>0</v>
      </c>
      <c r="O9" s="22" t="n">
        <v>0</v>
      </c>
      <c r="P9" s="22" t="n">
        <v>0</v>
      </c>
      <c r="Q9" s="22" t="n">
        <v>0</v>
      </c>
      <c r="R9" s="22" t="n">
        <v>0</v>
      </c>
      <c r="S9" s="22" t="n">
        <v>0</v>
      </c>
      <c r="T9" s="22" t="n">
        <v>0</v>
      </c>
      <c r="U9" s="22" t="n">
        <v>0</v>
      </c>
      <c r="V9" s="22" t="n">
        <v>0</v>
      </c>
      <c r="W9" s="22" t="n">
        <v>0</v>
      </c>
      <c r="X9" s="36" t="n">
        <f aca="false">SUM(B9:W9)</f>
        <v>0</v>
      </c>
    </row>
    <row r="10" customFormat="false" ht="14.25" hidden="false" customHeight="false" outlineLevel="0" collapsed="false">
      <c r="A10" s="22" t="s">
        <v>22</v>
      </c>
      <c r="B10" s="22" t="n">
        <v>0</v>
      </c>
      <c r="C10" s="22" t="n">
        <v>0</v>
      </c>
      <c r="D10" s="22" t="n">
        <v>0</v>
      </c>
      <c r="E10" s="22" t="n">
        <v>0</v>
      </c>
      <c r="F10" s="22" t="n">
        <v>0</v>
      </c>
      <c r="G10" s="22" t="n">
        <v>0</v>
      </c>
      <c r="H10" s="22" t="n">
        <v>0</v>
      </c>
      <c r="I10" s="22" t="n">
        <v>0</v>
      </c>
      <c r="J10" s="22" t="n">
        <v>0</v>
      </c>
      <c r="K10" s="22" t="n">
        <v>0</v>
      </c>
      <c r="L10" s="22" t="n">
        <v>0</v>
      </c>
      <c r="M10" s="22" t="n">
        <v>0</v>
      </c>
      <c r="N10" s="22" t="n">
        <v>0</v>
      </c>
      <c r="O10" s="22" t="n">
        <v>0</v>
      </c>
      <c r="P10" s="22" t="n">
        <v>0</v>
      </c>
      <c r="Q10" s="22" t="n">
        <v>0</v>
      </c>
      <c r="R10" s="22" t="n">
        <v>0</v>
      </c>
      <c r="S10" s="22" t="n">
        <v>0</v>
      </c>
      <c r="T10" s="22" t="n">
        <v>0</v>
      </c>
      <c r="U10" s="22" t="n">
        <v>0</v>
      </c>
      <c r="V10" s="22" t="n">
        <v>0</v>
      </c>
      <c r="W10" s="22" t="n">
        <v>0</v>
      </c>
      <c r="X10" s="36" t="n">
        <f aca="false">SUM(B10:W10)</f>
        <v>0</v>
      </c>
    </row>
    <row r="11" customFormat="false" ht="14.25" hidden="false" customHeight="false" outlineLevel="0" collapsed="false">
      <c r="A11" s="22" t="s">
        <v>24</v>
      </c>
      <c r="B11" s="22" t="n">
        <v>0</v>
      </c>
      <c r="C11" s="22" t="n">
        <v>0</v>
      </c>
      <c r="D11" s="22" t="n">
        <v>0</v>
      </c>
      <c r="E11" s="22" t="n">
        <v>0</v>
      </c>
      <c r="F11" s="22" t="n">
        <v>0</v>
      </c>
      <c r="G11" s="22" t="n">
        <v>0</v>
      </c>
      <c r="H11" s="22" t="n">
        <v>0</v>
      </c>
      <c r="I11" s="22" t="n">
        <v>0</v>
      </c>
      <c r="J11" s="22" t="n">
        <v>0</v>
      </c>
      <c r="K11" s="22" t="n">
        <v>0</v>
      </c>
      <c r="L11" s="22" t="n">
        <v>0</v>
      </c>
      <c r="M11" s="22" t="n">
        <v>0</v>
      </c>
      <c r="N11" s="22" t="n">
        <v>0</v>
      </c>
      <c r="O11" s="22" t="n">
        <v>0</v>
      </c>
      <c r="P11" s="22" t="n">
        <v>0</v>
      </c>
      <c r="Q11" s="22" t="n">
        <v>0</v>
      </c>
      <c r="R11" s="22" t="n">
        <v>0</v>
      </c>
      <c r="S11" s="22" t="n">
        <v>0</v>
      </c>
      <c r="T11" s="22" t="n">
        <v>0</v>
      </c>
      <c r="U11" s="22" t="n">
        <v>0</v>
      </c>
      <c r="V11" s="22" t="n">
        <v>0</v>
      </c>
      <c r="W11" s="22" t="n">
        <v>0</v>
      </c>
      <c r="X11" s="36" t="n">
        <f aca="false">SUM(B11:W11)</f>
        <v>0</v>
      </c>
    </row>
    <row r="12" customFormat="false" ht="14.25" hidden="false" customHeight="false" outlineLevel="0" collapsed="false">
      <c r="A12" s="22" t="s">
        <v>25</v>
      </c>
      <c r="B12" s="37" t="n">
        <v>0</v>
      </c>
      <c r="C12" s="37" t="n">
        <v>0</v>
      </c>
      <c r="D12" s="37" t="n">
        <v>0</v>
      </c>
      <c r="E12" s="37" t="n">
        <v>0</v>
      </c>
      <c r="F12" s="37" t="n">
        <v>0</v>
      </c>
      <c r="G12" s="37" t="n">
        <v>0</v>
      </c>
      <c r="H12" s="37" t="n">
        <v>0</v>
      </c>
      <c r="I12" s="37" t="n">
        <v>0</v>
      </c>
      <c r="J12" s="37" t="n">
        <v>0</v>
      </c>
      <c r="K12" s="37" t="n">
        <v>0</v>
      </c>
      <c r="L12" s="37" t="n">
        <v>0</v>
      </c>
      <c r="M12" s="37" t="n">
        <v>0</v>
      </c>
      <c r="N12" s="37" t="n">
        <v>0</v>
      </c>
      <c r="O12" s="37" t="n">
        <v>0</v>
      </c>
      <c r="P12" s="37" t="n">
        <v>0</v>
      </c>
      <c r="Q12" s="37" t="n">
        <v>0</v>
      </c>
      <c r="R12" s="37" t="n">
        <v>0</v>
      </c>
      <c r="S12" s="37" t="n">
        <v>0</v>
      </c>
      <c r="T12" s="37" t="n">
        <v>0</v>
      </c>
      <c r="U12" s="37" t="n">
        <v>0</v>
      </c>
      <c r="V12" s="37" t="n">
        <v>0</v>
      </c>
      <c r="W12" s="37" t="n">
        <v>0</v>
      </c>
      <c r="X12" s="36" t="n">
        <f aca="false">SUM(B12:W12)</f>
        <v>0</v>
      </c>
    </row>
    <row r="13" customFormat="false" ht="15" hidden="false" customHeight="false" outlineLevel="0" collapsed="false">
      <c r="A13" s="6" t="s">
        <v>26</v>
      </c>
      <c r="B13" s="26" t="n">
        <f aca="false">SUM(B8:B12)</f>
        <v>0</v>
      </c>
      <c r="C13" s="26" t="n">
        <f aca="false">SUM(C8:C12)</f>
        <v>0</v>
      </c>
      <c r="D13" s="26" t="n">
        <f aca="false">SUM(D8:D12)</f>
        <v>0</v>
      </c>
      <c r="E13" s="26" t="n">
        <f aca="false">SUM(E8:E12)</f>
        <v>0</v>
      </c>
      <c r="F13" s="26" t="n">
        <f aca="false">SUM(F8:F12)</f>
        <v>0</v>
      </c>
      <c r="G13" s="26" t="n">
        <f aca="false">SUM(G8:G12)</f>
        <v>0</v>
      </c>
      <c r="H13" s="26" t="n">
        <f aca="false">SUM(H8:H12)</f>
        <v>0</v>
      </c>
      <c r="I13" s="26" t="n">
        <f aca="false">SUM(I8:I12)</f>
        <v>0</v>
      </c>
      <c r="J13" s="26" t="n">
        <f aca="false">SUM(J8:J12)</f>
        <v>0</v>
      </c>
      <c r="K13" s="26" t="n">
        <f aca="false">SUM(K8:K12)</f>
        <v>0</v>
      </c>
      <c r="L13" s="26" t="n">
        <f aca="false">SUM(L8:L12)</f>
        <v>0</v>
      </c>
      <c r="M13" s="26" t="n">
        <f aca="false">SUM(M8:M12)</f>
        <v>0</v>
      </c>
      <c r="N13" s="26" t="n">
        <f aca="false">SUM(N8:N12)</f>
        <v>0</v>
      </c>
      <c r="O13" s="26" t="n">
        <f aca="false">SUM(O8:O12)</f>
        <v>0</v>
      </c>
      <c r="P13" s="26" t="n">
        <f aca="false">SUM(P8:P12)</f>
        <v>0</v>
      </c>
      <c r="Q13" s="26" t="n">
        <f aca="false">SUM(Q8:Q12)</f>
        <v>0</v>
      </c>
      <c r="R13" s="26" t="n">
        <f aca="false">SUM(R8:R12)</f>
        <v>0</v>
      </c>
      <c r="S13" s="26" t="n">
        <f aca="false">SUM(S8:S12)</f>
        <v>0</v>
      </c>
      <c r="T13" s="26" t="n">
        <f aca="false">SUM(T8:T12)</f>
        <v>0</v>
      </c>
      <c r="U13" s="26" t="n">
        <f aca="false">SUM(U8:U12)</f>
        <v>0</v>
      </c>
      <c r="V13" s="26" t="n">
        <f aca="false">SUM(V8:V12)</f>
        <v>0</v>
      </c>
      <c r="W13" s="26" t="n">
        <f aca="false">SUM(W8:W12)</f>
        <v>0</v>
      </c>
      <c r="X13" s="38" t="n">
        <f aca="false">SUM(X8:X12)</f>
        <v>0</v>
      </c>
      <c r="Y13" s="39"/>
    </row>
    <row r="14" customFormat="false" ht="15" hidden="false" customHeight="false" outlineLevel="0" collapsed="false">
      <c r="A14" s="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40"/>
    </row>
    <row r="15" customFormat="false" ht="15" hidden="false" customHeight="false" outlineLevel="0" collapsed="false">
      <c r="A15" s="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40"/>
    </row>
    <row r="16" customFormat="false" ht="15" hidden="false" customHeight="false" outlineLevel="0" collapsed="false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41"/>
    </row>
    <row r="17" customFormat="false" ht="15" hidden="false" customHeight="false" outlineLevel="0" collapsed="false">
      <c r="A17" s="12" t="s">
        <v>12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34"/>
    </row>
    <row r="18" customFormat="false" ht="14.25" hidden="false" customHeight="false" outlineLevel="0" collapsed="false">
      <c r="A18" s="7" t="s">
        <v>28</v>
      </c>
      <c r="B18" s="8" t="n">
        <v>0</v>
      </c>
      <c r="C18" s="8" t="n">
        <v>0</v>
      </c>
      <c r="D18" s="8" t="n">
        <v>0</v>
      </c>
      <c r="E18" s="8" t="n">
        <v>0</v>
      </c>
      <c r="F18" s="8" t="n">
        <v>0</v>
      </c>
      <c r="G18" s="8" t="n">
        <v>0</v>
      </c>
      <c r="H18" s="8" t="n">
        <v>0</v>
      </c>
      <c r="I18" s="8" t="n">
        <v>0</v>
      </c>
      <c r="J18" s="8" t="n">
        <v>0</v>
      </c>
      <c r="K18" s="8" t="n">
        <v>0</v>
      </c>
      <c r="L18" s="8" t="n">
        <v>0</v>
      </c>
      <c r="M18" s="8" t="n">
        <v>0</v>
      </c>
      <c r="N18" s="8" t="n">
        <v>0</v>
      </c>
      <c r="O18" s="8" t="n">
        <v>0</v>
      </c>
      <c r="P18" s="8" t="n">
        <v>0</v>
      </c>
      <c r="Q18" s="8" t="n">
        <v>0</v>
      </c>
      <c r="R18" s="8" t="n">
        <v>0</v>
      </c>
      <c r="S18" s="8" t="n">
        <v>0</v>
      </c>
      <c r="T18" s="8" t="n">
        <v>0</v>
      </c>
      <c r="U18" s="8" t="n">
        <v>0</v>
      </c>
      <c r="V18" s="8" t="n">
        <v>0</v>
      </c>
      <c r="W18" s="8" t="n">
        <v>5.2</v>
      </c>
      <c r="X18" s="42" t="n">
        <f aca="false">SUM(B18:W18)</f>
        <v>5.2</v>
      </c>
    </row>
    <row r="19" customFormat="false" ht="14.25" hidden="false" customHeight="false" outlineLevel="0" collapsed="false">
      <c r="A19" s="9" t="s">
        <v>29</v>
      </c>
      <c r="B19" s="43" t="n">
        <v>0</v>
      </c>
      <c r="C19" s="43" t="n">
        <v>0</v>
      </c>
      <c r="D19" s="43" t="n">
        <v>0</v>
      </c>
      <c r="E19" s="43" t="n">
        <v>0</v>
      </c>
      <c r="F19" s="43" t="n">
        <v>0</v>
      </c>
      <c r="G19" s="43" t="n">
        <v>0</v>
      </c>
      <c r="H19" s="43" t="n">
        <v>0</v>
      </c>
      <c r="I19" s="43" t="n">
        <v>0</v>
      </c>
      <c r="J19" s="43" t="n">
        <v>0</v>
      </c>
      <c r="K19" s="43" t="n">
        <v>0</v>
      </c>
      <c r="L19" s="43" t="n">
        <v>0</v>
      </c>
      <c r="M19" s="43" t="n">
        <v>0</v>
      </c>
      <c r="N19" s="43" t="n">
        <v>0</v>
      </c>
      <c r="O19" s="43" t="n">
        <v>0</v>
      </c>
      <c r="P19" s="43" t="n">
        <v>0</v>
      </c>
      <c r="Q19" s="43" t="n">
        <v>0</v>
      </c>
      <c r="R19" s="43" t="n">
        <v>0</v>
      </c>
      <c r="S19" s="43" t="n">
        <v>0</v>
      </c>
      <c r="T19" s="43" t="n">
        <v>0</v>
      </c>
      <c r="U19" s="43" t="n">
        <v>0</v>
      </c>
      <c r="V19" s="43" t="n">
        <v>0</v>
      </c>
      <c r="W19" s="43" t="n">
        <f aca="false">53.3+56</f>
        <v>109.3</v>
      </c>
      <c r="X19" s="44" t="n">
        <f aca="false">SUM(B19:W19)</f>
        <v>109.3</v>
      </c>
    </row>
    <row r="20" customFormat="false" ht="15" hidden="false" customHeight="false" outlineLevel="0" collapsed="false">
      <c r="A20" s="12" t="s">
        <v>30</v>
      </c>
      <c r="B20" s="26" t="n">
        <f aca="false">SUM(B18:B19)</f>
        <v>0</v>
      </c>
      <c r="C20" s="26" t="n">
        <f aca="false">SUM(C18:C19)</f>
        <v>0</v>
      </c>
      <c r="D20" s="26" t="n">
        <f aca="false">SUM(D18:D19)</f>
        <v>0</v>
      </c>
      <c r="E20" s="26" t="n">
        <f aca="false">SUM(E18:E19)</f>
        <v>0</v>
      </c>
      <c r="F20" s="26" t="n">
        <f aca="false">SUM(F18:F19)</f>
        <v>0</v>
      </c>
      <c r="G20" s="26" t="n">
        <f aca="false">SUM(G18:G19)</f>
        <v>0</v>
      </c>
      <c r="H20" s="26" t="n">
        <f aca="false">SUM(H18:H19)</f>
        <v>0</v>
      </c>
      <c r="I20" s="26" t="n">
        <f aca="false">SUM(I18:I19)</f>
        <v>0</v>
      </c>
      <c r="J20" s="26" t="n">
        <f aca="false">SUM(J18:J19)</f>
        <v>0</v>
      </c>
      <c r="K20" s="26" t="n">
        <f aca="false">SUM(K18:K19)</f>
        <v>0</v>
      </c>
      <c r="L20" s="26" t="n">
        <f aca="false">SUM(L18:L19)</f>
        <v>0</v>
      </c>
      <c r="M20" s="26" t="n">
        <f aca="false">SUM(M18:M19)</f>
        <v>0</v>
      </c>
      <c r="N20" s="26" t="n">
        <f aca="false">SUM(N18:N19)</f>
        <v>0</v>
      </c>
      <c r="O20" s="26" t="n">
        <f aca="false">SUM(O18:O19)</f>
        <v>0</v>
      </c>
      <c r="P20" s="26" t="n">
        <f aca="false">SUM(P18:P19)</f>
        <v>0</v>
      </c>
      <c r="Q20" s="26" t="n">
        <f aca="false">SUM(Q18:Q19)</f>
        <v>0</v>
      </c>
      <c r="R20" s="26" t="n">
        <f aca="false">SUM(R18:R19)</f>
        <v>0</v>
      </c>
      <c r="S20" s="26" t="n">
        <f aca="false">SUM(S18:S19)</f>
        <v>0</v>
      </c>
      <c r="T20" s="26" t="n">
        <f aca="false">SUM(T18:T19)</f>
        <v>0</v>
      </c>
      <c r="U20" s="26" t="n">
        <f aca="false">SUM(U18:U19)</f>
        <v>0</v>
      </c>
      <c r="V20" s="26" t="n">
        <f aca="false">SUM(V18:V19)</f>
        <v>0</v>
      </c>
      <c r="W20" s="26" t="n">
        <f aca="false">SUM(W18:W19)</f>
        <v>114.5</v>
      </c>
      <c r="X20" s="38" t="n">
        <f aca="false">SUM(X18:X19)</f>
        <v>114.5</v>
      </c>
    </row>
    <row r="21" customFormat="false" ht="12.75" hidden="false" customHeight="false" outlineLevel="0" collapsed="false">
      <c r="X21" s="45"/>
    </row>
    <row r="22" customFormat="false" ht="15" hidden="false" customHeight="false" outlineLevel="0" collapsed="false">
      <c r="A22" s="6" t="s">
        <v>31</v>
      </c>
      <c r="B22" s="28" t="n">
        <f aca="false">B13+B20</f>
        <v>0</v>
      </c>
      <c r="C22" s="28" t="n">
        <f aca="false">C13+C20</f>
        <v>0</v>
      </c>
      <c r="D22" s="28" t="n">
        <f aca="false">D13+D20</f>
        <v>0</v>
      </c>
      <c r="E22" s="28" t="n">
        <f aca="false">E13+E20</f>
        <v>0</v>
      </c>
      <c r="F22" s="28" t="n">
        <f aca="false">F13+F20</f>
        <v>0</v>
      </c>
      <c r="G22" s="28" t="n">
        <f aca="false">G13+G20</f>
        <v>0</v>
      </c>
      <c r="H22" s="28" t="n">
        <f aca="false">H13+H20</f>
        <v>0</v>
      </c>
      <c r="I22" s="28" t="n">
        <f aca="false">I13+I20</f>
        <v>0</v>
      </c>
      <c r="J22" s="28" t="n">
        <f aca="false">J13+J20</f>
        <v>0</v>
      </c>
      <c r="K22" s="28" t="n">
        <f aca="false">K13+K20</f>
        <v>0</v>
      </c>
      <c r="L22" s="28" t="n">
        <f aca="false">L13+L20</f>
        <v>0</v>
      </c>
      <c r="M22" s="28" t="n">
        <f aca="false">M13+M20</f>
        <v>0</v>
      </c>
      <c r="N22" s="28" t="n">
        <f aca="false">N13+N20</f>
        <v>0</v>
      </c>
      <c r="O22" s="28" t="n">
        <f aca="false">O13+O20</f>
        <v>0</v>
      </c>
      <c r="P22" s="28" t="n">
        <f aca="false">P13+P20</f>
        <v>0</v>
      </c>
      <c r="Q22" s="28" t="n">
        <f aca="false">Q13+Q20</f>
        <v>0</v>
      </c>
      <c r="R22" s="28" t="n">
        <f aca="false">R13+R20</f>
        <v>0</v>
      </c>
      <c r="S22" s="28" t="n">
        <f aca="false">S13+S20</f>
        <v>0</v>
      </c>
      <c r="T22" s="28" t="n">
        <f aca="false">T13+T20</f>
        <v>0</v>
      </c>
      <c r="U22" s="28" t="n">
        <f aca="false">U13+U20</f>
        <v>0</v>
      </c>
      <c r="V22" s="28" t="n">
        <f aca="false">V13+V20</f>
        <v>0</v>
      </c>
      <c r="W22" s="28" t="n">
        <f aca="false">W13+W20</f>
        <v>114.5</v>
      </c>
      <c r="X22" s="46" t="n">
        <f aca="false">X13+X20</f>
        <v>114.5</v>
      </c>
    </row>
    <row r="23" customFormat="false" ht="15.75" hidden="false" customHeight="false" outlineLevel="0" collapsed="false">
      <c r="A23" s="6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X23" s="47"/>
    </row>
    <row r="24" customFormat="false" ht="13.5" hidden="false" customHeight="false" outlineLevel="0" collapsed="false"/>
  </sheetData>
  <mergeCells count="1">
    <mergeCell ref="AN1:AR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6.99"/>
  </cols>
  <sheetData>
    <row r="1" customFormat="false" ht="29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5"/>
      <c r="R1" s="5"/>
      <c r="S1" s="5"/>
      <c r="T1" s="5"/>
      <c r="U1" s="5"/>
      <c r="V1" s="5"/>
      <c r="W1" s="5"/>
      <c r="AM1" s="29"/>
      <c r="AN1" s="29"/>
      <c r="AO1" s="29"/>
      <c r="AP1" s="29"/>
      <c r="AQ1" s="29"/>
    </row>
    <row r="2" customFormat="false" ht="15.75" hidden="false" customHeight="true" outlineLevel="0" collapsed="false">
      <c r="A2" s="2" t="s">
        <v>34</v>
      </c>
      <c r="AI2" s="30"/>
    </row>
    <row r="3" customFormat="false" ht="15" hidden="false" customHeight="true" outlineLevel="0" collapsed="false">
      <c r="A3" s="0" t="s">
        <v>2</v>
      </c>
    </row>
    <row r="4" customFormat="false" ht="15" hidden="false" customHeight="true" outlineLevel="0" collapsed="false">
      <c r="A4" s="3"/>
      <c r="W4" s="31" t="s">
        <v>33</v>
      </c>
    </row>
    <row r="5" customFormat="false" ht="15" hidden="false" customHeight="true" outlineLevel="0" collapsed="false">
      <c r="B5" s="4" t="n">
        <v>37075</v>
      </c>
      <c r="C5" s="4" t="n">
        <v>37076</v>
      </c>
      <c r="D5" s="4" t="n">
        <v>37077</v>
      </c>
      <c r="E5" s="4" t="n">
        <v>37078</v>
      </c>
      <c r="F5" s="4" t="n">
        <v>37079</v>
      </c>
      <c r="G5" s="4" t="n">
        <v>37082</v>
      </c>
      <c r="H5" s="4" t="n">
        <v>37083</v>
      </c>
      <c r="I5" s="4" t="n">
        <v>37084</v>
      </c>
      <c r="J5" s="4" t="n">
        <v>37085</v>
      </c>
      <c r="K5" s="4" t="n">
        <v>37086</v>
      </c>
      <c r="L5" s="4" t="n">
        <v>37089</v>
      </c>
      <c r="M5" s="4" t="n">
        <v>37090</v>
      </c>
      <c r="N5" s="4" t="n">
        <v>37091</v>
      </c>
      <c r="O5" s="4" t="n">
        <v>37092</v>
      </c>
      <c r="P5" s="4" t="n">
        <v>37093</v>
      </c>
      <c r="Q5" s="4" t="n">
        <v>37096</v>
      </c>
      <c r="R5" s="4" t="n">
        <v>37097</v>
      </c>
      <c r="S5" s="4" t="n">
        <v>37098</v>
      </c>
      <c r="T5" s="4" t="n">
        <v>37099</v>
      </c>
      <c r="U5" s="4" t="n">
        <v>37100</v>
      </c>
      <c r="V5" s="4" t="n">
        <v>37103</v>
      </c>
      <c r="W5" s="32" t="s">
        <v>11</v>
      </c>
    </row>
    <row r="6" customFormat="false" ht="12.75" hidden="false" customHeight="false" outlineLevel="0" collapsed="false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33"/>
    </row>
    <row r="7" customFormat="false" ht="15" hidden="false" customHeight="false" outlineLevel="0" collapsed="false">
      <c r="A7" s="20" t="s">
        <v>19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34"/>
    </row>
    <row r="8" customFormat="false" ht="14.25" hidden="false" customHeight="false" outlineLevel="0" collapsed="false">
      <c r="A8" s="7" t="s">
        <v>20</v>
      </c>
      <c r="B8" s="21" t="n">
        <v>0</v>
      </c>
      <c r="C8" s="21" t="n">
        <v>0</v>
      </c>
      <c r="D8" s="21" t="n">
        <v>0</v>
      </c>
      <c r="E8" s="21" t="n">
        <v>0</v>
      </c>
      <c r="F8" s="21" t="n">
        <v>0</v>
      </c>
      <c r="G8" s="21" t="n">
        <v>0</v>
      </c>
      <c r="H8" s="21" t="n">
        <v>0</v>
      </c>
      <c r="I8" s="21" t="n">
        <v>0</v>
      </c>
      <c r="J8" s="21" t="n">
        <v>0</v>
      </c>
      <c r="K8" s="21" t="n">
        <v>0</v>
      </c>
      <c r="L8" s="21" t="n">
        <v>0</v>
      </c>
      <c r="M8" s="21" t="n">
        <v>0</v>
      </c>
      <c r="N8" s="21" t="n">
        <v>0</v>
      </c>
      <c r="O8" s="21" t="n">
        <v>0</v>
      </c>
      <c r="P8" s="21" t="n">
        <v>0</v>
      </c>
      <c r="Q8" s="21" t="n">
        <v>0</v>
      </c>
      <c r="R8" s="21" t="n">
        <v>0</v>
      </c>
      <c r="S8" s="21" t="n">
        <v>0</v>
      </c>
      <c r="T8" s="21" t="n">
        <v>0</v>
      </c>
      <c r="U8" s="21" t="n">
        <v>0</v>
      </c>
      <c r="V8" s="21" t="n">
        <v>0</v>
      </c>
      <c r="W8" s="35" t="n">
        <f aca="false">SUM(B8:V8)</f>
        <v>0</v>
      </c>
    </row>
    <row r="9" customFormat="false" ht="14.25" hidden="false" customHeight="false" outlineLevel="0" collapsed="false">
      <c r="A9" s="22" t="s">
        <v>21</v>
      </c>
      <c r="B9" s="22" t="n">
        <v>0</v>
      </c>
      <c r="C9" s="22" t="n">
        <v>0</v>
      </c>
      <c r="D9" s="22" t="n">
        <v>0</v>
      </c>
      <c r="E9" s="22" t="n">
        <v>0</v>
      </c>
      <c r="F9" s="22" t="n">
        <v>0</v>
      </c>
      <c r="G9" s="22" t="n">
        <v>0</v>
      </c>
      <c r="H9" s="22" t="n">
        <v>0</v>
      </c>
      <c r="I9" s="22" t="n">
        <v>0</v>
      </c>
      <c r="J9" s="22" t="n">
        <v>0</v>
      </c>
      <c r="K9" s="22" t="n">
        <v>0</v>
      </c>
      <c r="L9" s="22" t="n">
        <v>0</v>
      </c>
      <c r="M9" s="22" t="n">
        <v>0</v>
      </c>
      <c r="N9" s="22" t="n">
        <v>0</v>
      </c>
      <c r="O9" s="22" t="n">
        <v>0</v>
      </c>
      <c r="P9" s="22" t="n">
        <v>0</v>
      </c>
      <c r="Q9" s="22" t="n">
        <v>0</v>
      </c>
      <c r="R9" s="22" t="n">
        <v>0</v>
      </c>
      <c r="S9" s="22" t="n">
        <v>0</v>
      </c>
      <c r="T9" s="22" t="n">
        <v>0</v>
      </c>
      <c r="U9" s="22" t="n">
        <v>0</v>
      </c>
      <c r="V9" s="22" t="n">
        <v>0</v>
      </c>
      <c r="W9" s="36" t="n">
        <f aca="false">SUM(B9:V9)</f>
        <v>0</v>
      </c>
    </row>
    <row r="10" customFormat="false" ht="14.25" hidden="false" customHeight="false" outlineLevel="0" collapsed="false">
      <c r="A10" s="22" t="s">
        <v>22</v>
      </c>
      <c r="B10" s="22" t="n">
        <v>0</v>
      </c>
      <c r="C10" s="22" t="n">
        <v>0</v>
      </c>
      <c r="D10" s="22" t="n">
        <v>0</v>
      </c>
      <c r="E10" s="22" t="n">
        <v>0</v>
      </c>
      <c r="F10" s="22" t="n">
        <v>0</v>
      </c>
      <c r="G10" s="22" t="n">
        <v>0</v>
      </c>
      <c r="H10" s="22" t="n">
        <v>0</v>
      </c>
      <c r="I10" s="22" t="n">
        <v>0</v>
      </c>
      <c r="J10" s="22" t="n">
        <v>0</v>
      </c>
      <c r="K10" s="22" t="n">
        <v>0</v>
      </c>
      <c r="L10" s="22" t="n">
        <v>0</v>
      </c>
      <c r="M10" s="22" t="n">
        <v>0</v>
      </c>
      <c r="N10" s="22" t="n">
        <v>0</v>
      </c>
      <c r="O10" s="22" t="n">
        <v>0</v>
      </c>
      <c r="P10" s="22" t="n">
        <v>0</v>
      </c>
      <c r="Q10" s="22" t="n">
        <v>0</v>
      </c>
      <c r="R10" s="22" t="n">
        <v>0</v>
      </c>
      <c r="S10" s="22" t="n">
        <v>0</v>
      </c>
      <c r="T10" s="22" t="n">
        <v>0</v>
      </c>
      <c r="U10" s="22" t="n">
        <v>0</v>
      </c>
      <c r="V10" s="22" t="n">
        <v>0</v>
      </c>
      <c r="W10" s="36" t="n">
        <f aca="false">SUM(B10:V10)</f>
        <v>0</v>
      </c>
    </row>
    <row r="11" customFormat="false" ht="14.25" hidden="false" customHeight="false" outlineLevel="0" collapsed="false">
      <c r="A11" s="22" t="s">
        <v>24</v>
      </c>
      <c r="B11" s="22" t="n">
        <v>0</v>
      </c>
      <c r="C11" s="22" t="n">
        <v>0</v>
      </c>
      <c r="D11" s="22" t="n">
        <v>0</v>
      </c>
      <c r="E11" s="22" t="n">
        <v>0</v>
      </c>
      <c r="F11" s="22" t="n">
        <v>0</v>
      </c>
      <c r="G11" s="22" t="n">
        <v>0</v>
      </c>
      <c r="H11" s="22" t="n">
        <v>0</v>
      </c>
      <c r="I11" s="22" t="n">
        <v>0</v>
      </c>
      <c r="J11" s="22" t="n">
        <v>0</v>
      </c>
      <c r="K11" s="22" t="n">
        <v>0</v>
      </c>
      <c r="L11" s="22" t="n">
        <v>0</v>
      </c>
      <c r="M11" s="22" t="n">
        <v>0</v>
      </c>
      <c r="N11" s="22" t="n">
        <v>0</v>
      </c>
      <c r="O11" s="22" t="n">
        <v>0</v>
      </c>
      <c r="P11" s="22" t="n">
        <v>0</v>
      </c>
      <c r="Q11" s="22" t="n">
        <v>0</v>
      </c>
      <c r="R11" s="22" t="n">
        <v>0</v>
      </c>
      <c r="S11" s="22" t="n">
        <v>0</v>
      </c>
      <c r="T11" s="22" t="n">
        <v>0</v>
      </c>
      <c r="U11" s="22" t="n">
        <v>0</v>
      </c>
      <c r="V11" s="22" t="n">
        <v>0</v>
      </c>
      <c r="W11" s="36" t="n">
        <f aca="false">SUM(B11:V11)</f>
        <v>0</v>
      </c>
    </row>
    <row r="12" customFormat="false" ht="14.25" hidden="false" customHeight="false" outlineLevel="0" collapsed="false">
      <c r="A12" s="22" t="s">
        <v>25</v>
      </c>
      <c r="B12" s="37" t="n">
        <v>0</v>
      </c>
      <c r="C12" s="37" t="n">
        <v>0</v>
      </c>
      <c r="D12" s="37" t="n">
        <v>0</v>
      </c>
      <c r="E12" s="37" t="n">
        <v>0</v>
      </c>
      <c r="F12" s="37" t="n">
        <v>0</v>
      </c>
      <c r="G12" s="37" t="n">
        <v>0</v>
      </c>
      <c r="H12" s="37" t="n">
        <v>0</v>
      </c>
      <c r="I12" s="37" t="n">
        <v>0</v>
      </c>
      <c r="J12" s="37" t="n">
        <v>0</v>
      </c>
      <c r="K12" s="37" t="n">
        <v>0</v>
      </c>
      <c r="L12" s="37" t="n">
        <v>0</v>
      </c>
      <c r="M12" s="37" t="n">
        <v>0</v>
      </c>
      <c r="N12" s="37" t="n">
        <v>0</v>
      </c>
      <c r="O12" s="37" t="n">
        <v>0</v>
      </c>
      <c r="P12" s="37" t="n">
        <v>0</v>
      </c>
      <c r="Q12" s="37" t="n">
        <v>0</v>
      </c>
      <c r="R12" s="37" t="n">
        <v>0</v>
      </c>
      <c r="S12" s="37" t="n">
        <v>0</v>
      </c>
      <c r="T12" s="37" t="n">
        <v>0</v>
      </c>
      <c r="U12" s="37" t="n">
        <v>0</v>
      </c>
      <c r="V12" s="37" t="n">
        <v>0</v>
      </c>
      <c r="W12" s="36" t="n">
        <f aca="false">SUM(B12:V12)</f>
        <v>0</v>
      </c>
    </row>
    <row r="13" customFormat="false" ht="15" hidden="false" customHeight="false" outlineLevel="0" collapsed="false">
      <c r="A13" s="6" t="s">
        <v>26</v>
      </c>
      <c r="B13" s="26" t="n">
        <f aca="false">SUM(B8:B12)</f>
        <v>0</v>
      </c>
      <c r="C13" s="26" t="n">
        <f aca="false">SUM(C8:C12)</f>
        <v>0</v>
      </c>
      <c r="D13" s="26" t="n">
        <f aca="false">SUM(D8:D12)</f>
        <v>0</v>
      </c>
      <c r="E13" s="26" t="n">
        <f aca="false">SUM(E8:E12)</f>
        <v>0</v>
      </c>
      <c r="F13" s="26" t="n">
        <f aca="false">SUM(F8:F12)</f>
        <v>0</v>
      </c>
      <c r="G13" s="26" t="n">
        <f aca="false">SUM(G8:G12)</f>
        <v>0</v>
      </c>
      <c r="H13" s="26" t="n">
        <f aca="false">SUM(H8:H12)</f>
        <v>0</v>
      </c>
      <c r="I13" s="26" t="n">
        <f aca="false">SUM(I8:I12)</f>
        <v>0</v>
      </c>
      <c r="J13" s="26" t="n">
        <f aca="false">SUM(J8:J12)</f>
        <v>0</v>
      </c>
      <c r="K13" s="26" t="n">
        <f aca="false">SUM(K8:K12)</f>
        <v>0</v>
      </c>
      <c r="L13" s="26" t="n">
        <f aca="false">SUM(L8:L12)</f>
        <v>0</v>
      </c>
      <c r="M13" s="26" t="n">
        <f aca="false">SUM(M8:M12)</f>
        <v>0</v>
      </c>
      <c r="N13" s="26" t="n">
        <f aca="false">SUM(N8:N12)</f>
        <v>0</v>
      </c>
      <c r="O13" s="26" t="n">
        <f aca="false">SUM(O8:O12)</f>
        <v>0</v>
      </c>
      <c r="P13" s="26" t="n">
        <f aca="false">SUM(P8:P12)</f>
        <v>0</v>
      </c>
      <c r="Q13" s="26" t="n">
        <f aca="false">SUM(Q8:Q12)</f>
        <v>0</v>
      </c>
      <c r="R13" s="26" t="n">
        <f aca="false">SUM(R8:R12)</f>
        <v>0</v>
      </c>
      <c r="S13" s="26" t="n">
        <f aca="false">SUM(S8:S12)</f>
        <v>0</v>
      </c>
      <c r="T13" s="26" t="n">
        <f aca="false">SUM(T8:T12)</f>
        <v>0</v>
      </c>
      <c r="U13" s="26" t="n">
        <f aca="false">SUM(U8:U12)</f>
        <v>0</v>
      </c>
      <c r="V13" s="26" t="n">
        <f aca="false">SUM(V8:V12)</f>
        <v>0</v>
      </c>
      <c r="W13" s="38" t="n">
        <f aca="false">SUM(W8:W12)</f>
        <v>0</v>
      </c>
      <c r="X13" s="39"/>
    </row>
    <row r="14" customFormat="false" ht="15" hidden="false" customHeight="false" outlineLevel="0" collapsed="false">
      <c r="A14" s="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40"/>
    </row>
    <row r="15" customFormat="false" ht="15" hidden="false" customHeight="false" outlineLevel="0" collapsed="false">
      <c r="A15" s="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40"/>
    </row>
    <row r="16" customFormat="false" ht="15" hidden="false" customHeight="false" outlineLevel="0" collapsed="false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41"/>
    </row>
    <row r="17" customFormat="false" ht="15" hidden="false" customHeight="false" outlineLevel="0" collapsed="false">
      <c r="A17" s="12" t="s">
        <v>12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34"/>
    </row>
    <row r="18" customFormat="false" ht="14.25" hidden="false" customHeight="false" outlineLevel="0" collapsed="false">
      <c r="A18" s="7" t="s">
        <v>28</v>
      </c>
      <c r="B18" s="8" t="n">
        <v>0</v>
      </c>
      <c r="C18" s="8" t="n">
        <v>0</v>
      </c>
      <c r="D18" s="8" t="n">
        <v>0</v>
      </c>
      <c r="E18" s="8" t="n">
        <v>0</v>
      </c>
      <c r="F18" s="8" t="n">
        <v>0</v>
      </c>
      <c r="G18" s="8" t="n">
        <v>0</v>
      </c>
      <c r="H18" s="8" t="n">
        <v>0</v>
      </c>
      <c r="I18" s="8" t="n">
        <v>0</v>
      </c>
      <c r="J18" s="8" t="n">
        <v>0</v>
      </c>
      <c r="K18" s="8" t="n">
        <v>0</v>
      </c>
      <c r="L18" s="8" t="n">
        <v>0</v>
      </c>
      <c r="M18" s="8" t="n">
        <v>0</v>
      </c>
      <c r="N18" s="8" t="n">
        <v>0</v>
      </c>
      <c r="O18" s="8" t="n">
        <v>0</v>
      </c>
      <c r="P18" s="8" t="n">
        <v>0</v>
      </c>
      <c r="Q18" s="8" t="n">
        <v>0</v>
      </c>
      <c r="R18" s="8" t="n">
        <v>0</v>
      </c>
      <c r="S18" s="8" t="n">
        <v>0</v>
      </c>
      <c r="T18" s="8" t="n">
        <v>0</v>
      </c>
      <c r="U18" s="8" t="n">
        <v>0</v>
      </c>
      <c r="V18" s="8" t="n">
        <v>0</v>
      </c>
      <c r="W18" s="42" t="n">
        <f aca="false">SUM(B18:V18)</f>
        <v>0</v>
      </c>
    </row>
    <row r="19" customFormat="false" ht="14.25" hidden="false" customHeight="false" outlineLevel="0" collapsed="false">
      <c r="A19" s="9" t="s">
        <v>29</v>
      </c>
      <c r="B19" s="43" t="n">
        <v>0</v>
      </c>
      <c r="C19" s="43" t="n">
        <v>0</v>
      </c>
      <c r="D19" s="43" t="n">
        <v>0</v>
      </c>
      <c r="E19" s="43" t="n">
        <v>0</v>
      </c>
      <c r="F19" s="43" t="n">
        <v>0</v>
      </c>
      <c r="G19" s="43" t="n">
        <v>0</v>
      </c>
      <c r="H19" s="43" t="n">
        <v>0</v>
      </c>
      <c r="I19" s="43" t="n">
        <v>0</v>
      </c>
      <c r="J19" s="43" t="n">
        <v>0</v>
      </c>
      <c r="K19" s="43" t="n">
        <v>0</v>
      </c>
      <c r="L19" s="43" t="n">
        <v>0</v>
      </c>
      <c r="M19" s="43" t="n">
        <v>0</v>
      </c>
      <c r="N19" s="43" t="n">
        <v>0</v>
      </c>
      <c r="O19" s="43" t="n">
        <v>0</v>
      </c>
      <c r="P19" s="43" t="n">
        <v>0</v>
      </c>
      <c r="Q19" s="43" t="n">
        <v>0</v>
      </c>
      <c r="R19" s="43" t="n">
        <v>0</v>
      </c>
      <c r="S19" s="43" t="n">
        <v>0</v>
      </c>
      <c r="T19" s="43" t="n">
        <v>0</v>
      </c>
      <c r="U19" s="43" t="n">
        <v>0</v>
      </c>
      <c r="V19" s="43" t="n">
        <v>0</v>
      </c>
      <c r="W19" s="44" t="n">
        <f aca="false">SUM(B19:V19)</f>
        <v>0</v>
      </c>
    </row>
    <row r="20" customFormat="false" ht="15" hidden="false" customHeight="false" outlineLevel="0" collapsed="false">
      <c r="A20" s="12" t="s">
        <v>30</v>
      </c>
      <c r="B20" s="26" t="n">
        <f aca="false">SUM(B18:B19)</f>
        <v>0</v>
      </c>
      <c r="C20" s="26" t="n">
        <f aca="false">SUM(C18:C19)</f>
        <v>0</v>
      </c>
      <c r="D20" s="26" t="n">
        <f aca="false">SUM(D18:D19)</f>
        <v>0</v>
      </c>
      <c r="E20" s="26" t="n">
        <f aca="false">SUM(E18:E19)</f>
        <v>0</v>
      </c>
      <c r="F20" s="26" t="n">
        <f aca="false">SUM(F18:F19)</f>
        <v>0</v>
      </c>
      <c r="G20" s="26" t="n">
        <f aca="false">SUM(G18:G19)</f>
        <v>0</v>
      </c>
      <c r="H20" s="26" t="n">
        <f aca="false">SUM(H18:H19)</f>
        <v>0</v>
      </c>
      <c r="I20" s="26" t="n">
        <f aca="false">SUM(I18:I19)</f>
        <v>0</v>
      </c>
      <c r="J20" s="26" t="n">
        <f aca="false">SUM(J18:J19)</f>
        <v>0</v>
      </c>
      <c r="K20" s="26" t="n">
        <f aca="false">SUM(K18:K19)</f>
        <v>0</v>
      </c>
      <c r="L20" s="26" t="n">
        <f aca="false">SUM(L18:L19)</f>
        <v>0</v>
      </c>
      <c r="M20" s="26" t="n">
        <f aca="false">SUM(M18:M19)</f>
        <v>0</v>
      </c>
      <c r="N20" s="26" t="n">
        <f aca="false">SUM(N18:N19)</f>
        <v>0</v>
      </c>
      <c r="O20" s="26" t="n">
        <f aca="false">SUM(O18:O19)</f>
        <v>0</v>
      </c>
      <c r="P20" s="26" t="n">
        <f aca="false">SUM(P18:P19)</f>
        <v>0</v>
      </c>
      <c r="Q20" s="26" t="n">
        <f aca="false">SUM(Q18:Q19)</f>
        <v>0</v>
      </c>
      <c r="R20" s="26" t="n">
        <f aca="false">SUM(R18:R19)</f>
        <v>0</v>
      </c>
      <c r="S20" s="26" t="n">
        <f aca="false">SUM(S18:S19)</f>
        <v>0</v>
      </c>
      <c r="T20" s="26" t="n">
        <f aca="false">SUM(T18:T19)</f>
        <v>0</v>
      </c>
      <c r="U20" s="26" t="n">
        <f aca="false">SUM(U18:U19)</f>
        <v>0</v>
      </c>
      <c r="V20" s="26" t="n">
        <f aca="false">SUM(V18:V19)</f>
        <v>0</v>
      </c>
      <c r="W20" s="38" t="n">
        <f aca="false">SUM(W18:W19)</f>
        <v>0</v>
      </c>
    </row>
    <row r="21" customFormat="false" ht="12.75" hidden="false" customHeight="false" outlineLevel="0" collapsed="false">
      <c r="W21" s="45"/>
    </row>
    <row r="22" customFormat="false" ht="15" hidden="false" customHeight="false" outlineLevel="0" collapsed="false">
      <c r="A22" s="6" t="s">
        <v>31</v>
      </c>
      <c r="B22" s="28" t="n">
        <f aca="false">B13+B20</f>
        <v>0</v>
      </c>
      <c r="C22" s="28" t="n">
        <f aca="false">C13+C20</f>
        <v>0</v>
      </c>
      <c r="D22" s="28" t="n">
        <f aca="false">D13+D20</f>
        <v>0</v>
      </c>
      <c r="E22" s="28" t="n">
        <f aca="false">E13+E20</f>
        <v>0</v>
      </c>
      <c r="F22" s="28" t="n">
        <f aca="false">F13+F20</f>
        <v>0</v>
      </c>
      <c r="G22" s="28" t="n">
        <f aca="false">G13+G20</f>
        <v>0</v>
      </c>
      <c r="H22" s="28" t="n">
        <f aca="false">H13+H20</f>
        <v>0</v>
      </c>
      <c r="I22" s="28" t="n">
        <f aca="false">I13+I20</f>
        <v>0</v>
      </c>
      <c r="J22" s="28" t="n">
        <f aca="false">J13+J20</f>
        <v>0</v>
      </c>
      <c r="K22" s="28" t="n">
        <f aca="false">K13+K20</f>
        <v>0</v>
      </c>
      <c r="L22" s="28" t="n">
        <f aca="false">L13+L20</f>
        <v>0</v>
      </c>
      <c r="M22" s="28" t="n">
        <f aca="false">M13+M20</f>
        <v>0</v>
      </c>
      <c r="N22" s="28" t="n">
        <f aca="false">N13+N20</f>
        <v>0</v>
      </c>
      <c r="O22" s="28" t="n">
        <f aca="false">O13+O20</f>
        <v>0</v>
      </c>
      <c r="P22" s="28" t="n">
        <f aca="false">P13+P20</f>
        <v>0</v>
      </c>
      <c r="Q22" s="28" t="n">
        <f aca="false">Q13+Q20</f>
        <v>0</v>
      </c>
      <c r="R22" s="28" t="n">
        <f aca="false">R13+R20</f>
        <v>0</v>
      </c>
      <c r="S22" s="28" t="n">
        <f aca="false">S13+S20</f>
        <v>0</v>
      </c>
      <c r="T22" s="28" t="n">
        <f aca="false">T13+T20</f>
        <v>0</v>
      </c>
      <c r="U22" s="28" t="n">
        <f aca="false">U13+U20</f>
        <v>0</v>
      </c>
      <c r="V22" s="28" t="n">
        <f aca="false">V13+V20</f>
        <v>0</v>
      </c>
      <c r="W22" s="46" t="n">
        <f aca="false">W13+W20</f>
        <v>0</v>
      </c>
    </row>
    <row r="23" customFormat="false" ht="15.75" hidden="false" customHeight="false" outlineLevel="0" collapsed="false">
      <c r="A23" s="6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W23" s="47"/>
    </row>
    <row r="24" customFormat="false" ht="13.5" hidden="false" customHeight="false" outlineLevel="0" collapsed="false"/>
  </sheetData>
  <mergeCells count="1">
    <mergeCell ref="AM1:AQ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2001-06-21T13:13:06Z</dcterms:created>
  <dc:creator>thardy</dc:creator>
  <dc:description/>
  <dc:language>en-US</dc:language>
  <cp:lastModifiedBy>thardy</cp:lastModifiedBy>
  <cp:lastPrinted>2001-11-04T22:48:44Z</cp:lastPrinted>
  <dcterms:modified xsi:type="dcterms:W3CDTF">2001-11-04T23:57:00Z</dcterms:modified>
  <cp:revision>0</cp:revision>
  <dc:subject/>
  <dc:title/>
</cp:coreProperties>
</file>